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COO\Middle Office\Investment Transaction Reports\"/>
    </mc:Choice>
  </mc:AlternateContent>
  <bookViews>
    <workbookView xWindow="0" yWindow="666" windowWidth="28800" windowHeight="12091" tabRatio="891" firstSheet="1" activeTab="1"/>
  </bookViews>
  <sheets>
    <sheet name="Keys" sheetId="21" state="hidden" r:id="rId1"/>
    <sheet name="CPP" sheetId="5" r:id="rId2"/>
    <sheet name="CPP Footnotes" sheetId="9" r:id="rId3"/>
    <sheet name="CPP - Citi" sheetId="22" r:id="rId4"/>
    <sheet name="CDCI" sheetId="8" r:id="rId5"/>
    <sheet name="CDCI Footnotes" sheetId="20" r:id="rId6"/>
    <sheet name="AIFP.ASSP" sheetId="37" r:id="rId7"/>
    <sheet name="AIFP - GM" sheetId="31" r:id="rId8"/>
    <sheet name="AIFP - Ally" sheetId="32" r:id="rId9"/>
    <sheet name="TIP.AGP" sheetId="26" r:id="rId10"/>
    <sheet name="AIG" sheetId="35" r:id="rId11"/>
    <sheet name="TALF" sheetId="28" r:id="rId12"/>
    <sheet name="SBA" sheetId="29" r:id="rId13"/>
    <sheet name="PPIP" sheetId="38" r:id="rId14"/>
  </sheets>
  <externalReferences>
    <externalReference r:id="rId15"/>
  </externalReferences>
  <definedNames>
    <definedName name="_xlnm._FilterDatabase" localSheetId="6" hidden="1">AIFP.ASSP!$T$6:$T$73</definedName>
    <definedName name="_xlnm._FilterDatabase" localSheetId="3" hidden="1">'CPP - Citi'!$B$4:$F$5</definedName>
    <definedName name="Column">'[1]TREASURY REPORTING MATRIX'!$A$3:$IV$3</definedName>
    <definedName name="ExternalData_1" localSheetId="4" hidden="1">CDCI!$A$16:$R$201</definedName>
    <definedName name="ExternalData_1" localSheetId="5" hidden="1">'CDCI Footnotes'!$A$1:$B$40</definedName>
    <definedName name="ExternalData_1" localSheetId="1" hidden="1">CPP!$A$16:$S$2128</definedName>
    <definedName name="ExternalData_1" localSheetId="2" hidden="1">'CPP Footnotes'!$A$1:$B$155</definedName>
    <definedName name="Matrix">'[1]TREASURY REPORTING MATRIX'!$A$3:$IV$65536</definedName>
    <definedName name="_xlnm.Print_Area" localSheetId="8">'AIFP - Ally'!$B$1:$I$19</definedName>
    <definedName name="_xlnm.Print_Area" localSheetId="7">'AIFP - GM'!$B$1:$I$22</definedName>
    <definedName name="_xlnm.Print_Area" localSheetId="6">AIFP.ASSP!$A$1:$W$167</definedName>
    <definedName name="_xlnm.Print_Area" localSheetId="10">AIG!$A$1:$R$75</definedName>
    <definedName name="_xlnm.Print_Area" localSheetId="3">'CPP - Citi'!$B$1:$I$23</definedName>
    <definedName name="_xlnm.Print_Area" localSheetId="13">PPIP!$A$1:$X$252</definedName>
    <definedName name="_xlnm.Print_Area" localSheetId="12">SBA!$A$1:$S$56</definedName>
    <definedName name="_xlnm.Print_Area" localSheetId="11">TALF!$A$1:$Q$40</definedName>
    <definedName name="_xlnm.Print_Area" localSheetId="9">TIP.AGP!$A$1:$W$40</definedName>
    <definedName name="_xlnm.Print_Titles" localSheetId="4">CDCI!$61:$61</definedName>
    <definedName name="_xlnm.Print_Titles" localSheetId="5">'CDCI Footnotes'!$1:$1</definedName>
    <definedName name="_xlnm.Print_Titles" localSheetId="1">CPP!$61:$61</definedName>
    <definedName name="_xlnm.Print_Titles" localSheetId="3">'CPP - Citi'!$4:$4</definedName>
    <definedName name="_xlnm.Print_Titles" localSheetId="2">'CPP Footnotes'!$1:$1</definedName>
    <definedName name="_xlnm.Print_Titles" localSheetId="13">PPIP!$4:$5</definedName>
    <definedName name="Row">'[1]TREASURY REPORTING MATRIX'!$A$3:$A$65536</definedName>
  </definedNames>
  <calcPr calcId="162913"/>
</workbook>
</file>

<file path=xl/calcChain.xml><?xml version="1.0" encoding="utf-8"?>
<calcChain xmlns="http://schemas.openxmlformats.org/spreadsheetml/2006/main">
  <c r="J1716" i="5" l="1"/>
  <c r="K62" i="8" l="1"/>
  <c r="K61" i="8"/>
  <c r="K129" i="8" l="1"/>
  <c r="R201" i="8" l="1"/>
  <c r="Q201" i="8"/>
  <c r="N201" i="8"/>
  <c r="M201" i="8"/>
  <c r="K201" i="8"/>
  <c r="J201" i="8"/>
  <c r="I201" i="8"/>
  <c r="H201" i="8"/>
  <c r="I8" i="5"/>
  <c r="R2128" i="5"/>
  <c r="Q2128" i="5"/>
  <c r="P2128" i="5"/>
  <c r="M2128" i="5"/>
  <c r="L2128" i="5"/>
  <c r="J2128" i="5"/>
  <c r="I2128" i="5"/>
  <c r="H2128" i="5"/>
  <c r="U158" i="37" l="1"/>
  <c r="N158" i="37"/>
  <c r="D158" i="37"/>
  <c r="P155" i="37"/>
  <c r="P151" i="37"/>
  <c r="U78" i="37"/>
  <c r="U77" i="37"/>
  <c r="U72" i="37"/>
  <c r="G35" i="37"/>
  <c r="G77" i="37" s="1"/>
  <c r="S230" i="38"/>
  <c r="X228" i="38"/>
  <c r="O228" i="38"/>
  <c r="H228" i="38"/>
  <c r="T212" i="38"/>
  <c r="T213" i="38" s="1"/>
  <c r="T214" i="38" s="1"/>
  <c r="T215" i="38" s="1"/>
  <c r="T216" i="38" s="1"/>
  <c r="T217" i="38" s="1"/>
  <c r="T218" i="38" s="1"/>
  <c r="T219" i="38" s="1"/>
  <c r="T220" i="38" s="1"/>
  <c r="T196" i="38"/>
  <c r="T197" i="38" s="1"/>
  <c r="T198" i="38" s="1"/>
  <c r="T199" i="38" s="1"/>
  <c r="T200" i="38" s="1"/>
  <c r="T201" i="38" s="1"/>
  <c r="T202" i="38" s="1"/>
  <c r="T203" i="38" s="1"/>
  <c r="T204" i="38" s="1"/>
  <c r="T205" i="38" s="1"/>
  <c r="T206" i="38" s="1"/>
  <c r="T186" i="38"/>
  <c r="T187" i="38" s="1"/>
  <c r="T188" i="38" s="1"/>
  <c r="T189" i="38" s="1"/>
  <c r="T190" i="38" s="1"/>
  <c r="T192" i="38" s="1"/>
  <c r="T174" i="38"/>
  <c r="T175" i="38" s="1"/>
  <c r="T176" i="38" s="1"/>
  <c r="T177" i="38" s="1"/>
  <c r="T178" i="38" s="1"/>
  <c r="T179" i="38" s="1"/>
  <c r="T180" i="38" s="1"/>
  <c r="T161" i="38"/>
  <c r="T162" i="38" s="1"/>
  <c r="T163" i="38" s="1"/>
  <c r="T164" i="38" s="1"/>
  <c r="T165" i="38" s="1"/>
  <c r="T166" i="38" s="1"/>
  <c r="T167" i="38" s="1"/>
  <c r="T160" i="38"/>
  <c r="T147" i="38"/>
  <c r="T148" i="38" s="1"/>
  <c r="T149" i="38" s="1"/>
  <c r="T150" i="38" s="1"/>
  <c r="T151" i="38" s="1"/>
  <c r="T152" i="38" s="1"/>
  <c r="T153" i="38" s="1"/>
  <c r="T131" i="38"/>
  <c r="T132" i="38" s="1"/>
  <c r="T133" i="38" s="1"/>
  <c r="T134" i="38" s="1"/>
  <c r="T135" i="38" s="1"/>
  <c r="T136" i="38" s="1"/>
  <c r="T137" i="38" s="1"/>
  <c r="T138" i="38" s="1"/>
  <c r="T139" i="38" s="1"/>
  <c r="T140" i="38" s="1"/>
  <c r="T141" i="38" s="1"/>
  <c r="T112" i="38"/>
  <c r="T113" i="38" s="1"/>
  <c r="T114" i="38" s="1"/>
  <c r="T115" i="38" s="1"/>
  <c r="T116" i="38" s="1"/>
  <c r="T117" i="38" s="1"/>
  <c r="T118" i="38" s="1"/>
  <c r="T119" i="38" s="1"/>
  <c r="T120" i="38" s="1"/>
  <c r="T121" i="38" s="1"/>
  <c r="T122" i="38" s="1"/>
  <c r="T111" i="38"/>
  <c r="T102" i="38"/>
  <c r="T103" i="38" s="1"/>
  <c r="T104" i="38" s="1"/>
  <c r="T105" i="38" s="1"/>
  <c r="T106" i="38" s="1"/>
  <c r="T107" i="38" s="1"/>
  <c r="T108" i="38" s="1"/>
  <c r="T96" i="38"/>
  <c r="T97" i="38" s="1"/>
  <c r="T98" i="38" s="1"/>
  <c r="T99" i="38" s="1"/>
  <c r="T84" i="38"/>
  <c r="T85" i="38" s="1"/>
  <c r="T86" i="38" s="1"/>
  <c r="T87" i="38" s="1"/>
  <c r="T88" i="38" s="1"/>
  <c r="T89" i="38" s="1"/>
  <c r="T90" i="38" s="1"/>
  <c r="T91" i="38" s="1"/>
  <c r="T92" i="38" s="1"/>
  <c r="T94" i="38" s="1"/>
  <c r="T83" i="38"/>
  <c r="T69" i="38"/>
  <c r="T70" i="38" s="1"/>
  <c r="T71" i="38" s="1"/>
  <c r="T72" i="38" s="1"/>
  <c r="T73" i="38" s="1"/>
  <c r="T74" i="38" s="1"/>
  <c r="T75" i="38" s="1"/>
  <c r="T76" i="38" s="1"/>
  <c r="T77" i="38" s="1"/>
  <c r="T62" i="38"/>
  <c r="T63" i="38" s="1"/>
  <c r="T64" i="38" s="1"/>
  <c r="T65" i="38" s="1"/>
  <c r="T66" i="38" s="1"/>
  <c r="T67" i="38" s="1"/>
  <c r="T57" i="38"/>
  <c r="T58" i="38" s="1"/>
  <c r="T59" i="38" s="1"/>
  <c r="T60" i="38" s="1"/>
  <c r="T56" i="38"/>
  <c r="T34" i="38"/>
  <c r="T35" i="38" s="1"/>
  <c r="T36" i="38" s="1"/>
  <c r="T37" i="38" s="1"/>
  <c r="T38" i="38" s="1"/>
  <c r="T39" i="38" s="1"/>
  <c r="T40" i="38" s="1"/>
  <c r="T41" i="38" s="1"/>
  <c r="T42" i="38" s="1"/>
  <c r="T43" i="38" s="1"/>
  <c r="T44" i="38" s="1"/>
  <c r="T45" i="38" s="1"/>
  <c r="T46" i="38" s="1"/>
  <c r="T47" i="38" s="1"/>
  <c r="T48" i="38" s="1"/>
  <c r="T49" i="38" s="1"/>
  <c r="T50" i="38" s="1"/>
  <c r="T51" i="38" s="1"/>
  <c r="T11" i="38"/>
  <c r="T12" i="38" s="1"/>
  <c r="T13" i="38" s="1"/>
  <c r="T14" i="38" s="1"/>
  <c r="T15" i="38" s="1"/>
  <c r="T16" i="38" s="1"/>
  <c r="T17" i="38" s="1"/>
  <c r="T18" i="38" s="1"/>
  <c r="T19" i="38" s="1"/>
  <c r="T20" i="38" s="1"/>
  <c r="T21" i="38" s="1"/>
  <c r="T22" i="38" s="1"/>
  <c r="T23" i="38" s="1"/>
  <c r="T24" i="38" s="1"/>
  <c r="T25" i="38" s="1"/>
  <c r="T26" i="38" s="1"/>
  <c r="T27" i="38" s="1"/>
  <c r="T28" i="38" s="1"/>
  <c r="T29" i="38" s="1"/>
  <c r="T8" i="38"/>
  <c r="O79" i="37" l="1"/>
  <c r="I10" i="35"/>
  <c r="O14" i="35"/>
  <c r="F9" i="32" l="1"/>
  <c r="F9" i="31"/>
  <c r="E38" i="29" l="1"/>
  <c r="L38" i="29"/>
  <c r="Q41" i="29" s="1"/>
  <c r="R38" i="29"/>
  <c r="I41" i="29"/>
  <c r="N32" i="28"/>
  <c r="Q32" i="28"/>
  <c r="H8" i="26"/>
  <c r="L8" i="26"/>
  <c r="R8" i="26"/>
  <c r="U29" i="26"/>
  <c r="F5" i="22"/>
  <c r="F10" i="22" s="1"/>
  <c r="F9" i="22"/>
  <c r="A20" i="21"/>
  <c r="A34" i="21"/>
</calcChain>
</file>

<file path=xl/connections.xml><?xml version="1.0" encoding="utf-8"?>
<connections xmlns="http://schemas.openxmlformats.org/spreadsheetml/2006/main">
  <connection id="1" keepAlive="1" name="Connection" type="5" refreshedVersion="6" background="1" saveData="1">
    <dbPr connection="Provider=SQLOLEDB.1;Persist Security Info=True;Initial Catalog=asl;Data Source=D01APP33p;Extended Properties=&quot;Trusted_connection=yes&quot;;Use Procedure for Prepare=1;Auto Translate=True;Packet Size=4096;Workstation ID=W7L1-MXL91802Y3;Use Encryption for Data=False;Tag with column collation when possible=False" command="[Reporting].[CPP_trn_report] '9/3/2019'"/>
  </connection>
  <connection id="2" keepAlive="1" name="Connection1" type="5" refreshedVersion="6" background="1" saveData="1">
    <dbPr connection="Provider=SQLOLEDB.1;Persist Security Info=True;Initial Catalog=asl;Data Source=D01APP33p;Extended Properties=&quot;Trusted_connection=yes&quot;;Use Procedure for Prepare=1;Auto Translate=True;Packet Size=4096;Workstation ID=W7L1-MXL91802Y3;Use Encryption for Data=False;Tag with column collation when possible=False" command="[Reporting].[CDCI_trn_report] '9/3/2019'"/>
  </connection>
  <connection id="3" keepAlive="1" name="Connection2" type="5" refreshedVersion="6" background="1" saveData="1">
    <dbPr connection="Provider=SQLOLEDB.1;Integrated Security=SSPI;Persist Security Info=True;Initial Catalog=asl;Data Source=D01app33p;Extended Properties=&quot;Trusted_connection=yes&quot;;Use Procedure for Prepare=1;Auto Translate=True;Packet Size=4096;Workstation ID=W7L1-MXL91802Y3;Use Encryption for Data=False;Tag with column collation when possible=False" command="select FootNoteID as Footnote, FootNoteText as [Footnote Description] from [asl].[Reporting].[lkup_FootNote_Transactions]_x000d__x000a_ Where [ProgramCode] = 'CPP' order by [FootNoteID]"/>
  </connection>
  <connection id="4" keepAlive="1" name="Connection3" type="5" refreshedVersion="6" background="1" saveData="1">
    <dbPr connection="Provider=SQLOLEDB.1;Integrated Security=SSPI;Persist Security Info=True;Initial Catalog=asl;Data Source=D01app33p;Extended Properties=&quot;Trusted_connection=yes&quot;;Use Procedure for Prepare=1;Auto Translate=True;Packet Size=4096;Workstation ID=W7L1-MXL91802Y3;Use Encryption for Data=False;Tag with column collation when possible=False" command="select FootNoteID as Footnote, FootNoteText as [Footnote Description] from [asl].[Reporting].[lkup_FootNote_Transactions]_x000d__x000a_ Where [ProgramCode] = 'CDCI' order by [FootNoteID]"/>
  </connection>
</connections>
</file>

<file path=xl/sharedStrings.xml><?xml version="1.0" encoding="utf-8"?>
<sst xmlns="http://schemas.openxmlformats.org/spreadsheetml/2006/main" count="17606" uniqueCount="3078">
  <si>
    <t>Footnote</t>
  </si>
  <si>
    <t>Date</t>
  </si>
  <si>
    <t>Exchange From CPP</t>
  </si>
  <si>
    <t>UST0139</t>
  </si>
  <si>
    <t>Mission Valley Bancorp</t>
  </si>
  <si>
    <t>Sun Valley</t>
  </si>
  <si>
    <t>CA</t>
  </si>
  <si>
    <t>Preferred Stock</t>
  </si>
  <si>
    <t>UST0208</t>
  </si>
  <si>
    <t>Security Federal Corporation</t>
  </si>
  <si>
    <t>Aiken</t>
  </si>
  <si>
    <t>SC</t>
  </si>
  <si>
    <t>UST0272</t>
  </si>
  <si>
    <t>United Bancorporation of Alabama, Inc.</t>
  </si>
  <si>
    <t>Atmore</t>
  </si>
  <si>
    <t>AL</t>
  </si>
  <si>
    <t>UST0318</t>
  </si>
  <si>
    <t>Citizens Bancshares Corporation</t>
  </si>
  <si>
    <t>Atlanta</t>
  </si>
  <si>
    <t>GA</t>
  </si>
  <si>
    <t>UST0344</t>
  </si>
  <si>
    <t>First M&amp;F Corporation</t>
  </si>
  <si>
    <t>Kosciusko</t>
  </si>
  <si>
    <t>MS</t>
  </si>
  <si>
    <t>UST0354</t>
  </si>
  <si>
    <t>Community Bank of the Bay</t>
  </si>
  <si>
    <t>Oakland</t>
  </si>
  <si>
    <t>UST0413</t>
  </si>
  <si>
    <t>Carver Bancorp, Inc</t>
  </si>
  <si>
    <t>New York</t>
  </si>
  <si>
    <t xml:space="preserve">NY </t>
  </si>
  <si>
    <t>Common Stock</t>
  </si>
  <si>
    <t>UST0451</t>
  </si>
  <si>
    <t>PGB Holdings, Inc.</t>
  </si>
  <si>
    <t>Chicago</t>
  </si>
  <si>
    <t xml:space="preserve">IL </t>
  </si>
  <si>
    <t>UST0478</t>
  </si>
  <si>
    <t>State Capital Corporation</t>
  </si>
  <si>
    <t>Greenwood</t>
  </si>
  <si>
    <t>UST0490</t>
  </si>
  <si>
    <t>Southern Bancorp, Inc.</t>
  </si>
  <si>
    <t>Arkadelphia</t>
  </si>
  <si>
    <t>AR</t>
  </si>
  <si>
    <t>UST0511</t>
  </si>
  <si>
    <t>The First Bancshares, Inc.</t>
  </si>
  <si>
    <t>Hattiesburg</t>
  </si>
  <si>
    <t>UST0526</t>
  </si>
  <si>
    <t>Lafayette Bancorp, Inc.</t>
  </si>
  <si>
    <t>Oxford</t>
  </si>
  <si>
    <t>UST0551</t>
  </si>
  <si>
    <t>Liberty Financial Services, Inc.</t>
  </si>
  <si>
    <t>New Orleans</t>
  </si>
  <si>
    <t>LA</t>
  </si>
  <si>
    <t>UST0596</t>
  </si>
  <si>
    <t>First American International Corp.</t>
  </si>
  <si>
    <t>Brooklyn</t>
  </si>
  <si>
    <t>NY</t>
  </si>
  <si>
    <t>UST0610</t>
  </si>
  <si>
    <t>Tri-State Bank of Memphis</t>
  </si>
  <si>
    <t>Memphis</t>
  </si>
  <si>
    <t>TN</t>
  </si>
  <si>
    <t>UST0649</t>
  </si>
  <si>
    <t>First Choice Bank</t>
  </si>
  <si>
    <t>Cerritos</t>
  </si>
  <si>
    <t>UST0754</t>
  </si>
  <si>
    <t>The Magnolia State Corporation</t>
  </si>
  <si>
    <t>Bay Springs</t>
  </si>
  <si>
    <t>Subordinated Debentures</t>
  </si>
  <si>
    <t>UST0767</t>
  </si>
  <si>
    <t>BancPlus Corporation</t>
  </si>
  <si>
    <t>Ridgeland</t>
  </si>
  <si>
    <t>UST0785</t>
  </si>
  <si>
    <t>PSB Financial Corporation</t>
  </si>
  <si>
    <t>Many</t>
  </si>
  <si>
    <t>UST0801</t>
  </si>
  <si>
    <t>IBW Financial Corporation</t>
  </si>
  <si>
    <t>Washington</t>
  </si>
  <si>
    <t>DC</t>
  </si>
  <si>
    <t>UST0900</t>
  </si>
  <si>
    <t>CFBanc Corporation</t>
  </si>
  <si>
    <t>UST0938</t>
  </si>
  <si>
    <t>BankAsiana</t>
  </si>
  <si>
    <t>Palisades Park</t>
  </si>
  <si>
    <t>NJ</t>
  </si>
  <si>
    <t>UST0956</t>
  </si>
  <si>
    <t>Community Bancshares of Mississippi, Inc.</t>
  </si>
  <si>
    <t>Brandon</t>
  </si>
  <si>
    <t>UST1163</t>
  </si>
  <si>
    <t>IBC Bancorp, Inc.</t>
  </si>
  <si>
    <t>IL</t>
  </si>
  <si>
    <t>UST1199</t>
  </si>
  <si>
    <t>First Vernon Bancshares, Inc.</t>
  </si>
  <si>
    <t>Vernon</t>
  </si>
  <si>
    <t>UST1207</t>
  </si>
  <si>
    <t>Security Capital Corporation</t>
  </si>
  <si>
    <t>Batesville</t>
  </si>
  <si>
    <t>UST1214</t>
  </si>
  <si>
    <t>Premier Bancorp, Inc.</t>
  </si>
  <si>
    <t>Wilmette</t>
  </si>
  <si>
    <t>UST1233</t>
  </si>
  <si>
    <t>Guaranty Capital Corporation</t>
  </si>
  <si>
    <t>Belzoni</t>
  </si>
  <si>
    <t>UST1256</t>
  </si>
  <si>
    <t>M&amp;F Bancorp, Inc.</t>
  </si>
  <si>
    <t>Durham</t>
  </si>
  <si>
    <t>NC</t>
  </si>
  <si>
    <t>UST1267</t>
  </si>
  <si>
    <t>University Financial Corp, Inc.</t>
  </si>
  <si>
    <t>St. Paul</t>
  </si>
  <si>
    <t>MN</t>
  </si>
  <si>
    <t>UST1295</t>
  </si>
  <si>
    <t>Kilmichael Bancorp, Inc.</t>
  </si>
  <si>
    <t>Kilmichael</t>
  </si>
  <si>
    <t>UST1297</t>
  </si>
  <si>
    <t>First Eagle Bancshares, Inc.</t>
  </si>
  <si>
    <t>Hanover Park</t>
  </si>
  <si>
    <t>UST1370</t>
  </si>
  <si>
    <t xml:space="preserve">Southern Chautauqua Federal Credit Union </t>
  </si>
  <si>
    <t>Lakewood</t>
  </si>
  <si>
    <t>UST1372</t>
  </si>
  <si>
    <t xml:space="preserve">Fidelis Federal Credit Union </t>
  </si>
  <si>
    <t xml:space="preserve">New York </t>
  </si>
  <si>
    <t>UST1373</t>
  </si>
  <si>
    <t xml:space="preserve">Bethex Federal Credit Union </t>
  </si>
  <si>
    <t>Bronx</t>
  </si>
  <si>
    <t>UST1374</t>
  </si>
  <si>
    <t>Lower East Side People's Federal Credit Union</t>
  </si>
  <si>
    <t>UST1378</t>
  </si>
  <si>
    <t xml:space="preserve">Atlantic City Federal Credit Union </t>
  </si>
  <si>
    <t>Lander</t>
  </si>
  <si>
    <t>WY</t>
  </si>
  <si>
    <t>UST1379</t>
  </si>
  <si>
    <t xml:space="preserve">Shreveport Federal Credit Union </t>
  </si>
  <si>
    <t>Shreveport</t>
  </si>
  <si>
    <t>UST1382</t>
  </si>
  <si>
    <t>Carter Federal Credit Union</t>
  </si>
  <si>
    <t>Springhill</t>
  </si>
  <si>
    <t>UST1383</t>
  </si>
  <si>
    <t>Neighborhood Trust Federal Credit Union</t>
  </si>
  <si>
    <t>UST1384</t>
  </si>
  <si>
    <t>Gateway Community Federal Credit Union</t>
  </si>
  <si>
    <t>Missoula</t>
  </si>
  <si>
    <t>MT</t>
  </si>
  <si>
    <t>UST1386</t>
  </si>
  <si>
    <t>UST1387</t>
  </si>
  <si>
    <t>North Side Community Federal Credit Union</t>
  </si>
  <si>
    <t>UST1389</t>
  </si>
  <si>
    <t>East End Baptist Tabernacle Federal Credit Union</t>
  </si>
  <si>
    <t>Bridgeport</t>
  </si>
  <si>
    <t>CT</t>
  </si>
  <si>
    <t>UST1390</t>
  </si>
  <si>
    <t>Union Baptist Church Federal Credit Union</t>
  </si>
  <si>
    <t>Fort Wayne</t>
  </si>
  <si>
    <t>IN</t>
  </si>
  <si>
    <t>UST1391</t>
  </si>
  <si>
    <t>Community Plus Federal Credit Union</t>
  </si>
  <si>
    <t>Rantoul</t>
  </si>
  <si>
    <t>UST1395</t>
  </si>
  <si>
    <t>Buffalo Cooperative Federal Credit Union</t>
  </si>
  <si>
    <t>Buffalo</t>
  </si>
  <si>
    <t>UST1398</t>
  </si>
  <si>
    <t>Hope Federal Credit Union</t>
  </si>
  <si>
    <t>Jackson</t>
  </si>
  <si>
    <t>UST1399</t>
  </si>
  <si>
    <t>Border Federal Credit Union</t>
  </si>
  <si>
    <t>Del Rio</t>
  </si>
  <si>
    <t>TX</t>
  </si>
  <si>
    <t>UST1400</t>
  </si>
  <si>
    <t>Tulane-Loyola Federal Credit Union</t>
  </si>
  <si>
    <t>UST1401</t>
  </si>
  <si>
    <t>Brooklyn Cooperative Federal Credit Union</t>
  </si>
  <si>
    <t>UST1402</t>
  </si>
  <si>
    <t>Alternatives Federal Credit Union</t>
  </si>
  <si>
    <t>Ithaca</t>
  </si>
  <si>
    <t>UST1403</t>
  </si>
  <si>
    <t>Liberty County Teachers Federal Credit Union</t>
  </si>
  <si>
    <t>Liberty</t>
  </si>
  <si>
    <t>UST1404</t>
  </si>
  <si>
    <t>UNO Federal Credit Union</t>
  </si>
  <si>
    <t>UST1408</t>
  </si>
  <si>
    <t>Butte Federal Credit Union</t>
  </si>
  <si>
    <t>Biggs</t>
  </si>
  <si>
    <t>UST1409</t>
  </si>
  <si>
    <t>Opportunities Credit Union</t>
  </si>
  <si>
    <t>Burlington</t>
  </si>
  <si>
    <t>VT</t>
  </si>
  <si>
    <t>UST1410</t>
  </si>
  <si>
    <t>Olympia</t>
  </si>
  <si>
    <t>WA</t>
  </si>
  <si>
    <t>UST1414</t>
  </si>
  <si>
    <t>Phenix Pride Federal Credit Union</t>
  </si>
  <si>
    <t>Phenix City</t>
  </si>
  <si>
    <t>UST1417</t>
  </si>
  <si>
    <t>Pyramid Federal Credit Union</t>
  </si>
  <si>
    <t>Tucson</t>
  </si>
  <si>
    <t>AZ</t>
  </si>
  <si>
    <t>UST1420</t>
  </si>
  <si>
    <t>First Legacy Community Credit Union</t>
  </si>
  <si>
    <t>Charlotte</t>
  </si>
  <si>
    <t>UST1421</t>
  </si>
  <si>
    <t>Cooperative Center Federal Credit Union</t>
  </si>
  <si>
    <t>Berkeley</t>
  </si>
  <si>
    <t>UST1422</t>
  </si>
  <si>
    <t>Honolulu</t>
  </si>
  <si>
    <t>HI</t>
  </si>
  <si>
    <t>UST1423</t>
  </si>
  <si>
    <t>Community First Guam Federal Credit Union</t>
  </si>
  <si>
    <t>Hagatna</t>
  </si>
  <si>
    <t>GU</t>
  </si>
  <si>
    <t>UST1425</t>
  </si>
  <si>
    <t>Genesee Co-op Federal Credit Union</t>
  </si>
  <si>
    <t>Rochester</t>
  </si>
  <si>
    <t>UST1426</t>
  </si>
  <si>
    <t>Union Settlement Federal Credit Union</t>
  </si>
  <si>
    <t>UST1428</t>
  </si>
  <si>
    <t>Brewery Credit Union</t>
  </si>
  <si>
    <t>Milwaukee</t>
  </si>
  <si>
    <t>WI</t>
  </si>
  <si>
    <t>UST1429</t>
  </si>
  <si>
    <t>Southside Credit Union</t>
  </si>
  <si>
    <t>San Antonio</t>
  </si>
  <si>
    <t>UST1430</t>
  </si>
  <si>
    <t>D.C. Federal Credit Union</t>
  </si>
  <si>
    <t>UST1431</t>
  </si>
  <si>
    <t>Faith Based Federal Credit Union</t>
  </si>
  <si>
    <t>Oceanside</t>
  </si>
  <si>
    <t>UST1433</t>
  </si>
  <si>
    <t>Greater Kinston Credit Union</t>
  </si>
  <si>
    <t>Kinston</t>
  </si>
  <si>
    <t>UST1435</t>
  </si>
  <si>
    <t>Tongass Federal Credit Union</t>
  </si>
  <si>
    <t>Ketchikan</t>
  </si>
  <si>
    <t>AK</t>
  </si>
  <si>
    <t>UST1438</t>
  </si>
  <si>
    <t>Santa Cruz Community Credit Union</t>
  </si>
  <si>
    <t>Santa Cruz</t>
  </si>
  <si>
    <t>UST1439</t>
  </si>
  <si>
    <t>Hill District Federal Credit Union</t>
  </si>
  <si>
    <t>Pittsburgh</t>
  </si>
  <si>
    <t>PA</t>
  </si>
  <si>
    <t>UST1441</t>
  </si>
  <si>
    <t>Northeast Community Federal Credit Union</t>
  </si>
  <si>
    <t>San Francisco</t>
  </si>
  <si>
    <t>UST1443</t>
  </si>
  <si>
    <t>Freedom First Federal Credit Union</t>
  </si>
  <si>
    <t>Roanoke</t>
  </si>
  <si>
    <t>VA</t>
  </si>
  <si>
    <t>UST1444</t>
  </si>
  <si>
    <t>Episcopal Community Federal Credit Union</t>
  </si>
  <si>
    <t>Los Angeles</t>
  </si>
  <si>
    <t>UST1447</t>
  </si>
  <si>
    <t>Fairfax County Federal Credit Union</t>
  </si>
  <si>
    <t>Fairfax</t>
  </si>
  <si>
    <t>UST1449</t>
  </si>
  <si>
    <t>Vigo County Federal Credit Union</t>
  </si>
  <si>
    <t>Terre Haute</t>
  </si>
  <si>
    <t>UST1450</t>
  </si>
  <si>
    <t>Renaissance Community Development Credit Union</t>
  </si>
  <si>
    <t>Somerset</t>
  </si>
  <si>
    <t>UST1451</t>
  </si>
  <si>
    <t>Independent Employers Group Federal Credit Union</t>
  </si>
  <si>
    <t>Hilo</t>
  </si>
  <si>
    <t>UST1453</t>
  </si>
  <si>
    <t>Bancorp of Okolona, Inc.</t>
  </si>
  <si>
    <t>Okolona</t>
  </si>
  <si>
    <t>UST1454</t>
  </si>
  <si>
    <t>American Bancorp of Illinois, Inc.</t>
  </si>
  <si>
    <t>Oak Brook</t>
  </si>
  <si>
    <t>UST1456</t>
  </si>
  <si>
    <t>Bainbridge Bancshares, Inc.</t>
  </si>
  <si>
    <t>Bainbridge</t>
  </si>
  <si>
    <t>UST1458</t>
  </si>
  <si>
    <t>Virginia Community Capital, Inc.</t>
  </si>
  <si>
    <t>Christiansburg</t>
  </si>
  <si>
    <t>*Investment Status Definition Key</t>
  </si>
  <si>
    <r>
      <rPr>
        <b/>
        <sz val="11"/>
        <color theme="1"/>
        <rFont val="Arial"/>
        <family val="2"/>
      </rPr>
      <t>Full investment outstanding</t>
    </r>
    <r>
      <rPr>
        <sz val="11"/>
        <color theme="1"/>
        <rFont val="Arial"/>
        <family val="2"/>
      </rPr>
      <t>: Treasury's full investment is still outstanding</t>
    </r>
  </si>
  <si>
    <r>
      <rPr>
        <b/>
        <sz val="11"/>
        <color theme="1"/>
        <rFont val="Arial"/>
        <family val="2"/>
      </rPr>
      <t xml:space="preserve">Redeemed </t>
    </r>
    <r>
      <rPr>
        <sz val="11"/>
        <color theme="1"/>
        <rFont val="Arial"/>
        <family val="2"/>
      </rPr>
      <t>– institution has repaid Treasury’s investment</t>
    </r>
  </si>
  <si>
    <r>
      <rPr>
        <b/>
        <sz val="11"/>
        <color theme="1"/>
        <rFont val="Arial"/>
        <family val="2"/>
      </rPr>
      <t>Sold</t>
    </r>
    <r>
      <rPr>
        <sz val="11"/>
        <color theme="1"/>
        <rFont val="Arial"/>
        <family val="2"/>
      </rPr>
      <t xml:space="preserve"> – by auction, an offering, or through a restructuring</t>
    </r>
  </si>
  <si>
    <r>
      <rPr>
        <b/>
        <sz val="11"/>
        <color theme="1"/>
        <rFont val="Ariel"/>
      </rPr>
      <t>Exited</t>
    </r>
    <r>
      <rPr>
        <sz val="11"/>
        <color theme="1"/>
        <rFont val="Ariel"/>
      </rPr>
      <t xml:space="preserve"> </t>
    </r>
    <r>
      <rPr>
        <b/>
        <sz val="11"/>
        <color theme="1"/>
        <rFont val="Ariel"/>
      </rPr>
      <t>bankruptcy/receivership</t>
    </r>
    <r>
      <rPr>
        <sz val="11"/>
        <color theme="1"/>
        <rFont val="Ariel"/>
      </rPr>
      <t xml:space="preserve"> - Treasury has no outstanding investment</t>
    </r>
  </si>
  <si>
    <r>
      <rPr>
        <b/>
        <sz val="11"/>
        <color theme="1"/>
        <rFont val="Ariel"/>
      </rPr>
      <t>Currently not collectible</t>
    </r>
    <r>
      <rPr>
        <sz val="11"/>
        <color theme="1"/>
        <rFont val="Ariel"/>
      </rPr>
      <t xml:space="preserve"> - investment is currently not collectible; therefore there is no outstanding investment and a corresponding (Realized Loss) / (Write-off)</t>
    </r>
  </si>
  <si>
    <r>
      <rPr>
        <b/>
        <sz val="11"/>
        <color theme="1"/>
        <rFont val="Arial"/>
        <family val="2"/>
      </rPr>
      <t>In full</t>
    </r>
    <r>
      <rPr>
        <sz val="11"/>
        <color theme="1"/>
        <rFont val="Arial"/>
        <family val="2"/>
      </rPr>
      <t xml:space="preserve"> – all of Treasury’s investment amount</t>
    </r>
  </si>
  <si>
    <r>
      <rPr>
        <b/>
        <sz val="11"/>
        <color theme="1"/>
        <rFont val="Arial"/>
        <family val="2"/>
      </rPr>
      <t>In part</t>
    </r>
    <r>
      <rPr>
        <sz val="11"/>
        <color theme="1"/>
        <rFont val="Arial"/>
        <family val="2"/>
      </rPr>
      <t xml:space="preserve"> – part of the investment is no longer held by Treasury, but some remains </t>
    </r>
  </si>
  <si>
    <r>
      <rPr>
        <b/>
        <sz val="11"/>
        <color theme="1"/>
        <rFont val="Arial"/>
        <family val="2"/>
      </rPr>
      <t>Warrants outstanding</t>
    </r>
    <r>
      <rPr>
        <sz val="11"/>
        <color theme="1"/>
        <rFont val="Arial"/>
        <family val="2"/>
      </rPr>
      <t xml:space="preserve"> – Treasury’s warrant to purchase additional stock is still outstanding, including any exercised warrants</t>
    </r>
  </si>
  <si>
    <t/>
  </si>
  <si>
    <t>Preferred Stock w/ Warrants</t>
  </si>
  <si>
    <t>Preferred Stock w/ Exercised Warrants</t>
  </si>
  <si>
    <t>NEW YORK</t>
  </si>
  <si>
    <t>UST0024</t>
  </si>
  <si>
    <t>CITIGROUP INC.</t>
  </si>
  <si>
    <t>DE</t>
  </si>
  <si>
    <t>U.S. Treasury Department</t>
  </si>
  <si>
    <t>Office of Financial Stability</t>
  </si>
  <si>
    <t>Troubled Asset Relief Program</t>
  </si>
  <si>
    <t>Transactions Report - Investment Programs</t>
  </si>
  <si>
    <t>CAPITAL PURCHASE PROGRAM</t>
  </si>
  <si>
    <t>Institution Name</t>
  </si>
  <si>
    <t>City</t>
  </si>
  <si>
    <t>State</t>
  </si>
  <si>
    <t>Original Investment Amount</t>
  </si>
  <si>
    <t>Outstanding Investment</t>
  </si>
  <si>
    <t>Investment Status*</t>
  </si>
  <si>
    <t>Amount</t>
  </si>
  <si>
    <t>Shares</t>
  </si>
  <si>
    <t>Avg. Price</t>
  </si>
  <si>
    <t>(Realized Loss) / (Write-off)</t>
  </si>
  <si>
    <t>Warrant Proceeds</t>
  </si>
  <si>
    <t>UNITEHERE Federal Credit Union
(Workers United Federal Credit Union)</t>
  </si>
  <si>
    <t>All pricing is at par.</t>
  </si>
  <si>
    <t>Total Cash Back includes net capital repayments, interest and dividends, warrant proceeds, and other income (less expenses).</t>
  </si>
  <si>
    <t>Capital Repayments includes gross capital repayments, gross auction proceeds, exchanges into CDCI, and SBLF fundings.</t>
  </si>
  <si>
    <t>Includes: (i) placement fees in private auctions of a CPP issuer’s securities where Treasury pays placement fees to the placement agents in an amount equal to a minimum of $50,000 (per issuer) or 1.00% of gross aggregate proceeds for each security and (ii) unreimbursed underwriting fees in public offerings.  Placement fees in private auctions are paid approximately one month after settlement.</t>
  </si>
  <si>
    <t>Net proceeds from sales and auctions can be calculated by adding the “Amount” and “(Fee)” columns under the "Capital Repayment / Disposition / Auction" plus any amount in the "Gain" column.  Note that "(Fee)" is a negative number.</t>
  </si>
  <si>
    <t>This transaction was included in previous Transaction Reports with Merrill Lynch &amp; Co., Inc. listed as the qualifying institution and a 10/28/2008 transaction date, footnoted to indicate that settlement was deferred pending merger.  The purchase of Merrill Lynch by Bank of America was completed on 1/1/2009, and this transaction under the CPP was funded on 1/9/2009.</t>
  </si>
  <si>
    <t>The warrant disposition proceeds amount are stated pro rata in respect of the CPP investments in Bank of America Corporation that occurred on 10/28/2008 and 1/9/2009.  The total net disposition proceeds from CPP warrants on 3/3/2010 was $305,913,040, consisting of $183,547,824 and $122,365,216.  Proceeds from the disposition of TIP warrants on 3/3/2010 appear on a following page of this report.</t>
  </si>
  <si>
    <t>Privately-held qualified financial institution; Treasury received a warrant to purchase additional shares of preferred stock (unless the institution is a CDFI), which it exercised immediately.</t>
  </si>
  <si>
    <t>To promote community development financial institutions (CDFIs), Treasury does not require warrants as part of its investment in certified CDFIs when the size of the investment is $50 million or less.</t>
  </si>
  <si>
    <t>Treasury cancelled the warrants received from this institution due to its designation as a CDFI.</t>
  </si>
  <si>
    <t>Repayment pursuant to Title VII, Section 7001(g) of the American Recovery and Reinvestment Act of 2009.</t>
  </si>
  <si>
    <t>Redemption pursuant to a qualified equity offering.</t>
  </si>
  <si>
    <t>This amount does not include accrued and unpaid dividends, which must be paid at the time of capital repayment.</t>
  </si>
  <si>
    <t>The proceeds associated with the disposition of this investment do not include accrued and unpaid dividends.</t>
  </si>
  <si>
    <t>Subchapter S corporation; Treasury received a warrant to purchase additional subordinated debentures (unless the institution is a CDFI), which it exercised immediately.</t>
  </si>
  <si>
    <t>In its qualified equity offering, this institution raised more capital than Treasury’s original investment, therefore, the number of Treasury’s shares underlying the warrant was reduced by half.</t>
  </si>
  <si>
    <t>This institution participated in the expansion of CPP for small banks.</t>
  </si>
  <si>
    <t>This institution received an additional investment through the expansion of CPP for small banks.</t>
  </si>
  <si>
    <t>Treasury made three separate investments in Citigroup Inc. (Citigroup) under the CPP, Targeted Investment Program (TIP), and Asset Guarantee Program (AGP) for a total of $49 billion. On 6/9/2009, Treasury entered into an agreement with Citigroup to exchange up to $25 billion of Treasury's investment in Fixed Rate Cumulative Perpetual Preferred Stock, Series H (CPP Shares) "dollar for dollar" in Citigroup's Private and Public Exchange Offerings. On 7/23/2009 and 7/30/2009, Treasury exchanged a total of $25 billion of the CPP shares for Series M Common Stock Equivalent (“Series M”) and a warrant to purchase shares of Series M. On 9/11/2009, Series M automatically converted to 7,692,307,692 shares of common stock and the associated warrant terminated on receipt of certain shareholder approvals.</t>
  </si>
  <si>
    <t>On 8/24/2009, Treasury exchanged its series C preferred stock issued by Popular, Inc. for a like amount of non tax-deductible trust preferred securities issued by Popular Capital Trust III, administrative trustee for Popular, Inc.  Popular, Inc. paid a $13 million exchange fee in connection with this transaction.</t>
  </si>
  <si>
    <t>This institution converted to a bank holding company structure and Treasury exchanged its securities for a like amount of securities that comply with the CPP terms applicable to bank holding companies.  The institution in which Treasury's original investment was made is shown in parentheses.</t>
  </si>
  <si>
    <t>As of the date of this report, this institution is in bankruptcy proceedings.</t>
  </si>
  <si>
    <t>On 12/10/2009, the bankruptcy reorganization plan of CIT Group Inc. became effective and Treasury's preferred stock and warrant investment were extinguished and replaced by contingent value rights (CVRs).  On 2/8/2010, the CVRs expired without value as the terms and conditions for distribution of common shares to holders of CVRs were not met.</t>
  </si>
  <si>
    <t>On 12/11/2009, Treasury exchanged its series A preferred stock issued by Superior Bancorp, Inc. for a like amount of non tax-deductible Trust Preferred Securities issued by Superior Capital Trust II, administrative trustee for Superior Bancorp.</t>
  </si>
  <si>
    <t>On 2/1/2010, following the acquisition of First Market Bank (First Market) by Union Bankshares Corporation (the acquiror), the preferred stock and exercised warrants issued by First Market on 2/6/2009 were exchanged for a like amount of securities of the acquiror in a single series but with a blended dividend rate equivalent to those of Treasury's original investment.</t>
  </si>
  <si>
    <t>On 2/11/2010, Pacific Coast National Bancorp dismissed its bankruptcy proceedings with no recovery to any creditors or investors, including Treasury, and the investment was extinguished.</t>
  </si>
  <si>
    <t>On 3/8/2010, Treasury exchanged its $84,784,000 of preferred stock in Midwest Banc Holdings, Inc. (MBHI) for $89,388,000 of mandatory convertible preferred Stock (MCP), which is equivalent to the initial investment amount of $84,784,000, plus $4,604,000 of capitalized previously accrued and unpaid dividends.  Subject to the fulfillment by MBHI of the conditions related to its capital plan, the MCP may be converted to common stock.</t>
  </si>
  <si>
    <t>On 3/30/2010, Treasury exchanged its $7,500,000 of subordinated debentures in GulfSouth Private Bank for an equivalent amount of preferred stock, in connection with its conversion from a Subchapter S-Corporation, that comply with the CPP terms applicable to privately held qualified financial institutions.</t>
  </si>
  <si>
    <t>On 4/16/2010, Treasury exchanged its $72,000,000 of preferred stock in Independent Bank Corporation (Independent) for $74,426,000 of mandatory convertible preferred Stock (MCP), which is equivalent to the initial investment amount of $72,000,000, plus $2,426,000 of capitalized previously accrued and unpaid dividends. On 7/26/13, Treasury entered into a securities purchase agreement with Independent pursuant to which Treasury agreed to sell to Independent the MCP and the warrant issued by Independent, subject to the conditions specified in such agreement. On 8/30/13, Treasury completed the sale of the MCP and warrant to Independent pursuant to the terms of such agreement.</t>
  </si>
  <si>
    <t>Treasury received Citigroup common stock pursuant to the June 2009 Exchange Agreement between Treasury and Citigroup which provided for the exchange into common shares of the preferred stock that Treasury purchased in connection with Citigroup's participation in the Capital Purchase Program (see note 11).  On April 26, 2010, Treasury gave Morgan Stanley &amp; Co. Incorporated (Morgan Stanley) discretionary authority as its sales agent to sell subject to certain parameters up to 1,500,000,000 shares of the common stock from time to time during the period ending on June 30, 2010 (or on completion of the sale). Completion of the sale under this authority occurred on May 26, 2010. On May 26, 2010, Treasury again gave Morgan Stanley discretionary authority as its sales agent to sell subject to certain parameters up to 1,500,000,000 shares of the common stock from time to time during the period ending on June 30, 2010 (or on completion of the sale).  Completion of the sale under this authority occurred on June 30, 2010.  On July 23, 2010, Treasury again gave Morgan Stanley discretionary authority as its sales agent to sell subject to certain parameters up to 1,500,000,000 shares of the common stock from time to time during the period ending on September 30, 2010 (or on completion of the sale).  Completion of the sale under this authority occurred on September 30, 2010.  On October 19, 2010, Treasury gave Morgan Stanley &amp; Co. Incorporated (Morgan Stanley) discretionary authority, as its sales agent, to sell subject to certain parameters up to 1,500,000,000 shares of common stock from time to time during the period ending on December 31, 2010 (or upon completion of the sale), which plan was terminated on December 6, 2010.  All such sales were generally made at the market price.   On December 6, 2010, Treasury commenced an underwritten public offering of its remaining 2,417,407,607 shares.  See "Capital Purchase Program - Citigroup, Inc., Common Stock Disposition" on following page for the actual number of shares sold by Morgan Stanley, the weighted average price per share and the total proceeds to Treasury from all such sales during those periods.</t>
  </si>
  <si>
    <t>On 8/26/2010, Treasury completed the exchange of its $303,000,000 of preferred stock in Sterling Financial Corporation (Sterling) for a like amount of mandatorily convertible preferred Stock (MCP), pursuant to the terms of the exchange agreement between Treasury and Sterling entered into on 4/29/2010.  Since Sterling also fulfilled the conversion conditions set forth in the Certificate of Designations for the MCP, including those related to its capital plan, Treasury’s $303,000,000 of MCP was subsequently, as of  8/26/2010, converted into 378,750,000 shares of common stock.</t>
  </si>
  <si>
    <t>On 8/20/2010, Sonoma Valley Bank, Sonoma, CA, the banking subsidiary of Sonoma Valley Bancorp, was closed by the California Department of Financial Institutions, and the Federal Deposit Insurance Corporation (FDIC) was named Receiver.</t>
  </si>
  <si>
    <t>On 6/30/2010, Treasury exchanged $46,400,000 of its series A preferred stock in First Merchants Corporation for a like amount of non tax-deductible Trust Preferred Securities issued by First Merchants Capital Trust III.</t>
  </si>
  <si>
    <t>On 7/20/2010, Treasury completed the exchange of its $400,000,000 of preferred stock in First BanCorp for $424,174,000 of mandatorily convertible preferred Stock (MCP), which is equivalent to the initial investment amount of $400,000,000, plus $24,174,000 of capitalized previously accrued and unpaid dividends. On 10/07/2011, following the completion of the conversion conditions set forth in the Certificate of Designations for the MCP, all of Treasury’s MCP was converted into 32,941,797 shares of common stock of First BanCorp. Treasury received all accrued and previously unpaid dividends on the MCP at the time of the conversion. First BanCorp has agreed to have a Treasury observer attend board of directors meetings.</t>
  </si>
  <si>
    <t>On 8/31/2010, following the completion of the conditions related to Pacific Capital Bancorp's (Pacific Capital) capital plan, Treasury exchanged its $180,634,000 of preferred stock in Pacific Capital for $195,045,000 of mandatorily convertible preferred Stock (MCP), which is equivalent to the initial investment amount of $180,634,000, plus $14,411,000 of capitalized previously accrued and unpaid dividends. On 9/27/2010, following the completion of the conversion conditions set forth in the Certificate of Designations for the MCP, all of Treasury’s MCP was converted into 360,833,250 shares of common stock of Pacific Capital. Following a reverse stock split effective 12/28/10, Treasury held 3,608,332 shares of Pacific Capital common stock.  Effective 11/30/12, Pacific Capital merged with and into UnionBanCal Corporation and each outstanding share of common stock of the Company was converted into the right to receive $46.00 per share in cash, and Treasury received $165,983,272 in respect of its common stock and $393,121 in respect of its warrant.</t>
  </si>
  <si>
    <t>This institution qualified to participate in the Community Development Capital Initiative (CDCI), and has completed an exchange of its Capital Purchase Program investment for an investment under the terms of the CDCI program.  See "Community Development Capital Initiative" below.</t>
  </si>
  <si>
    <t>At the time of this institution’s exchange into the CDCI program, the warrant preferreds were included in the total amount of preferred stock exchanged for Treasury’s CDCI investment.  Therefore this disposition amount does not represent cash proceeds to Treasury.</t>
  </si>
  <si>
    <t>On 9/30/2010, Treasury completed the exchange of its $80,347,000 of preferred stock in Hampton Roads Bankshares, Inc. (Hampton) for a like amount of mandatorily convertible preferred Stock (MCP), pursuant to the terms of the exchange agreement between Treasury and Hampton entered into on 8/12/2010.  Since Hampton also fulfilled the conversion conditions set forth in the Certificate of Designations for the MCP, Treasury’s $80,347,000 of MCP was subsequently converted into 52,225,550 shares of common stock.</t>
  </si>
  <si>
    <t>Treasury entered into an agreement on 1/28/2011 with North American Financial Holdings, Inc. for the sale of all preferred stock and warrants issued by Capital Bank Corporation to Treasury for an aggregate purchase price of $41,279,000.  Since the conditions to closing of the sale were satisfied, the closing of the sale also occurred on 1/28/2011.</t>
  </si>
  <si>
    <t>On 2/18/11, Treasury completed the exchange of its $135,000,000 of preferred stock (including accrued and unpaid dividends thereon) in Central Pacific Financial Corp. for not less than 5,620,117  shares of common stock, pursuant to an exchange agreement dated 2/17/2011.</t>
  </si>
  <si>
    <t>As a result of the acquisition of Fidelity Resources Company (the acquired company) by Veritex Holdings, Inc. (the acquiror), the preferred stock and exercised warrants issued by the acquired company on 6/26/2009 were exchanged for a like amount of securities of the acquiror, pursuant to the terms of an agreement among Treasury, the acquired company and the acquiror entered into on 3/23/2011.</t>
  </si>
  <si>
    <t>As a result of the acquisition of NC Bancorp, Inc. (the acquired company) by Metropolitan Bank Group, Inc. (the acquiror), Treasury exchanged $6,880,000 of its preferred stock in NC Bancorp, Inc. and $71,526,000 of its preferred stock in Metropolitan Bank Group, Inc. for $81,892,000 of a new series of preferred stock in Metropolitan Bank Group, Inc., which is equivalent to the combined initial investment amount of $78,406,000 plus $3,486,000 of capitalized previously accrued and unpaid dividends, pursuant to the terms of an agreement among Treasury, the acquired company and the acquiror entered into on 3/30/2011. Exercised warrants were also exchanged at the time of the agreement.</t>
  </si>
  <si>
    <t>On 7/5/2011, Treasury completed a transaction with Harris Financial Corp., a wholly-owned subsidiary of Bank of Montreal ("BMO"), for the sale of (i) all Marshall &amp; Ilsley Corporation ("M&amp;I") Preferred Stock held by Treasury for a purchase price of $1,715,000,000 plus accrued dividends and (ii) the Treasury-held M&amp;I Warrant for an amount equal to $3,250,000, pursuant to the terms of the agreement between Treasury and BMO entered into on 05/16/2011.</t>
  </si>
  <si>
    <t>Repayment pursuant to Title VII, Section 7001(g) of the American Recovery and Reinvestment Act of 2009 using proceeds received in connection with the institution’s participation in the Small Business Lending Fund.</t>
  </si>
  <si>
    <t>Repayment pursuant to Title VII, Section 7001(g) of the American Recovery and Reinvestment Act of 2009 - part of the repayment amount obtained from proceeds received in connection with the institution’s participation in the Small Business Lending Fund.</t>
  </si>
  <si>
    <t>On 11/5/2010, Pierce Commercial Bank, Tacoma, WA, the banking subsidiary of Pierce County Bancorp, was closed by the Washington Department of Financial Institutions, and the Federal Deposit Insurance Corporation (FDIC) was named Receiver.</t>
  </si>
  <si>
    <t>On 11/12/2010, Tifton Banking Company, Tifton, GA, was closed by the Georgia Department of Banking &amp; Finance, and the Federal Deposit Insurance Corporation (FDIC) was named Receiver.</t>
  </si>
  <si>
    <t>On 3/11/2011, Legacy Bank, Milwaukee, WI, the banking subsidiary of Legacy Bancorp, Inc., was closed by the State of Wisconsin Department of Financial Institutions, and the Federal Deposit Insurance Corporation (FDIC) was named Receiver.</t>
  </si>
  <si>
    <t>On 4/15/2011, Superior Bank, Birmingham, AL, the banking subsidiary of Superior Bancorp Inc., was closed by the Office of Thrift Supervision, and the Federal Deposit Insurance Corporation (FDIC) was named Receiver.</t>
  </si>
  <si>
    <t>On 7/15/2011, First Peoples Bank, Port Saint Lucie, Florida, the banking subsidiary of FPB Bancorp, Inc., was closed by the Florida Office of Financial Regulation, and the Federal Deposit Insurance Corporation (FDIC) was named Receiver.</t>
  </si>
  <si>
    <t>On 7/15/2011, One Georgia Bank, Atlanta, GA was closed by the State of Georgia Department of Banking &amp; Finance, and the Federal Deposit Insurance Corporation (FDIC) was named Receiver.</t>
  </si>
  <si>
    <t>On 7/29/2011, Integra Bank, National Association, Evansville, Indiana, the banking subsidiary of Integra Bank Corporation, was closed by the Office of the Comptroller of the Currency, which appointed the Federal Deposit Insurance Corporation (FDIC) as receiver.</t>
  </si>
  <si>
    <t>On 10/21/2011, Treasury completed the exchange of all FNB United Corp. ("FNB United") preferred stock and warrants held by Treasury for 108,555,303 shares of FNB United common stock and an amended and restated warrant, pursuant to the terms of the agreement between Treasury and FNB United entered into on 08/12/2011.</t>
  </si>
  <si>
    <t>As a result of the acquisition of Berkshire Bancorp, Inc. (the acquired company) by Customers Bancorp, Inc. (the acquiror), the preferred stock and exercised warrants issued by the acquired company on 6/12/2009 were exchanged for a like amount of securities of the acquiror plus accrued and previously unpaid dividends, pursuant to the terms of an agreement among Treasury, the acquired company and the acquiror entered into on 9/16/2011.</t>
  </si>
  <si>
    <t>On 9/23/2011, Citizens Bank of Northern California, Nevada City, California, the banking subsidiary of Citizens Bancorp, was closed by the California Department of Financial Institutions, which appointed the Federal Deposit Insurance Corporation (FDIC) as receiver.</t>
  </si>
  <si>
    <t>Repayment pursuant to Title VII, Section 7001(g) of the American Recovery and Reinvestment Act of 2009 in connection with the institution’s participation in the Small Business Lending Fund, which occurred at a later date.</t>
  </si>
  <si>
    <t>On 10/14/2011, Country Bank, Aledo, Illinois, the banking subsidiary of CB Holding Corp., was closed by the Illinois Department of Financial and Professional Regulation - Division of Banking, which appointed the Federal Deposit Insurance Corporation (FDIC) as receiver.</t>
  </si>
  <si>
    <t>As a result of a reincorporation transaction whereby Crescent Financial Corporation (CFC) was merged into Crescent Financial Bancshares, Inc. (CFB), the preferred stock and warrant issued by CFC on 1/9/2009 were exchanged for a like amount of securities of CFB, pursuant to the terms of an agreement among Treasury, CFC and CFB entered into on 11/15/2011.</t>
  </si>
  <si>
    <t>As a result of the acquisition of Center Financial Corporation by BBCN Bancorp, Inc. (formerly Nara Bancorp, Inc.), the preferred stock and warrant issued by Center Financial Corporation were exchanged for a like amount of securities of BBCN Bancorp, Inc., pursuant to the terms of an agreement among Treasury, Center Financial Corporation, and BBCN Bancorp, Inc. entered into on 11/30/2011.</t>
  </si>
  <si>
    <t>On 1/3/2012, Treasury completed (i) the sale to F.N.B. Corporation (“F.N.B.”) of all of the preferred stock that had been issued to Treasury by Parkvale Financial Corporation (“Parkvale”) for a purchase price of $31,762,000 plus accrued dividends and (ii) the exchange of the Parkvale warrant held by Treasury for a like F.N.B. warrant, pursuant to the terms of the agreement between Treasury and F.N.B. entered into on 12/29/2011 in connection with the merger of Parkvale and F.N.B. effective 01/01/2012.</t>
  </si>
  <si>
    <t>As a result of the acquisition of State Bancorp, Inc. (the acquired company) by Valley National Bancorp (the acquiror), the warrant issued by the acquired company on 12/5/2008 was exchanged for a like security of the acquiror, pursuant to the terms of an agreement among Treasury, the acquired company and the acquiror entered into on 1/1/2012.</t>
  </si>
  <si>
    <t>On 1/27/2012, pursuant to the terms of the merger of Regents Bancshares, Inc. (“Regents”) with Grandpoint Capital, Inc., Treasury received $13,214,858.00 (representing the par amount together with accrued and unpaid dividends thereon) in respect of the preferred stock (including that received from the exercise of warrants) that had been issued to Treasury by Regents.</t>
  </si>
  <si>
    <t>On 1/27/2012, Tennessee Commerce Bank, Franklin, TN, the banking subsidiary of Tennessee Commerce Bancorp, Inc., was closed by the Tennessee Department of Financial Institutions, and the Federal Deposit Insurance Corporation (FDIC) was named Receiver.</t>
  </si>
  <si>
    <t>On 2/10/2012, SCB Bank, Shelbyville, Indiana, the banking subsidiary of Blue River Bancshares, Inc., was closed by the Office of the Comptroller of the Currency, which appointed the Federal Deposit Insurance Corporation (FDIC) as receiver.</t>
  </si>
  <si>
    <t>On 2/10/2012, Treasury entered into an agreement with Broadway Financial Corporation to exchange Treasury’s $15,000,000 of preferred stock for common stock. The exchange is subject to the fulfillment by Broadway Financial Corporation of certain conditions, including the satisfactory completion of a capital plan.</t>
  </si>
  <si>
    <t>On 4/20/2012, Fort Lee Federal Savings Bank, FSB, Fort Lee, New Jersey, was closed by the Office of the Comptroller of the Currency, which appointed the Federal Deposit Insurance Corporation (FDIC) as receiver.</t>
  </si>
  <si>
    <t>As a result of the acquisition of Community Holding Company of Florida, Inc. (the acquired company) by Community Bancshares of Mississippi, Inc. (the acquiror), the preferred stock and exercised warrants issued by the acquired company on 2/6/2009 were exchanged for a like amount of securities of the acquiror, pursuant to the terms of an agreement among Treasury, the acquired company and the acquiror entered into on 7/19/2012.</t>
  </si>
  <si>
    <t>On 7/13/2012, Glasgow Savings Bank, Glasgow, MO, the banking subsidiary of Gregg Bancshares, Inc. , was closed by the Missouri Division of Finance, which appointed the Federal Deposit Insurance Corporation (FDIC) as receiver.</t>
  </si>
  <si>
    <t>On 7/27/2012, Treasury entered into an agreement with Pinnacle Bank Holding Company, Inc. (“Pinnacle”) pursuant to which Treasury agreed to sell its CPP preferred stock back to Pinnacle at a discount subject to the satisfaction of the conditions specified in the agreement.</t>
  </si>
  <si>
    <t>On 10/19/2012, GulfSouth Private Bank, Destin, Florida, was closed by the Florida Office of Financial Regulation, which appointed the Federal Deposit Insurance Corporation (FDIC) as receiver.</t>
  </si>
  <si>
    <t>On 10/19/2012, Excel Bank, Sedalia, Missouri, the banking subsidiary of Investors Financial Corporation of Pettis County, Inc., was closed by the Missouri Division of Finance, which appointed the Federal Deposit Insurance Corporation (FDIC) as receiver.</t>
  </si>
  <si>
    <t>On 10/25/2012, pursuant to the terms of the merger of First Community Bancshares, Inc. ("First Community") and Equity Bancshares, Inc. ("Equity"), Treasury received a like amount of preferred stock and exercised warrants from Equity in exchange for Treasury's original investment in First Community, plus accrued and unpaid dividends, pursuant to a placement agency agreement executed on 10/23/2012.</t>
  </si>
  <si>
    <t>On 10/29/2012, First Place Financial Corp. filed for Chapter 11 protection in the U.S. Bankruptcy Court for the District of Delaware.</t>
  </si>
  <si>
    <t>On 2/22/2013, Treasury completed the exchange of its Standard Bancshares, Inc. preferred stock for common stock, pursuant to an exchange agreement, dated as of 11/5/2012, with Standard Bancshares, Inc., and immediately sold the resulting Standard Bancshares, Inc. common stock, pursuant to securities purchase agreements, each dated as of 11/5/2012, with W Capital Partners II, L.P., Trident SBI Holdings, LLC, PEPI Capital, LP, LCB Investment, LLC, Cohesive Capital Partners, L.P., and Athena Select Private Investment Fund LLC.</t>
  </si>
  <si>
    <t>On 11/2/2012, Citizens First National Bank, Princeton, IL, the banking subsidiary of Princeton National Bancorp, was closed by the Office of the Comptroller of the Currency, and the Federal Deposit Insurance Corporation (FDIC) was named Receiver.</t>
  </si>
  <si>
    <t>On 11/13/2012, Treasury entered into an agreement with Community Financial Shares, Inc. (“CFS”) pursuant to which Treasury agreed to sell its CPP preferred stock back to CFS at a discount subject to the satisfaction of the conditions specified in the agreement.</t>
  </si>
  <si>
    <t>In connection with the merger of Fidelity Bancorp, Inc. (“Fidelity”) and WesBanco, Inc. (“WesBanco”) effective 01/01/2012, Treasury (i) sold to WesBanco all of the preferred stock that had been issued by Fidelity to Treasury for a purchase price of $7,000,000 plus accrued dividends and (ii) exchanged the Fidelity warrant held by Treasury for a like WesBanco warrant, pursuant to the terms of an agreement among Treasury and WesBanco entered into on 11/28/2012.</t>
  </si>
  <si>
    <t>On 11/30/12, Western Reserve Bancorp, Inc. was acquired by an affiliate of Westfield Bancorp, Inc. Pursuant to the terms of the merger, each outstanding share of Series A and Series B preferred stock issued to Treasury was redeemed for the respective principal amount together with accrued and unpaid dividends thereon.</t>
  </si>
  <si>
    <t>On 2/20/2013, Treasury sold its CPP preferred stock and warrant issued by First Sound Bank (“First Sound”) back to First Sound for an aggregate purchase price of $3,700,000, pursuant to the terms of the agreement between Treasury and First Sound entered into on 11/30/2012.</t>
  </si>
  <si>
    <t>On 4/9/2013, Treasury sold its CPP preferred stock and warrant issued by PremierWest Bancorp (“PremierWest”) pursuant to an agreement with PremierWest and Starbuck Bancshares, Inc. (“Starbuck”) entered into on 12/11/2012.</t>
  </si>
  <si>
    <t>In connection with the merger of Community Financial Corporation (“Community Financial”) and City Holding Company (“City Holding”) effective 1/09/13, Treasury (i) sold to City Holding all of the preferred stock that had been issued by Community Financial to Treasury for a purchase price of $12,643,000 plus accrued dividends and (ii) exchanged the Community Financial warrant held by Treasury for a like City Holding warrant, pursuant to the terms of an agreement among Treasury and City Holding entered into on 1/09/13.</t>
  </si>
  <si>
    <t>On 1/29/2013, Treasury executed a placement agency agreement pursuant to which Treasury agreed to sell 9,950 shares of Coastal Banking Company, Inc.  Preferred stock at $815.00 per share (less a placement agent fee) for net proceeds of $8,028,157.50. On 2/6/2013, the placement agent notified Coastal Banking Company, Inc. that, pursuant to the placement agency agreement, it was terminating the transaction and, therefore, Treasury did not receive any proceeds or pay any fees in connection with the transaction.</t>
  </si>
  <si>
    <t>On 2/15/2013, Treasury sold its CPP preferred stock and warrant issued by BancTrust Financial Group, Inc. (“BancTrust”) pursuant to an agreement with BancTrust and Trustmark Corporation (“Trustmark”) entered into on 02/11/2013.</t>
  </si>
  <si>
    <t>On 8/14/2013, Treasury sold its CPP preferred stock issued by Florida Bank Group, Inc. (“FBG”) back to FBG for an aggregate purchase price of $8,000,000, pursuant to the terms of the agreement between Treasury and FBG entered into on 2/12/13.</t>
  </si>
  <si>
    <t>On 2/15/2013, pursuant to the terms of the merger of Pacific International Bancorp, Inc. (“Pacific International”) with BBCN Bancorp, Inc. (“BBCN”), Treasury received $7,474,619.97 (representing the par amount together with accrued and unpaid dividends thereon) in respect of the preferred stock that had been issued to Treasury by Pacific International.  Treasury exchanged its Pacific International warrant for an equivalent warrant issued by BBCN.</t>
  </si>
  <si>
    <t>On 4/12/2013, Treasury completed (i) the sale of its CPP preferred in Citizens Republic Bancorp, Inc. (Citizens Republic) to FirstMerit Corporation (FirstMerit) and (ii) the exchange of its warrant in Citizens Republic for a warrant issued by FirstMerit, pursuant to a securities purchase agreement, dated as of 2/19/13, among Treasury, FirstMerit and Citizens Republic.</t>
  </si>
  <si>
    <t>On 4/11/2013, Treasury completed the exchange of its First Security Group, Inc. (FSGI) preferred stock for common stock, pursuant to an exchange agreement, dated as of 2/25/2013, between Treasury and FSGI, and sold the resulting FSGI common stock, pursuant to securities purchase agreements, each dated as of 4/9/2013, between Treasury and the purchasers party thereto.</t>
  </si>
  <si>
    <t>On 3/19/2013, Treasury exercised its warrant on a cashless basis and received (i) 186,589 shares of common stock and (ii) $71.62 in cash in lieu of fractional shares. Treasury sold such shares of common stock on 3/19/2013.</t>
  </si>
  <si>
    <t>As a result of the acquisition of ECB Bancorp, Inc. by Crescent Financial Bancshares, Inc., the preferred stock and warrant issued by ECB Bancorp, Inc. were exchanged for a like amount of securities of Crescent Financial Bancshares, Inc., pursuant to the terms of an agreement among Treasury, ECB Bancorp, Inc., and Crescent Financial Bancshares, Inc. entered into on 4/1/2013.</t>
  </si>
  <si>
    <t>As a result of the merger of Annapolis Bancorp, Inc. into F.N.B. Corporation, the warrant issued by Annapolis Bancorp, Inc. was exchanged for a like warrant issued by F.N.B. Corporation, pursuant to the terms of an agreement among Treasury, Annapolis Bancorp, Inc., and F.N.B. Corporation entered into on 4/6/2013.</t>
  </si>
  <si>
    <t>On 04/05/2013, Gold Canyon Bank, Gold Canyon, Arizona was closed by the Arizona Department of Financial Institutions, and the Federal Deposit Insurance Corporation (FDIC) was named Receiver.</t>
  </si>
  <si>
    <t>On 04/09/2013, Indiana Bank Corp. filed for Chapter 11 protection in the U.S. Bankruptcy Court for the Southern District of Indiana.</t>
  </si>
  <si>
    <t>On 7/17/13, Treasury entered into a securities purchase agreement with Central Virginia Bankshares, Inc. (CVB) and C&amp;F Financial Corporation (C&amp;F) pursuant to which Treasury agreed to sell to C&amp;F the CPP preferred stock and warrant issued by CVB, subject to the conditions specified in such agreement. The sale was completed on 10/01/2013.</t>
  </si>
  <si>
    <t>On 8/12/2013, Anchor BanCorp Wisconsin Inc. ( “Anchor”) filed a voluntary petition for Chapter 11 protection in the U.S. Bankruptcy Court for the Western District of Wisconsin to implement a “pre-packaged” Plan of Reorganization in order to facilitate the restructuring of Anchor. On 9/27/ 2013, the Plan of Reorganization became effective in accordance with its terms, pursuant to which (i) Treasury’s preferred stock was exchanged for 60,000,000 shares of common stock (the “Common Stock”) and (ii) Treasury’s warrant was cancelled.  On 9/27/2013, Treasury sold the Common Stock to purchasers pursuant to securities purchase agreements entered into on 9/19/2013.</t>
  </si>
  <si>
    <t>On 7/5/2013, Rogers Bancshares, Inc. filed for Chapter 11 protection in the U.S. Bankruptcy Court for the Eastern District of Arkansas.</t>
  </si>
  <si>
    <t>On 8/22/2013, Treasury exchanged its preferred stock in Broadway Financial Corporation for 10,146 shares of common stock equivalent representing (i) 50% of the liquidation preference of the preferred stock, plus (ii) 100% of previously accrued and unpaid dividends on the preferred stock ($2,646,000). The common stock equivalent will be converted to common stock upon the receipt of certain shareholder approvals.</t>
  </si>
  <si>
    <t>This institution has entered into bankruptcy or receivership.  For a full list of institutions that have entered bankruptcy or receivership and Treasury's remaining investments, reference appendices B and C in the section titled “Capital Purchase Program Institutions” in the most recent report to congress found on Treasury’s website: http://www.treasury.gov/initiatives/financial-stability/reports/Pages/Monthly-Report-to-Congress.aspx.</t>
  </si>
  <si>
    <t>On 10/30/2013, Treasury entered into an agreement with Monarch Community Bancorp, Inc. (Monarch) to exchange Treasury's CPP warrant and $6,785,000 of preferred stock for common stock. The exchange was subject to the fulfillment by Monarch of certain conditions, including the satisfactory completion of a capital plan.  On 11/15/2013, the exchange of the CPP warrant and preferred stock for common stock was completed and Treasury sold such common stock to purchasers pursuant to securities purchase agreements dated as of 11/15/2013.</t>
  </si>
  <si>
    <t>On 12/5/2013, Treasury's 10,146 shares of common stock equivalent in Broadway Financial converted to 10,146,000 shares of common stock.</t>
  </si>
  <si>
    <t>On 12/13/2013, Texas Community Bank, National Association, The Woodlands, Texas, the banking subsidiary of TCB Holding Company, was closed by the Office of the Comptroller of the Currency, which appointed the Federal Deposit Insurance Corporation (FDIC) as receiver.</t>
  </si>
  <si>
    <t>As a result of a reincorporation merger of Community Bankers Trust Corporation, a Delaware corporation (CBTC Delaware) into Community Bankers Trust Corporation, a Virginia corporation (CBTC Virginia), the outstanding preferred stock and warrant issued by CBTC Delaware were exchanged for a like amount of securities issued by CBTC Virginia, pursuant to the terms of an agreement among Treasury, CBTC Delaware and CBTC Virginia entered into on 1/1/14.</t>
  </si>
  <si>
    <t>On 10/15/13, Treasury entered into a securities purchase agreement with First-Citizens Bank &amp; Trust Company (FCBTC) and 1st Financial Services Corporation (FFSC) pursuant to which Treasury agreed to sell to FCBTC the CPP preferred stock and warrant issued by FFSC, subject to the conditions specified in such agreement. The sale was completed on 12/31/2013.</t>
  </si>
  <si>
    <t>On 1/31/2014, Syringa Bank, Boise, Idaho, the banking subsidiary of Syringa Bancorp, was closed by the Idaho Department of Finance, which appointed the Federal Deposit Insurance Corporation (FDIC) as receiver.</t>
  </si>
  <si>
    <t>On 4/1/2014, pursuant to the terms of the merger of Alaska Pacific Bancshares, Inc. with Northrim Bancorp, Inc., Treasury received $2,370,908.26  for the warrants that had been issued to Treasury by Alaska Pacific Bancshares, Inc.</t>
  </si>
  <si>
    <t>On 4/18/2014, Treasury entered into an agreement with Bank of the Carolinas Corporation (“BCAR”) pursuant to which Treasury agreed to sell its CPP preferred stock and warrant back to BCAR at a discount subject to the satisfaction of the conditions specified in the agreement.  The sale was completed on 7/16/2014.</t>
  </si>
  <si>
    <t>On 4/24/2014, Treasury sold all of its preferred stock issued by Bankers’ Bank of the West Bancorp, Inc. (BBW) to private investors for total proceeds of $13.5million, pursuant to securities purchase agreements dated as of April 21, 2014. BBW paid all accrued and unpaid dividends on the preferred stock as of April 24, 2014.</t>
  </si>
  <si>
    <t>On 4/25/2014, Treasury entered into a securities purchase agreement with Provident Community Bankshares, Inc. (PCBS) and Park Sterling Corporation (Park Sterling) pursuant to which Treasury agreed to sell to Park Sterling the CPP preferred stock and warrant issued by PCBS, subject to the conditions specified in such agreement. The sale was completed on 4/30/2014.</t>
  </si>
  <si>
    <t>On 4/30/2014, Treasury completed the exchange of its Northern States Financial Corporation preferred stock for common stock, pursuant to an exchange agreement, dated as of 4/29/2014, with Northern States Financial Corporation, and immediately sold the resulting Northern States Financial Corporation common stock, pursuant to securities purchase agreements, each dated as of 4/29/14, with Blue Pine Financial Opportunities Fund II, LP, EJF Sidecar Fund, Series LLC, Endeavour Regional Bank Opportunities Fund L.P., Endeavour Regional Bank Opportunities Fund II L.P., Hot Creek Investors, L.P.,JCSD Partners, LP, and PRB Investors, LP.</t>
  </si>
  <si>
    <t>On 5/23/2014 Treasury completed the sale of its CommunityOne Bancorp common stock in an underwritten public offering.</t>
  </si>
  <si>
    <t>On 5/30/2014, Treasury entered into a securities purchase agreement with Highlands Independent Bancshares, Inc. ("Highlands") and HCBF Holding Company, Inc. ("HCBF") pursuant to which Treasury agreed to sell to HCBF the CPP preferred stock issued by Highlands, subject to the conditions specified in such agreement.  The sale was completed on 10/24/2014.</t>
  </si>
  <si>
    <t>On 6/30/2014, BCB Holding Company, Inc. (the “Institution”) repurchased their preferred and warrant preferred shares from Treasury and funds were wired from the Institution to the Bank of New York Mellon (BNYM) for the benefit of Treasury.  The repurchase was finalized after the close of business on 6/30/14 and the funds were subsequently transferred from BNYM to Treasury on 7/1/2014.</t>
  </si>
  <si>
    <t>On 8/28/2014, Treasury entered into an agreement with Central Bancorp, Inc. and Hanmi Financial Corporation, in connection with a merger, pursuant to which Treasury agreed to sell its Central Bancorp, Inc. CPP preferred stock (including warrant preferred stock) to Hanmi Financial Corporation for (i) $23,625,000, plus (ii) all accrued and unpaid dividends, subject to the satisfaction of the conditions specified in the agreement.  The sale was completed on 8/29/2014.</t>
  </si>
  <si>
    <t>On 10/17/2014, Treasury completed the exchange of its Regent Bancorp, Inc. preferred stock and warrant-preferred stock for common stock, pursuant to an exchange agreement, dated as of 10/16/2014, with Regent Bancorp, Inc., and immediately sold the resulting Regent Bancorp, Inc. common stock to purchasers pursuant to securities purchase agreements dated as of 10/16/2014.</t>
  </si>
  <si>
    <t>On 10/30/2014, Treasury entered into an agreement with Columbia Banking System, Inc. (Columbia) pursuant to which Treasury agreed to sell its warrant in Intermountain Community Bancorp to Columbia subject to the satisfaction of the conditions specified in the agreement.  The sale was completed on 10/31/2014.</t>
  </si>
  <si>
    <t>The subsidiary bank of Rising Sun Bancorp, NBRS Financial, was closed by the Maryland Office of the Commissioner of Financial Regulation, and the FDIC was named Receiver on Friday, 10/17/2014.</t>
  </si>
  <si>
    <t>The subsidiary bank of Western Community Bancshares, Inc., Frontier Bank, was closed by the Office of the Comptroller of the Currency, and the FDIC was named Receiver on Friday, 11/7/2014.</t>
  </si>
  <si>
    <t>On 9/8/2014, Treasury gave Credit Suisse Securities (USA) LLC discretionary authority, as its sales agent, to sell subject to certain parameters shares of common stock from time to time during the period ending on 12/7/2014.  Completion of the sale under this authority occurred on December 5, 2014.</t>
  </si>
  <si>
    <t>On 12/10/2014, Treasury sold all of its preferred stock issued by NCAL Bancorp to purchasers for total proceeds of $3.9 million, pursuant to a securities purchase agreement dated as of November 25, 2014.</t>
  </si>
  <si>
    <t>As a result of the merger of Farmers &amp; Merchants Bancshares, Inc. into Allegiance Bancshares, Inc., the outstanding preferred stock and warrant preferred stock issued by Farmers &amp; Merchants Bancshares, Inc. was exchanged for a like amount of securities issued by Allegiance Bancshares, Inc., pursuant to the terms of an agreement among Treasury, Farmers &amp; Merchants Bancshares, Inc. and Allegiance Bancshares, Inc., entered into on 1/1/2015.</t>
  </si>
  <si>
    <t>On 12/11/2014, Treasury gave Credit Suisse Securities (USA) LLC discretionary authority, as its sales agent, to sell subject to certain parameters shares of common stock from time to time during the period ending on 3/8/2015.  Completion of the sale under this authority occurred on 3/6/2015.</t>
  </si>
  <si>
    <t>On 03/17/2015, Treasury sold all of its preferred stock issued by U.S. Century Bank to purchasers for total proceeds of $12.3 million, pursuant to a securities purchase agreement dated as of March 17, 2015.</t>
  </si>
  <si>
    <t>Footnote Description</t>
  </si>
  <si>
    <t>CAPITAL PURCHASE PROGRAM - CITIGROUP, INC.</t>
  </si>
  <si>
    <t>COMMON STOCK DISPOSITION</t>
  </si>
  <si>
    <r>
      <t>Pricing Mechanism</t>
    </r>
    <r>
      <rPr>
        <b/>
        <vertAlign val="superscript"/>
        <sz val="12"/>
        <color indexed="8"/>
        <rFont val="Arial"/>
        <family val="2"/>
      </rPr>
      <t>6</t>
    </r>
  </si>
  <si>
    <t>Number of Shares</t>
  </si>
  <si>
    <r>
      <t>Proceeds</t>
    </r>
    <r>
      <rPr>
        <b/>
        <vertAlign val="superscript"/>
        <sz val="12"/>
        <color indexed="8"/>
        <rFont val="Arial"/>
        <family val="2"/>
      </rPr>
      <t>7</t>
    </r>
  </si>
  <si>
    <t>4/26/2010 -5/26/2010</t>
  </si>
  <si>
    <t>5/26/2010 - 6/30/2010</t>
  </si>
  <si>
    <t>7/23/2010 - 9/30/2010</t>
  </si>
  <si>
    <t>10/19/2010 - 12/6/2010</t>
  </si>
  <si>
    <t>Total Proceeds:</t>
  </si>
  <si>
    <t xml:space="preserve">1/ On April 26, 2010, Treasury gave Morgan Stanley &amp; Co. Incorporated (Morgan Stanley) discretionary authority, as its sales agent,  to sell subject to certain parameters up to 1,500,000,000 shares of common stock from time to time during the period ending on June 30, 2010 (or upon completion of the sale).  Completion of the sale under this authority occurred on May 26, 2010. </t>
  </si>
  <si>
    <t xml:space="preserve">2/ On May 26, 2010, Treasury gave Morgan Stanley &amp; Co. Incorporated (Morgan Stanley) discretionary authority, as its sales agent,  to sell subject to certain parameters up to 1,500,000,000 shares of common stock from time to time during the period ending on June 30, 2010 (or upon completion of the sale). Completion of the sale under this authority occurred on June 30, 2010. </t>
  </si>
  <si>
    <t>3/ On July 23, 2010, Treasury gave Morgan Stanley &amp; Co. Incorporated (Morgan Stanley) discretionary authority, as its sales agent, to sell subject to certain parameters up to 1,500,000,000 shares of common stock from time to time during the period ending on September 30, 2010 (or upon completion of the sale). Completion of the sale under this authority occured on September 30, 2010.</t>
  </si>
  <si>
    <t>4/ On October 19, 2010, Treasury gave Morgan Stanley &amp; Co. Incorporated (Morgan Stanley) discretionary authority, as its sales agent, to sell subject to certain parameters up to 1,500,000,000 shares of common stock from time to time during the period ending on December 31, 2010 (or upon completion of the sale), which plan was terminated on December 6, 2010.</t>
  </si>
  <si>
    <t>5/ On December 6, 2010, Treasury commenced an underwritten public offering of its remaining 2,417,407,607 shares. Closing of the offering is subject to the fulfillment of certain closing conditions.</t>
  </si>
  <si>
    <t>6/ The price set forth is the weighted average price for all sales of Citigroup, Inc. common stock made by Treasury over the course of the corresponding period.</t>
  </si>
  <si>
    <t>7/ Amount represents the gross proceeds to Treasury.</t>
  </si>
  <si>
    <t>AUTOMOTIVE INDUSTRY FINANCING PROGRAM</t>
  </si>
  <si>
    <t>Initial Investment</t>
  </si>
  <si>
    <t>Exchange/Transfer/Other Details</t>
  </si>
  <si>
    <t>Treasury Investment After Exchange/Transfer/Other</t>
  </si>
  <si>
    <r>
      <t>Payment or Disposition</t>
    </r>
    <r>
      <rPr>
        <b/>
        <vertAlign val="superscript"/>
        <sz val="11"/>
        <rFont val="Arial"/>
        <family val="2"/>
      </rPr>
      <t>1</t>
    </r>
  </si>
  <si>
    <t>City, State</t>
  </si>
  <si>
    <t>Transaction Type</t>
  </si>
  <si>
    <t>Seller</t>
  </si>
  <si>
    <t xml:space="preserve">Description </t>
  </si>
  <si>
    <t>Pricing Mechanism</t>
  </si>
  <si>
    <t xml:space="preserve"> Date</t>
  </si>
  <si>
    <t>Type</t>
  </si>
  <si>
    <t>Obligor</t>
  </si>
  <si>
    <t>Description</t>
  </si>
  <si>
    <t>Amount/Equity %</t>
  </si>
  <si>
    <t>Amount/ Proceeds</t>
  </si>
  <si>
    <t>Remaining Investment Description</t>
  </si>
  <si>
    <t>Remaining Investment Amount/Equity %</t>
  </si>
  <si>
    <t>GMAC (Ally)</t>
  </si>
  <si>
    <t>Detroit, MI</t>
  </si>
  <si>
    <t>Purchase</t>
  </si>
  <si>
    <t>GMAC</t>
  </si>
  <si>
    <t>Par</t>
  </si>
  <si>
    <t>Exchange for convertible preferred stock</t>
  </si>
  <si>
    <t>N/A</t>
  </si>
  <si>
    <t>21, 22</t>
  </si>
  <si>
    <t>Convertible Preferred Stock</t>
  </si>
  <si>
    <r>
      <t xml:space="preserve">Disposition </t>
    </r>
    <r>
      <rPr>
        <vertAlign val="superscript"/>
        <sz val="11"/>
        <rFont val="Arial"/>
        <family val="2"/>
      </rPr>
      <t>38</t>
    </r>
  </si>
  <si>
    <t>Convertible Preferred Stock w/ Exercised Warrants</t>
  </si>
  <si>
    <t>Partial conversion of  preferred stock for common stock</t>
  </si>
  <si>
    <t>3, 26, 32, 38</t>
  </si>
  <si>
    <r>
      <t>Partial Disposition</t>
    </r>
    <r>
      <rPr>
        <vertAlign val="superscript"/>
        <sz val="11"/>
        <rFont val="Arial"/>
        <family val="2"/>
      </rPr>
      <t>40</t>
    </r>
  </si>
  <si>
    <t>22, 26</t>
  </si>
  <si>
    <r>
      <t>Partial Disposition</t>
    </r>
    <r>
      <rPr>
        <vertAlign val="superscript"/>
        <sz val="11"/>
        <rFont val="Arial"/>
        <family val="2"/>
      </rPr>
      <t>41</t>
    </r>
  </si>
  <si>
    <r>
      <t>Partial Disposition</t>
    </r>
    <r>
      <rPr>
        <vertAlign val="superscript"/>
        <sz val="11"/>
        <rFont val="Arial"/>
        <family val="2"/>
      </rPr>
      <t>42</t>
    </r>
  </si>
  <si>
    <r>
      <t>Partial Disposition</t>
    </r>
    <r>
      <rPr>
        <vertAlign val="superscript"/>
        <sz val="11"/>
        <rFont val="Arial"/>
        <family val="2"/>
      </rPr>
      <t>43</t>
    </r>
  </si>
  <si>
    <r>
      <t>Partial Disposition</t>
    </r>
    <r>
      <rPr>
        <vertAlign val="superscript"/>
        <sz val="11"/>
        <rFont val="Arial"/>
        <family val="2"/>
      </rPr>
      <t>44</t>
    </r>
    <r>
      <rPr>
        <sz val="11"/>
        <color theme="1"/>
        <rFont val="Calibri"/>
        <family val="2"/>
        <scheme val="minor"/>
      </rPr>
      <t/>
    </r>
  </si>
  <si>
    <r>
      <t>Partial Disposition</t>
    </r>
    <r>
      <rPr>
        <vertAlign val="superscript"/>
        <sz val="11"/>
        <rFont val="Arial"/>
        <family val="2"/>
      </rPr>
      <t>45</t>
    </r>
    <r>
      <rPr>
        <sz val="11"/>
        <color theme="1"/>
        <rFont val="Calibri"/>
        <family val="2"/>
        <scheme val="minor"/>
      </rPr>
      <t/>
    </r>
  </si>
  <si>
    <t>Trust Preferred Securities w/ Exercised Warrants</t>
  </si>
  <si>
    <t>Exchange for amended and restated Trust Preferred Securities</t>
  </si>
  <si>
    <t>Trust Preferred Securities</t>
  </si>
  <si>
    <r>
      <t xml:space="preserve">Disposition </t>
    </r>
    <r>
      <rPr>
        <vertAlign val="superscript"/>
        <sz val="11"/>
        <rFont val="Arial"/>
        <family val="2"/>
      </rPr>
      <t>28</t>
    </r>
  </si>
  <si>
    <t>General Motors</t>
  </si>
  <si>
    <t>General Motors Corporation</t>
  </si>
  <si>
    <t>Debt Obligation</t>
  </si>
  <si>
    <t>Exchange for equity interest in GMAC</t>
  </si>
  <si>
    <t>Debt Obligation w/ Additional Note</t>
  </si>
  <si>
    <t>Exchange for preferred and common stock in New GM</t>
  </si>
  <si>
    <t>General Motors Company</t>
  </si>
  <si>
    <t>10, 11, 24</t>
  </si>
  <si>
    <t>Repayment</t>
  </si>
  <si>
    <t>10, 11, 25</t>
  </si>
  <si>
    <r>
      <t xml:space="preserve">Partial Disposition </t>
    </r>
    <r>
      <rPr>
        <vertAlign val="superscript"/>
        <sz val="11"/>
        <rFont val="Arial"/>
        <family val="2"/>
      </rPr>
      <t>25</t>
    </r>
  </si>
  <si>
    <r>
      <t xml:space="preserve">Partial Disposition </t>
    </r>
    <r>
      <rPr>
        <vertAlign val="superscript"/>
        <sz val="11"/>
        <rFont val="Arial"/>
        <family val="2"/>
      </rPr>
      <t>33</t>
    </r>
  </si>
  <si>
    <r>
      <t xml:space="preserve">Partial Disposition </t>
    </r>
    <r>
      <rPr>
        <vertAlign val="superscript"/>
        <sz val="11"/>
        <rFont val="Arial"/>
        <family val="2"/>
      </rPr>
      <t>34</t>
    </r>
  </si>
  <si>
    <r>
      <t xml:space="preserve">Partial Disposition </t>
    </r>
    <r>
      <rPr>
        <vertAlign val="superscript"/>
        <sz val="11"/>
        <rFont val="Arial"/>
        <family val="2"/>
      </rPr>
      <t>35</t>
    </r>
  </si>
  <si>
    <r>
      <t xml:space="preserve">Partial Disposition </t>
    </r>
    <r>
      <rPr>
        <vertAlign val="superscript"/>
        <sz val="11"/>
        <rFont val="Arial"/>
        <family val="2"/>
      </rPr>
      <t>36</t>
    </r>
  </si>
  <si>
    <r>
      <t xml:space="preserve">Partial Disposition </t>
    </r>
    <r>
      <rPr>
        <vertAlign val="superscript"/>
        <sz val="11"/>
        <rFont val="Arial"/>
        <family val="2"/>
      </rPr>
      <t>37</t>
    </r>
  </si>
  <si>
    <r>
      <t xml:space="preserve">Partial Disposition </t>
    </r>
    <r>
      <rPr>
        <vertAlign val="superscript"/>
        <sz val="11"/>
        <rFont val="Arial"/>
        <family val="2"/>
      </rPr>
      <t>39</t>
    </r>
  </si>
  <si>
    <t>General Motors Holdings LLC</t>
  </si>
  <si>
    <t>11, 12</t>
  </si>
  <si>
    <t>Partial Repayment</t>
  </si>
  <si>
    <t>Transfer of debt to New GM</t>
  </si>
  <si>
    <t>Debt left at Old GM</t>
  </si>
  <si>
    <t>Motors Liquidation Company</t>
  </si>
  <si>
    <t>Right to recover proceeds</t>
  </si>
  <si>
    <t>Chrysler FinCo</t>
  </si>
  <si>
    <t>Farmington Hills, MI</t>
  </si>
  <si>
    <t>Additional Note</t>
  </si>
  <si>
    <t>Repayment*</t>
  </si>
  <si>
    <t>-</t>
  </si>
  <si>
    <t>Chrysler</t>
  </si>
  <si>
    <t>Auburn Hills, MI</t>
  </si>
  <si>
    <t>Chrysler Holding</t>
  </si>
  <si>
    <t>Transfer of debt to New Chrysler</t>
  </si>
  <si>
    <t>Debt obligation w/ additional note</t>
  </si>
  <si>
    <r>
      <t xml:space="preserve">Termination and settlement payment </t>
    </r>
    <r>
      <rPr>
        <vertAlign val="superscript"/>
        <sz val="11"/>
        <rFont val="Arial"/>
        <family val="2"/>
      </rPr>
      <t>20</t>
    </r>
  </si>
  <si>
    <t>Old Chrysler</t>
  </si>
  <si>
    <t>Completion of bankruptcy proceeding; transfer of collateral security to liquidation trust</t>
  </si>
  <si>
    <t>Old Carco Liquidation Trust</t>
  </si>
  <si>
    <t>Proceeds from sale of collateral</t>
  </si>
  <si>
    <t>New Chrysler</t>
  </si>
  <si>
    <t>Debt Obligation w/ Additional Note, Zero Coupon Note, Equity</t>
  </si>
  <si>
    <t>Issuance of equity in New Chrysler</t>
  </si>
  <si>
    <t>Chrysler Group LLC</t>
  </si>
  <si>
    <t>19, 31</t>
  </si>
  <si>
    <t>Debt obligation w/ additional note &amp; zero coupon note</t>
  </si>
  <si>
    <t>Repayment - Principal</t>
  </si>
  <si>
    <r>
      <t xml:space="preserve">Termination of undrawn facility </t>
    </r>
    <r>
      <rPr>
        <vertAlign val="superscript"/>
        <sz val="11"/>
        <rFont val="Arial"/>
        <family val="2"/>
      </rPr>
      <t>31</t>
    </r>
  </si>
  <si>
    <t>Repayment* - Additional Note</t>
  </si>
  <si>
    <t>Repayment* - Zero Coupon Note</t>
  </si>
  <si>
    <t>Common equity</t>
  </si>
  <si>
    <t>Disposition</t>
  </si>
  <si>
    <t>Total Initial Investment Amount</t>
  </si>
  <si>
    <t>Total Payments</t>
  </si>
  <si>
    <t>Additional Proceeds *</t>
  </si>
  <si>
    <t>Total Treasury Investment Amount</t>
  </si>
  <si>
    <t>Footnotes appear on following page.</t>
  </si>
  <si>
    <t>As used in this table and its footnotes:</t>
  </si>
  <si>
    <t>GMAC refers to GMAC Inc., formerly known as GMAC LLC., and now known as Ally Financial, Inc. ("Ally").</t>
  </si>
  <si>
    <t>"Old GM" refers to General Motors Corporation, which is now known as Motors Liquidation Company.</t>
  </si>
  <si>
    <t>"New GM" refers to General Motors Company, the company that purchased Old GM's assets on 7/10/2009 in a sale pursuant to section 363 of the Bankruptcy Code.  See also footnote 11.</t>
  </si>
  <si>
    <t>"Chrysler FinCo" refers to Chrysler Financial Services Americas LLC.</t>
  </si>
  <si>
    <t>"Chrysler Holding" refers to CGI Holding LLC, the company formerly known as "Chrysler Holding LLC".</t>
  </si>
  <si>
    <t>"Old Chrysler" refers to Old Carco LLC (fka Chrysler LLC).</t>
  </si>
  <si>
    <t>"New Chrysler" refers to Chrysler Group LLC, the company that purchased Old Chrysler's assets on 6/10/2009 in a sale pursuant to section 363 of the Bankruptcy Code.</t>
  </si>
  <si>
    <t>1.   Payment amount does not include accrued and unpaid interest on a debt obligation, which must be paid at the time of principal repayment.</t>
  </si>
  <si>
    <t xml:space="preserve">2.   Treasury committed to lend General Motors Corporation up to $1,000,000,000.  The ultimate funding was dependent upon the level of investor participation in GMAC LLC's rights offering.  The amount has been updated to reflect the final level of funding.  </t>
  </si>
  <si>
    <t>3.   Pursuant to its rights under the loan agreement with Old GM reported on 12/29/2008, Treasury exchanged its $884 million loan to Old GM for a portion of Old GM’s common equity interest in GMAC.  Treasury held a 35.4% common equity interest in GMAC until the transactions reported on 12/30/2009.  (See transactions marked by orange line in the table above and footnote 22.)</t>
  </si>
  <si>
    <t>4.   This transaction is an amendment to Treasury's 12/31/2008 agreement with Old GM (the "Old GM Loan"), which brought the total loan amount to $15,400,000,000.</t>
  </si>
  <si>
    <t>5.   This transaction was a further amendment to the Old GM Loan, which brought the total loan amount to $19,400,000,000.</t>
  </si>
  <si>
    <t>6.   This transaction was a further amendment to the Old GM Loan, which brought the total loan amount to $19,760,624,198.  The $360,624,198 loan was used to capitalize GM Warranty LLC, a special purpose vehicle created by Old GM .  On 7/10/2009, the principal amount was included in the $7.07 billion of debt assumed by the new GM, as explained in footnote 10.</t>
  </si>
  <si>
    <t>7.   On 7/10/2009, the principal amount outstanding under the Old GM Loan and interest accrued thereunder were extinguished and exchanged for privately placed preferred and common equity in New GM.  (See green lines in the table above.)</t>
  </si>
  <si>
    <t>8.   Under the terms of the $33.3 billion debtor-in-possession credit agreement dated 6/3/2009 with Old GM (the "GM DIP Loan"), Treasury's commitment amount was $30.1 billion.  The remaining $2.2 billion of the financing was provided by Canadian government entities.  As of 7/09/2009, $30.1 billion of funds had been disbursed by Treasury.</t>
  </si>
  <si>
    <t xml:space="preserve">9.   On 7/10/2009, Treasury and Old GM amended the GM DIP Loan, and the principal amount and interest accrued thereunder were extinguished and exchanged for privately placed preferred and common equity in New GM, except for (i) $7.07 billion, which was assumed by New GM as a new obligation under the terms of a separate credit agreement between Treasury and New GM (see transactions marked by green lines in table above) and (ii) $986 million, which remained a debt obligation of Old GM.  </t>
  </si>
  <si>
    <t>10.  In total, for the exchange of the Old GM Loan and the GM DIP Loan (other than as explained in footnote 9), Treasury received $2.1 billion in preferred shares and 60.8% of the common shares of New GM.  (See transactions marked by green lines in the table above.)</t>
  </si>
  <si>
    <t>11.  Pursuant to a corporate reorganization completed on or about 10/19/2009, the shareholders of New GM, including with respect to Treasury's preferred and common stock, became shareholders of General Motors Holding Company (the ultimate parent company of New GM), which was renamed "General Motors Company" on an equal basis to their shareholdings in New GM, and New GM was converted to "General Motors LLC".  General Motors LLC is a wholly owned subsidiary of General Motors Holdings LLC, and General Motors Holdings LLC is a wholly owned subsidiary of General Motors Company.</t>
  </si>
  <si>
    <t>12.  Pursuant to a corporate reorganization completed on 10/19/2009, Treasury's loan with New GM was assigned and assumed by General Motors Holdings LLC.</t>
  </si>
  <si>
    <t>13.  The loan was funded through Chrysler LB Receivables Trust, a special purpose vehicle created by Chrysler FinCo.  The amount of $1,500,000,000 represents the maximum loan amount.  The loan was incrementally funded until it reached the maximum amount of $1.5 billion on 4/9/2009.</t>
  </si>
  <si>
    <t>14.  This transaction was an amendment to Treasury's 1/2/2009 agreement with Chrysler Holding.  As of 4/30/2009, Treasury's obligation to lend any funds committed under this amendment had terminated.  No funds were disbursed.</t>
  </si>
  <si>
    <t xml:space="preserve">15.  The loan was used to capitalize Chrysler Warranty SPV LLC, a special purpose vehicle created by Old Chrysler.  </t>
  </si>
  <si>
    <t>16.  This transaction was set forth in a credit agreement with Old Chrysler fully executed on 5/5/2009 following a term sheet executed on 5/1/2009 and made effective on 4/30/2009.  Treasury's commitment was $3.04 billion of the total $4.1 billion debtor-in-possession credit facility (the "Chrysler DIP Loan").  As of 6/30/2009, Treasury's commitment to lend under the Chrysler DIP Loan had terminated.   The remaining principal amount reflects the final amount of funds disbursed under the Chrysler DIP Loan.</t>
  </si>
  <si>
    <t xml:space="preserve">17.  This transaction was an amendment to Treasury's commitment under the Chrysler DIP Loan, which increased Treasury's commitment by an amount $756,857,000 to a total of $3.8 billion under the Chrysler DIP Loan.  As of 6/30/2009, Treasury's obligation to lend funds committed under the Chrysler DIP Loan had terminated.  </t>
  </si>
  <si>
    <t>18.  This transaction, first reported based on a term sheet fully executed on 5/27/2009 for an amount up to $6.943 billion, was set forth in a credit agreement with New Chrysler fully executed on 6/10/2009. Under the terms of the credit agreement, Treasury made a new commitment to New Chrysler of up to $6.642 billion.  The total loan amount is up to $7.142 billion including $500 million of debt assumed on 6/10/2009 from Chrysler Holding originally incurred under Treasury's 1/2/2009 credit agreement with Chrysler Holding.  The debt obligations are secured by a first priority lien on the assets of New Chrysler.  When the sale to new Chrysler was completed, Treasury acquired the rights to 9.85% of the common equity in new Chrysler.</t>
  </si>
  <si>
    <t xml:space="preserve">19.  Pursuant to the agreement explained in footnote 18, $500 million of this debt obligation was assumed by New Chrysler. </t>
  </si>
  <si>
    <t>20.  Under loan agreement, as amended on 7/23/2009, Treasury was entitled to proceeds Chrysler Holdco received from Chrysler FinCo equal to the greater of $1.375 billion or 40% of the equity value of Chrysler FinCo.   Pursuant to a termination agreement dated 5/14/2010, Treasury agreed to accept a settlement payment of $1.9 billion as satisfaction in full of all existing debt obligations (including additional notes and accrued and unpaid interest) of Chrysler Holdco, and upon receipt of such payment to terminate all such obligations.</t>
  </si>
  <si>
    <t xml:space="preserve">21.  Amount of the Treasury investment exchange includes the exercised warrants from Treasury's initial investments.  </t>
  </si>
  <si>
    <t xml:space="preserve">22.  Under the terms of an agreement dated 12/30/2009, the convertible preferred shares will mandatorily convert to common stock under the conditions and the conversion price as set forth in the terms of the agreement.  </t>
  </si>
  <si>
    <t>23. On April 30, 2010, the Plan of Liquidation for the debtors of Old Chrysler approved by the respective bankruptcy court became effective (the “Liquidation Plan”).  Under the Liquidation Plan, the loan Treasury had provided to Old Chrysler was extinguished without repayment, and all assets of Old Chrysler were transferred to a liquidation trust.  Treasury retained the right to recover the proceeds from the liquidation from time to time of the specified collateral security attached to such loan.</t>
  </si>
  <si>
    <t>24. On October 27, 2010, Treasury accepted an offer by General Motors Company (GM) to repurchase all of the approximately $2.1 billion preferred stock at a price per share of $25.50, which is equal to 102% of the liquidation preference, subject to the closing of the proposed initial public offering of GM’s common stock. The repurchase was completed on 12/15/2010.</t>
  </si>
  <si>
    <t>25. On 11/17/2010, Treasury agreed to sell 358,546,795 shares of common stock at $32.7525 per share (which represents the $33 public sale price less underwriting discounts and fees) pursuant to an underwriting agreement.  Following settlement, the  net proceeds to Treasury were $11,743,303,903.  On 11/26/2010, the underwriters exercised their option to purchase an additional 53,782,019 shares of common stock from Treasury at the same purchase price resulting in additional proceeds of  $1,761,495,577. Treasury's aggregate net proceeds from the sale of common stock pursuant to the underwriting agreement total $13,504,799,480.</t>
  </si>
  <si>
    <t>26. On 12/30/2010, Treasury converted $5,500,000,000 of the total convertible preferred stock then outstanding and held by Treasury (including exercised warrants) into 531,850 shares of common stock of Ally.  Following this conversion, Treasury holds $5,937,500,000 of convertible preferred stock.</t>
  </si>
  <si>
    <t>27. On 3/1/2011, Treasury entered into an agreement with Ally Financial, Inc. (Ally) and certain other parties to amend and restate the $2,667,000,000 in aggregate liquidation preference of its Ally trust preferred securities so to facilitate a public underwritten offering.  At the time of amendment and restatement, Treasury received all outstanding accrued and unpaid dividends and a distribution fee of $28,170,000.</t>
  </si>
  <si>
    <t>28. On 3/2/2011, Treasury entered into an underwritten offering for all of its Ally trust preferred securities, the proceeds of which were $2,638,830,000, which together with the distribution fee referred to in footnote 27, provided total disposition proceeds to Treasury of $2,667,000,000.  This amount does not include the accumulated and unpaid dividends on the trust preferred securities from the date of the amendment and restatement through but excluding the closing date that Treasury will receive separately at settlement.</t>
  </si>
  <si>
    <t>29. On March 31, 2011, the Plan of Liquidation for Motors Liquidation Company (Old GM) became effective, Treasury’s $986 million loan to Old GM was converted to an administrative claim and the assets remaining with Old GM, including Treasury's liens on certain collateral and other rights attached to the loan, were transferred to liquidation trusts. On December 15, 2011, Old GM was dissolved, as required by the Plan of Liquidation. Treasury retained the right to recover additional proceeds; however, any additional recovery is dependent on actual liquidation proceeds and pending litigation.</t>
  </si>
  <si>
    <t>30. In June 2009, Treasury provided a $6.6 billion loan commitment to Chrysler Group LLC and received a 9.9 percent equity ownership in Chrysler Group LLC (Chrysler).  In January and April 2011, Chrysler met the first and second of three performance related milestones. As a result, Fiat’s ownership automatically increased from 20% to 30%, and Treasury’s ownership was reduced to 8.6%.  On May 24, 2011, Fiat, through the exercise of an equity call option, purchased an incremental 16% fully diluted ownership interest in Chrysler for $1.268 billion, reducing Treasury’s ownership to 6.6% (or 6.0% on a fully diluted basis).  On July 21, 2011, Fiat, through the exercise of an equity call option, purchased Treasury’s ownership interest for $500 million.  In addition, Fiat paid $60 million to Treasury for its rights under an agreement with the UAW retirement trust pertaining to the trust's shares in Chrysler.</t>
  </si>
  <si>
    <t>31 On May 24, 2011, Chrysler Group LLC terminated its ability to draw on the remaining $2.066 billion outstanding under this loan facility.</t>
  </si>
  <si>
    <t>32. On November 1, 2011, Treasury received a $201,345.42 pro-rata tax distribution on its common stock from Ally Financial, Inc. pursuant to the terms of the Sixth Amended and Restated Limited Liability Company Operating Agreement of GMAC LLC dated May 22, 2009.</t>
  </si>
  <si>
    <t>33. On 12/21/2012, Treasury sold 200,000,000 shares of common stock at $27.50 per share pursuant to a letter agreement. Following settlement, the net proceeds to Treasury were $5,500,000,000.</t>
  </si>
  <si>
    <t>34. On January 18, 2013, Treasury gave Citigroup Global Markets, Inc. and J.P. Morgan Securities, LLC discretionary authority, as its sales agent, to sell subject to certain parameters up to 58,392,078 shares of common stock from time to time during the period ending on April 17, 2013 (or upon completion of the sale).  Completion of the sale under this authority occurred on April 11, 2013.</t>
  </si>
  <si>
    <t>35. On 6/12/2013, Treasury sold 30,000,000 shares of GM common stock in a registered public offering at $34.41 per share for net proceeds to Treasury of $ 1,031,700,000.</t>
  </si>
  <si>
    <t>36. Pursuant to pre-arranged written trading plans dated May 6, 2013, as amended, Treasury gave Citigroup Global Markets, Inc. and J.P. Morgan Securities, LLC discretionary authority, as its sales agent, to sell subject to certain parameters up to 142,814,136 shares of common stock from time to time during the period ending on September 13, 2013 (or upon completion of the sale).  Completion of the sale under this authority occurred on September 13, 2013.</t>
  </si>
  <si>
    <t>37. On September 26, 2013, Treasury gave Citigroup Global Markets, Inc. and J.P. Morgan Securities, LLC discretionary authority, as its sales agent, to sell subject to certain parameters up to 70,214,460 shares of common stock from time to time during the period ending on December 20, 2013 (or upon completion of the sale).  Completion of the sale under this authority occurred on November 20, 2013.</t>
  </si>
  <si>
    <t>38. On November 20, 2013, Ally completed a private placement of an aggregate of 216,667 shares of its common stock for an aggregate price of approximately $1.3 billion and the repurchase of all outstanding shares of its Fixed Rate Cumulative Mandatorily Convertible Preferred Stock, Series F-2, held by Treasury, including payment for the elimination or relinquishment of any right to receive additional shares of common stock to be issued (the “Share Adjustment Right”). Ally paid to Treasury a total of approximately $5.93 billion for the repurchase of the Series F-2 Preferred Stock and the elimination of the Share Adjustment Right. As a result of the private placement, Treasury's common stock ownership stake was diluted from 73.8 percent to 63.45 percent.  Treasury continues to own 981,971 shares of common stock in Ally.</t>
  </si>
  <si>
    <t>39.  On November 21, 2013, Treasury gave J.P. Morgan Securities, LLC discretionary authority, as its sales agent, to sell, subject to certain parameters, the remaining shares of common stock, from time to time during the period ending on February 15, 2014 (or upon completion of the sale).  Completion of the sale under this authority occurred on December 9, 2013.</t>
  </si>
  <si>
    <t xml:space="preserve">40. On January 23, 2014, Treasury sold 410,000 shares of Ally common stock in a private offering at $7,375 per share for gross proceeds of $3,023,750,000. </t>
  </si>
  <si>
    <t>41. On April 15, 2014, Treasury sold 95,000,000 shares of Ally common stock in an IPO at $25.00 per share for net proceeds of $2,375,000,000.</t>
  </si>
  <si>
    <t>42. On 5/14/2014, the underwriters partially exercised their option to purchase an additional 7,245,670 shares of Ally common stock from Treasury at $25.00 resulting in additional proceeds of $181,141,750.</t>
  </si>
  <si>
    <t>43. On August 14, 2014, Treasury gave Goldman Sachs discretionary authority, as its sales agent, to sell subject to certain parameters up to 8,890,000 shares of common stock from time to time during the period ending on November 12, 2014 (or upon completion of the sale).  Completion of the sale under this authority occurred on September 12, 2014.</t>
  </si>
  <si>
    <t>44. 4/ On September 12, 2014, Treasury gave Goldman Sachs discretionary authority, as its sales agent, to sell subject to certain parameters up to 11,249,044 of common stock from time to time during the period ending on December 11, 2014 (or upon completion of the sale).  Completion of the sale under this authority occurred on October 16, 2014.</t>
  </si>
  <si>
    <t>45. On December 24, 2014, Treasury sold 54,926,296 shares of Ally common stock in an underwritten offering at $23.25 per share for net proceeds of $1,277,036,382.</t>
  </si>
  <si>
    <t>AUTOMOTIVE SUPPLIER SUPPORT PROGRAM</t>
  </si>
  <si>
    <t xml:space="preserve">Investment Description </t>
  </si>
  <si>
    <t>Investment Amount</t>
  </si>
  <si>
    <t>Adjustment Details</t>
  </si>
  <si>
    <r>
      <t>Payment or Disposition</t>
    </r>
    <r>
      <rPr>
        <b/>
        <vertAlign val="superscript"/>
        <sz val="11"/>
        <rFont val="Arial"/>
        <family val="2"/>
      </rPr>
      <t>4</t>
    </r>
  </si>
  <si>
    <t>Name of Institution</t>
  </si>
  <si>
    <t>Adjustment Date</t>
  </si>
  <si>
    <t>Adjustment Amount</t>
  </si>
  <si>
    <t>Adjusted or Final Investment Amount</t>
  </si>
  <si>
    <t>GM Supplier Receivables LLC</t>
  </si>
  <si>
    <t>Wilmington</t>
  </si>
  <si>
    <t>Partial repayment</t>
  </si>
  <si>
    <r>
      <t>Repayment</t>
    </r>
    <r>
      <rPr>
        <vertAlign val="superscript"/>
        <sz val="11"/>
        <color indexed="8"/>
        <rFont val="Arial"/>
        <family val="2"/>
      </rPr>
      <t>5</t>
    </r>
  </si>
  <si>
    <r>
      <t>Payment</t>
    </r>
    <r>
      <rPr>
        <vertAlign val="superscript"/>
        <sz val="11"/>
        <color indexed="8"/>
        <rFont val="Arial"/>
        <family val="2"/>
      </rPr>
      <t>6</t>
    </r>
  </si>
  <si>
    <t>None</t>
  </si>
  <si>
    <t>Chrysler Receivables SPV LLC</t>
  </si>
  <si>
    <r>
      <t>Payment</t>
    </r>
    <r>
      <rPr>
        <vertAlign val="superscript"/>
        <sz val="11"/>
        <color indexed="8"/>
        <rFont val="Arial"/>
        <family val="2"/>
      </rPr>
      <t>7</t>
    </r>
  </si>
  <si>
    <t>INITIAL TOTAL</t>
  </si>
  <si>
    <t>ADJUSTED TOTAL</t>
  </si>
  <si>
    <t>Total Repayments</t>
  </si>
  <si>
    <t>Total Proceeds from Additional Notes</t>
  </si>
  <si>
    <t>1/ The loan was funded through GM Supplier Receivables, LLC, a special purpose vehicle created by General Motors Corporation. The amount of $3,500,000,000 represents the maximum loan amount. The loan will be incrementally funded.  The credit agreement was fully executed on 4/9/2009, but was made effective as of 4/3/2009. General Motors Company assumed GM Supplier Receivables LLC on 7/10/2009.</t>
  </si>
  <si>
    <t xml:space="preserve">2/ The loan was funded through Chrysler Receivables SPV LLC, a special purpose vehicle created by Chrysler LLC. The amount of $1,500,000,000 represents the maximum loan amount. The loan will be incrementally funded.  The credit agreement was fully executed on 4/9/2009, but was made effective as of 4/7/2009.  Chrysler Group LLC assumed Chrysler Receivables SPV LLC on 6/10/2009. </t>
  </si>
  <si>
    <t>3/ Treasury issued notice to the institution of the permanent reduced commitment on 7/8/2009; the reduction was effective on 7/1/2009.</t>
  </si>
  <si>
    <t>4/ Does not include accrued and unpaid interest due on the amount of principal repayment, which interest must be paid at the time of principal repayment.</t>
  </si>
  <si>
    <t>5/ All outstanding principal drawn under the credit agreement was repaid.</t>
  </si>
  <si>
    <t>6/ Treasury's commitment was $2.5 billion (see note 3).  As of 4/5/2010, Treasury's commitment to lend under the credit agreement had terminated and the borrower has paid its obligations with respect to the Additional Note.   The final investment amount reflects the total funds disbursed under the loan, all of which have been repaid.</t>
  </si>
  <si>
    <t>7/ Treasury's commitment was $1 billion (see note 3).  As of 4/7/2010, Treasury's commitment to lend under the credit agreement had terminated and the borrower has paid its obligations with respect to the Additional Note.   The final investment amount reflects the total funds disbursed under the loan, all of which have been repaid.</t>
  </si>
  <si>
    <t xml:space="preserve">Total Purchase Amount*    </t>
  </si>
  <si>
    <t>AUTOMOTIVE INDUSTRY FINANCING PROGRAM - GENERAL MOTORS COMPANY</t>
  </si>
  <si>
    <r>
      <t>Pricing Mechanism</t>
    </r>
    <r>
      <rPr>
        <b/>
        <vertAlign val="superscript"/>
        <sz val="11"/>
        <color indexed="8"/>
        <rFont val="Arial"/>
        <family val="2"/>
      </rPr>
      <t>1</t>
    </r>
  </si>
  <si>
    <r>
      <t>Proceeds</t>
    </r>
    <r>
      <rPr>
        <b/>
        <vertAlign val="superscript"/>
        <sz val="11"/>
        <color indexed="8"/>
        <rFont val="Arial"/>
        <family val="2"/>
      </rPr>
      <t>2</t>
    </r>
  </si>
  <si>
    <t>01/18/13 – 04/17/13</t>
  </si>
  <si>
    <t>05/6/13 – 9/13/2013</t>
  </si>
  <si>
    <t>9/26/13 – 11/20/13</t>
  </si>
  <si>
    <t>11/21/2013 - 12/9/2013</t>
  </si>
  <si>
    <t>1/ The price set forth is the weighted average price for all sales of General Motors Company common stock made by Treasury over the course of the corresponding period.</t>
  </si>
  <si>
    <t>2/ Amount represents the gross proceeds to Treasury.</t>
  </si>
  <si>
    <t>3/ On January 18, 2013, Treasury gave Citigroup Global Markets, Inc. and J.P. Morgan Securities, LLC discretionary authority, as its sales agent, to sell subject to certain parameters up to 58,392,078 shares of common stock from time to time during the period ending on April 17, 2013 (or upon completion of the sale).  Completion of the sale under this authority occurred on April 11, 2013.</t>
  </si>
  <si>
    <t>4/ Pursuant to pre-arranged written trading plans dated May 6, 2013, as amended, Treasury gave Citigroup Global Markets, Inc. and J.P. Morgan Securities, LLC discretionary authority, as its sales agent, to sell subject to certain parameters up to 142,814,136 shares of common stock from time to time during the period ending on September 13, 2013 (or upon completion of the sale).  Completion of the sale under this authority occurred on September 13, 2013.</t>
  </si>
  <si>
    <t>5/ On September 26, 2013, Treasury gave Citigroup Global Markets, Inc. and J.P. Morgan Securities, LLC discretionary authority, as its sales agent, to sell subject to certain parameters up to 70,214,460 shares of common stock from time to time during the period ending on December 20, 2013 (or upon completion of the sale).  Completion of the sale under this authority occurred on November 20, 2013.</t>
  </si>
  <si>
    <t>6/ On November 21, 2013, Treasury gave J.P. Morgan Securities, LLC discretionary authority, as its sales agent, to sell, subject to certain parameters, the remaining shares of common stock, from time to time during the period ending on February 15, 2014 (or upon completion of the sale).  Completion of the sale under this authority occurred on December 9, 2013.</t>
  </si>
  <si>
    <t>AUTOMOTIVE INDUSTRY FINANCING PROGRAM - ALLY FINANCIAL, INC.</t>
  </si>
  <si>
    <t>08/14/14 – 09/12/14</t>
  </si>
  <si>
    <t>09/12/14 - 10/16/14</t>
  </si>
  <si>
    <t>1/ The price set forth is the weighted average price for all sales of Ally Financial, Inc.(Ally) common stock made by Treasury over the course of the corresponding period.</t>
  </si>
  <si>
    <t>3/ On August 14, 2014, Treasury gave Goldman Sachs discretionary authority, as its sales agent, to sell subject to certain parameters up to 8,890,000 shares of common stock from time to time during the period ending on November 12, 2014 (or upon completion of the sale).  Completion of the sale under this authority occurred on September 12, 2014.</t>
  </si>
  <si>
    <t>4/ On September 12, 2014, Treasury gave Goldman Sachs discretionary authority, as its sales agent, to sell subject to certain parameters up to 11,249,044 of common stock from time to time during the period ending on December 11, 2014 (or upon completion of the sale).  Completion of the sale under this authority occurred on October 16, 2014.</t>
  </si>
  <si>
    <t>TARGETED INVESTMENT PROGRAM</t>
  </si>
  <si>
    <t>Investment Description</t>
  </si>
  <si>
    <t>Capital Repayment Details</t>
  </si>
  <si>
    <t>Treasury Investment Remaining After Capital Repayment</t>
  </si>
  <si>
    <t>Final Disposition</t>
  </si>
  <si>
    <t>Capital Repayment Date</t>
  </si>
  <si>
    <t>Capital Repayment Amount</t>
  </si>
  <si>
    <t>Remaining Capital Amount</t>
  </si>
  <si>
    <t>Remaining Capital Description</t>
  </si>
  <si>
    <t>Final Disposition Date</t>
  </si>
  <si>
    <t>Final Disposition Description</t>
  </si>
  <si>
    <t>Final Disposition Proceeds</t>
  </si>
  <si>
    <t>Citigroup Inc.</t>
  </si>
  <si>
    <t>Trust Preferred Securities w/ Warrants</t>
  </si>
  <si>
    <t>Warrants</t>
  </si>
  <si>
    <t>A</t>
  </si>
  <si>
    <t>Bank of America Corporation</t>
  </si>
  <si>
    <t>TOTAL</t>
  </si>
  <si>
    <t>TOTAL CAPITAL REPAYMENT AMOUNT</t>
  </si>
  <si>
    <t>Total Warrant Proceeds</t>
  </si>
  <si>
    <t>TOTAL TREASURY TIP INVESTMENT AMOUNT</t>
  </si>
  <si>
    <t>1/ Treasury made three separate investments in Citigroup Inc. ("Citigroup") under CPP, TIP, and AGP for a total of $49 billion. On 6/9/2009, Treasury entered into an agreement with Citigroup to exchange all of Treasury’s investments. On 7/30/2009, Treasury exchanged all of its Fixed Rate Cumulative Perpetual Preferred Stock, Series I (TIP Shares) “dollar for dollar” for Trust Preferred Securities.</t>
  </si>
  <si>
    <t>2/ Repayment pursuant to Title VII, Section 7001 of the American Recovery and Reinvestment Act of 2009.</t>
  </si>
  <si>
    <t>3/ For final disposition of warrants, "R" represents proceeds from a repurchase of warrants by the financial institution, and "A" represents the proceeds to Treasury, after underwriting fees, from a sale by Treasury in a registered public offering of the warrants issued by the financial institution.</t>
  </si>
  <si>
    <t>ASSET GUARANTEE PROGRAM</t>
  </si>
  <si>
    <t>Premium</t>
  </si>
  <si>
    <t>Payment or Disposition</t>
  </si>
  <si>
    <t>Guarantee Limit</t>
  </si>
  <si>
    <t>Remaining Premium Description</t>
  </si>
  <si>
    <t>Remaining Premium Amount</t>
  </si>
  <si>
    <t>Guarantee</t>
  </si>
  <si>
    <t>Master Agreement</t>
  </si>
  <si>
    <t>Exchange preferred stock for trust preferred securities</t>
  </si>
  <si>
    <t>Partial cancellation for early termination of guarantee</t>
  </si>
  <si>
    <t>Exchange trust preferred securities for trust preferred securities</t>
  </si>
  <si>
    <t>Warrant Auction</t>
  </si>
  <si>
    <t>Termination</t>
  </si>
  <si>
    <t>Termination Agreement</t>
  </si>
  <si>
    <t>Trust preferred securities received from the FDIC</t>
  </si>
  <si>
    <t>Exchange Trust preferred securities for subordinated note</t>
  </si>
  <si>
    <t>Subordinated Note</t>
  </si>
  <si>
    <t>Total Proceeds</t>
  </si>
  <si>
    <t>1/ In consideration for the guarantee, Treasury received $4.03 billion of preferred stock, which pays 8% interest.</t>
  </si>
  <si>
    <t xml:space="preserve">2/ Treasury made three separate investments in Citigroup Inc. ("Citigroup") under CPP, TIP, and AGP for a total of $49 billion. On 6/9/2009, Treasury entered into an agreement with Citigroup to exchange all of Treasury’s investments. On 7/30/2009, Treasury exchanged all of its Fixed Rate Cumulative Perpetual Preferred Stock Series G (AGP Shares), received as premium with the AGP agreement, “dollar for dollar” for Trust Preferred Securities.  </t>
  </si>
  <si>
    <t>3/ On 12/23/2009, Treasury entered into a Termination Agreement with the other parties to the Master Agreement which served to terminate Treasury’s guarantee and obligations under the Master Agreement.  In connection with the early termination of the guarantee, Treasury agreed to cancel $1.8 billion of the AGP Trust Preferred Securities, and the Federal Deposit Insurance Corporation (FDIC) and Treasury agreed that, subject to the conditions set out in the Termination Agreement, the FDIC may transfer $800 million of Trust Preferred Securities to Treasury at the close of Citigroup’s participation in the FDIC’s Temporary Liquidity Guarantee Program.</t>
  </si>
  <si>
    <t>4/ On 9/29/2010, Treasury entered into an agreement with Citigroup Inc. to exchange $2,234,000,000 in aggregate liquidation preference of its trust preferred securities for $2,246,000,000 in aggregate liquidation preference of trust preferred securities with certain modified terms.  At the time of exchange, Citigroup Inc. paid the outstanding accrued and unpaid dividends.</t>
  </si>
  <si>
    <t>5/ On 9/30/2010, Treasury entered into underwritten offering of the trust preferred securities, the gross proceeds of which do not include accumulated and unpaid distributions from the date of the exchange through the closing date.</t>
  </si>
  <si>
    <t xml:space="preserve">6/ 12/28/2012, as contemplated by the Termination Agreement and the Letter Agreement dated 12/23/2009, between Treasury and the Federal Deposit Insurance Corporation (FDIC), Treasury received from the FDIC, Citigroup Inc. trust preferred securities in aggregate liquidation preference equal to $800 million and approximately $183 million in dividend and interest payments from those securities. </t>
  </si>
  <si>
    <t>7/ On 2/4/2013, Treasury exchanged $800 million in Citigroup Capital XXXIII Trust Preferred Securities (TruPs) for $894 million in Citigroup subordinated notes pursuant to an agreement between Citigroup and Treasury executed on 2/4/2013. Accrued interest on the TruPs was received at the time of the exchange.</t>
  </si>
  <si>
    <t>8/ On 2/8/2013, Treasury completed the sale of its Citigroup subordinated notes for $894 million plus accrued interest, pursuant to an underwriting agreement executed on 2/8/2012.</t>
  </si>
  <si>
    <t>AMERICAN INTERNATIONAL GROUP, INC. (AIG) INVESTMENT PROGRAM</t>
  </si>
  <si>
    <t>(formerly referred to as Systemically Significant Failing Institutions Program)</t>
  </si>
  <si>
    <t>Note</t>
  </si>
  <si>
    <t xml:space="preserve">Date </t>
  </si>
  <si>
    <t xml:space="preserve">Seller </t>
  </si>
  <si>
    <t>Purchase Details</t>
  </si>
  <si>
    <t>Exchange/Transfer Details</t>
  </si>
  <si>
    <t xml:space="preserve">Name of Institution </t>
  </si>
  <si>
    <t xml:space="preserve">City </t>
  </si>
  <si>
    <t xml:space="preserve">State </t>
  </si>
  <si>
    <t xml:space="preserve">Transaction Type </t>
  </si>
  <si>
    <t>AIG</t>
  </si>
  <si>
    <t>Preferred Stock w/ Warrants                              (Series D)</t>
  </si>
  <si>
    <t>Exchange</t>
  </si>
  <si>
    <t>Preferred Stock w/ Warrants (Series E)</t>
  </si>
  <si>
    <t xml:space="preserve">Par </t>
  </si>
  <si>
    <t>See table below for exchange/transfer details in connection with the recapitalization conducted on 1/14/2011.</t>
  </si>
  <si>
    <t>2, 3</t>
  </si>
  <si>
    <t>Preferred Stock w/ Warrants                            (Series F)</t>
  </si>
  <si>
    <t>Investment</t>
  </si>
  <si>
    <t>Proceeds</t>
  </si>
  <si>
    <t>Warrants (Series D)</t>
  </si>
  <si>
    <t>Repurchase</t>
  </si>
  <si>
    <t>Warrants (Series F)</t>
  </si>
  <si>
    <t>1/ On 4/17/2009, Treasury exchanged its Series D Fixed Rate Cumulative Preferred Shares for Series E Fixed Rate Non-Cumulative Preferred Shares with no change to Treasury's initial investment amount.  In addition, in order for AIG to fully redeem the Series E Preferred Shares, it had an additional obligation to Treasury of $1,604,576,000 to reflect the cumulative unpaid dividends for the Series D Preferred Shares due to Treasury through and including the exchange date.</t>
  </si>
  <si>
    <t>2/ The investment amount reflected Treasury's commitment to invest up to $30 billion less a reduction of $165 million representing retention payments AIG Financial Products made to its employees in March 2009.</t>
  </si>
  <si>
    <t>3/ This transaction does not include AIG's commitment fee of an additional $165 million paid from its operating income over the life of the facility. A $55 million payment was received by Treasury on 12/17/2010. The remaining $110 million payment was received by Treasury on 05/27/2011.</t>
  </si>
  <si>
    <t>AIG POST-RECAPITALIZATION</t>
  </si>
  <si>
    <t>Recapitalization</t>
  </si>
  <si>
    <t>Treasury Holdings Post-Recapitalization</t>
  </si>
  <si>
    <t>Amount / Shares</t>
  </si>
  <si>
    <r>
      <t xml:space="preserve">Proceeds </t>
    </r>
    <r>
      <rPr>
        <b/>
        <vertAlign val="superscript"/>
        <sz val="11"/>
        <rFont val="Arial"/>
        <family val="2"/>
      </rPr>
      <t>8</t>
    </r>
  </si>
  <si>
    <t>Remaining Recap Investment Amount, Shares, or Equity %</t>
  </si>
  <si>
    <t>Preferred Stock (Series F)</t>
  </si>
  <si>
    <t>Preferred Stock (Series G)</t>
  </si>
  <si>
    <t>Cancellation</t>
  </si>
  <si>
    <t>AIA Preferred Units</t>
  </si>
  <si>
    <t>Payment</t>
  </si>
  <si>
    <t>ALICO Junior Preferred Interests</t>
  </si>
  <si>
    <t>Partial Disposition</t>
  </si>
  <si>
    <t>Preferred Stock (Series E)</t>
  </si>
  <si>
    <t>Common Stock (non-TARP)</t>
  </si>
  <si>
    <t>Transfer</t>
  </si>
  <si>
    <t>4/ On 1/14/2011, (A) Treasury exchanged $27,835,000,000 of Treasury's investment in AIG's Fixed Rate Non-Cumulative Perpetual Preferred Stock (Series F) which is equal to the amount funded (including amounts drawn at closing) under the Series F equity capital facility, for (i) the transferred SPV preferred interests and  (ii) 167,623,733 shares of AIG Common Stock, and (B) Treasury exchanged $2,000,000,000 of undrawn Series F for 20,000 shares of preferred stock under the new Series G Cumulative Mandatory Convertible Preferred Stock equity capital facility under which AIG has the right to draw up to $2,000,000,000.</t>
  </si>
  <si>
    <t>5/ On 1/14/2011, Treasury exchanged an amount equivalent to the $40 billion initial investment plus capitalized interest from the April 2009 exchange (see note 1 above) of Fixed Rate Non-Cumulative Perpetual Preferred Stock (Series E) for 924,546,133 shares of AIG Common Stock.</t>
  </si>
  <si>
    <t>6/ On 1/14/2011, Treasury received 562,868,096 shares of AIG Common Stock from the AIG Credit Facility Trust, which trust was established in connection with the credit facility between AIG and the Federal Reserve Bank of New York.  This credit facility was repaid and terminated pursuant to this recapitalization transaction.  The trust had received 562,868,096 shares of AIG common stock in exchange for AIG's Series C Perpetual, Convertible Participating Preferred Stock, which was previously held by the trust for the benefit of the U.S. Treasury.</t>
  </si>
  <si>
    <t>7/ The amount of Treasury's AIA Preferred Units and ALICO Junior Preferred Interests holdings do not reflect preferred returns on the securities that accrue quarterly.</t>
  </si>
  <si>
    <t>8/ Proceeds include amounts applied to pay (i) accrued preferred returns and (ii) redeem the outstanding liquidation amount.</t>
  </si>
  <si>
    <t>9/ On 5/27/2011, Treasury completed the sale of 200,000,000 shares of common stock at $29.00 per share for total proceeds of $5,800,000,000, pursuant to an underwriting agreement executed on 05/24/2011.</t>
  </si>
  <si>
    <t>10/ On 5/27/2011, pursuant to the terms of the agreements governing the Preferred Stock (Series G), the available amount of the Preferred Stock (Series G) was reduced to $0 as a result of AIG’s primary offering of its common stock and the Preferred Stock (Series G) was cancelled.</t>
  </si>
  <si>
    <t>11/ On 3/13/2012, Treasury completed the sale of 206,896,552 shares of common stock at $29.00 per share for total proceeds of $6,000,000,008, pursuant to an underwriting agreement executed on 3/8/2012.</t>
  </si>
  <si>
    <t>12/ On 5/10/2012, Treasury completed the sale of 188,524,589 shares of common stock at $30.50 per share for total proceeds of $5,749,999,965, pursuant to an underwriting agreement executed on 5/6/2012.</t>
  </si>
  <si>
    <t>13/ On 8/8/2012, Treasury completed the sale of 188,524,590 shares of common stock at $30.50 per share for total proceeds of $5,749,999,995, pursuant to an underwriting agreement executed on 8/3/2012.</t>
  </si>
  <si>
    <t>14/ On 9/14/2012, Treasury completed the sale of 636,923,075 shares of common stock at $32.50 per share for total proceeds of $20,699,999,938, pursuant to an underwriting agreement executed on 9/10/2012.
14/ On 9/10/2012, Treasury executed an underwriting agreement to sell 553,846,153 shares of common stock at $32.50 per share for an aggregate amount equal to $17,999,999,973. On 9/11/2012, the underwriters exercised their option to purchase an additional 83,076,922 shares of common stock from Treasury at the same purchase price resulting in additional proceeds of $2,699,999,965. Treasury's aggregate proceeds from the sale of common stock pursuant to the underwriting agreement equals $20,699,999,938.</t>
  </si>
  <si>
    <t xml:space="preserve">15/ On 12/14/2012, Treasury completed the sale of  234,169,156 shares of common stock at $32.50 per share for total proceeds of $7,610,497,570, pursuant to an underwriting agreement executed on 12/10/2012. </t>
  </si>
  <si>
    <t>CREDIT MARKET PROGRAMS</t>
  </si>
  <si>
    <t>TERM ASSET-BACKED SECURITIES LOAN FACILITY</t>
  </si>
  <si>
    <t>Adjusted Investment</t>
  </si>
  <si>
    <t>Final Investment Amount</t>
  </si>
  <si>
    <r>
      <t xml:space="preserve">Repayment </t>
    </r>
    <r>
      <rPr>
        <b/>
        <vertAlign val="superscript"/>
        <sz val="11"/>
        <rFont val="Arial"/>
        <family val="2"/>
      </rPr>
      <t>5</t>
    </r>
  </si>
  <si>
    <t>TALF LLC</t>
  </si>
  <si>
    <t>Principal Repayment</t>
  </si>
  <si>
    <t>Contingent Interest Proceeds</t>
  </si>
  <si>
    <t>Total Investment Amount</t>
  </si>
  <si>
    <r>
      <t xml:space="preserve">Total Repayment Amount </t>
    </r>
    <r>
      <rPr>
        <b/>
        <vertAlign val="superscript"/>
        <sz val="11"/>
        <rFont val="Arial"/>
        <family val="2"/>
      </rPr>
      <t>5</t>
    </r>
  </si>
  <si>
    <t>1/ The loan was funded through TALF LLC, a special purpose vehicle created by The Federal Reserve Bank of New York ("FRBNY"). The amount of $20,000,000,000 represents the maximum loan amount. The loan will be incrementally funded.</t>
  </si>
  <si>
    <t>2/ On 7/19/2010, Treasury, the FRBNY and TALF LLC entered into an amendment of the credit agreement previously entered into on 3/3/2009, which amendment reduced Treasury's maximum loan amount to $4,300,000,000.</t>
  </si>
  <si>
    <t>3/ On 6/28/2012, Treasury, the FRBNY and TALF LLC entered into an amendment of the credit agreement previously amended 7/19/2010, which reduced Treasury's maximum loan amount to $1,400,000,000.</t>
  </si>
  <si>
    <t xml:space="preserve">4/ On 1/15/2013, Treasury, the FRBNY and TALF LLC entered into an amendment that stated that, due to the fact that the accumulated fees collected through TALF exceed the total principal amount of TALF loans outstanding, Treasury’s commitment of TARP funds to provide credit protection is no longer necessary.  </t>
  </si>
  <si>
    <t>5/ Repayment amounts do not include accrued interest proceeds received on 2/6/2013, which are reflected on the Dividends &amp; Interest Report.</t>
  </si>
  <si>
    <t>SBA 7a SECURITIES PURCHASE PROGRAM</t>
  </si>
  <si>
    <r>
      <t xml:space="preserve">Purchase Details </t>
    </r>
    <r>
      <rPr>
        <b/>
        <vertAlign val="superscript"/>
        <sz val="11"/>
        <rFont val="Arial"/>
        <family val="2"/>
      </rPr>
      <t>1</t>
    </r>
  </si>
  <si>
    <t>Settlement Details</t>
  </si>
  <si>
    <r>
      <t>Purchase Face Amount</t>
    </r>
    <r>
      <rPr>
        <b/>
        <i/>
        <vertAlign val="superscript"/>
        <sz val="11"/>
        <rFont val="Arial"/>
        <family val="2"/>
      </rPr>
      <t>3</t>
    </r>
  </si>
  <si>
    <t xml:space="preserve">Pricing Mechanism </t>
  </si>
  <si>
    <r>
      <t>TBA or PMF</t>
    </r>
    <r>
      <rPr>
        <b/>
        <vertAlign val="superscript"/>
        <sz val="11"/>
        <color indexed="8"/>
        <rFont val="Arial"/>
        <family val="2"/>
      </rPr>
      <t>3</t>
    </r>
  </si>
  <si>
    <t>Settlement Date</t>
  </si>
  <si>
    <r>
      <t>Investment Amount</t>
    </r>
    <r>
      <rPr>
        <b/>
        <vertAlign val="superscript"/>
        <sz val="11"/>
        <color indexed="8"/>
        <rFont val="Arial"/>
        <family val="2"/>
      </rPr>
      <t xml:space="preserve"> 2, 3</t>
    </r>
  </si>
  <si>
    <r>
      <t>Senior Security Proceeds</t>
    </r>
    <r>
      <rPr>
        <b/>
        <vertAlign val="superscript"/>
        <sz val="11"/>
        <color indexed="8"/>
        <rFont val="Arial"/>
        <family val="2"/>
      </rPr>
      <t xml:space="preserve"> 4</t>
    </r>
  </si>
  <si>
    <t>Trade Date</t>
  </si>
  <si>
    <r>
      <t>PMF</t>
    </r>
    <r>
      <rPr>
        <b/>
        <vertAlign val="superscript"/>
        <sz val="11"/>
        <color indexed="8"/>
        <rFont val="Arial"/>
        <family val="2"/>
      </rPr>
      <t>6</t>
    </r>
  </si>
  <si>
    <r>
      <t>Purchase Face Amount</t>
    </r>
    <r>
      <rPr>
        <b/>
        <vertAlign val="superscript"/>
        <sz val="11"/>
        <color indexed="8"/>
        <rFont val="Arial"/>
        <family val="2"/>
      </rPr>
      <t xml:space="preserve"> 3</t>
    </r>
  </si>
  <si>
    <r>
      <t xml:space="preserve">Current Face Amount </t>
    </r>
    <r>
      <rPr>
        <b/>
        <vertAlign val="superscript"/>
        <sz val="11"/>
        <color indexed="8"/>
        <rFont val="Arial"/>
        <family val="2"/>
      </rPr>
      <t>6, 8</t>
    </r>
  </si>
  <si>
    <r>
      <t>Life-to-date Principal Received</t>
    </r>
    <r>
      <rPr>
        <b/>
        <vertAlign val="superscript"/>
        <sz val="11"/>
        <color indexed="8"/>
        <rFont val="Arial"/>
        <family val="2"/>
      </rPr>
      <t xml:space="preserve"> 1, 8</t>
    </r>
  </si>
  <si>
    <r>
      <t xml:space="preserve">Disposition Amount </t>
    </r>
    <r>
      <rPr>
        <b/>
        <vertAlign val="superscript"/>
        <sz val="11"/>
        <rFont val="Arial"/>
        <family val="2"/>
      </rPr>
      <t>5, 6</t>
    </r>
  </si>
  <si>
    <t>Floating Rate SBA 7a security due 2025</t>
  </si>
  <si>
    <t>Floating Rate SBA 7a security due 2022</t>
  </si>
  <si>
    <t>Floating Rate SBA 7a security due 2034</t>
  </si>
  <si>
    <t>Floating Rate SBA 7a security due 2016</t>
  </si>
  <si>
    <t>Floating Rate SBA 7a security due 2020</t>
  </si>
  <si>
    <t>Floating Rate SBA 7a security due 2035</t>
  </si>
  <si>
    <t>Floating Rate SBA 7a security due 2033</t>
  </si>
  <si>
    <t>Floating Rate SBA 7a security due 2029</t>
  </si>
  <si>
    <t>Floating Rate SBA 7a security due 2017</t>
  </si>
  <si>
    <t>Floating Rate SBA 7a security due 2019</t>
  </si>
  <si>
    <t>Floating Rate SBA 7a security due 2024</t>
  </si>
  <si>
    <t>Floating Rate SBA 7a security due 2021</t>
  </si>
  <si>
    <t>Floating Rate SBA 7a security due 2026</t>
  </si>
  <si>
    <t>Total Purchase Face Amount</t>
  </si>
  <si>
    <t>Total Senior Security Proceeds</t>
  </si>
  <si>
    <t>Disposition Proceeds</t>
  </si>
  <si>
    <t>TOTAL INVESTMENT AMOUNT</t>
  </si>
  <si>
    <r>
      <t>TOTAL PROGRAM PROCEEDS TO DATE</t>
    </r>
    <r>
      <rPr>
        <b/>
        <vertAlign val="superscript"/>
        <sz val="11"/>
        <rFont val="Arial"/>
        <family val="2"/>
      </rPr>
      <t>7</t>
    </r>
  </si>
  <si>
    <t>1/ The amortizing principal and interest payments are reported on the monthly Dividends and Interest Report available at www.FinancialStability.gov.</t>
  </si>
  <si>
    <t>2/ Investment Amount is stated after applying the appropriate month's factor and includes accrued interest paid at settlement, if applicable.</t>
  </si>
  <si>
    <t>3/ If a purchase is listed as TBA, or To-Be-Announced, the underlying loans in the SBA Pool have yet to come to market, and the TBA pricing mechanism, purchase face amount, investment amount and senior security proceeds will be adjusted within the variance permitted under the program terms.  If a purchase is listed as PMF, or Prior-Month-Factor, the trade was made prior to the applicable month's factor being published and the SBA 7a security and senior security are priced according to the prior-month's factor.  The PMF investment amount and senior security proceeds will be adjusted after publication of the applicable month's factor (on or about the 11th business day of each month).</t>
  </si>
  <si>
    <t>4/ In order to satisfy the requirements under Section 113 of the Emergency Economic Stabilization Act of 2008, Treasury will acquire a senior indebtedness instrument (a Senior Security) from the seller of each respective SBA 7a Security.  Each Senior Security will (i) have an aggregate principal amount equal to the product of (A) 0.05% and (B) the Investment Amount (excluding accrued interest) paid by Treasury for the respective SBA 7a Security, and (ii) at the option of the respective seller, may be redeemed at par value immediately upon issuance, or remain outstanding with the terms and conditions as set forth in the Master Purchase Agreement.</t>
  </si>
  <si>
    <t>5/ Disposition Amount is stated after applying the appropriate month's factor and includes accrued interest received at settlement, if applicable. If the disposition is listed as PMF, the disposition amount will be adjusted after publication of the applicable month's factor.</t>
  </si>
  <si>
    <t>6/ If a disposition is listed as PMF, or Prior-Month-Factor, the trade was made prior to the applicable month's factor being published and the SBA 7a security is priced according to the prior-month's factor.  The PMF disposition amount will be adjusted after publication of the applicable month's factor (on or about the 11th business day of each month).</t>
  </si>
  <si>
    <t>7/ Total Program Proceeds To Date includes life-to-date disposition proceeds, life-to-date principal received, life-to-date interest received, and senior security proceeds (excluding accruals).</t>
  </si>
  <si>
    <t>8/ The sum of Current Face Amount and Life-to-date Principal Received will equal Purchase Face Amount for CUSIPs that were originally purchased as TBAs only after the applicable month's factor has been published and trailing principal &amp; interest payments have been received.</t>
  </si>
  <si>
    <t>LEGACY SECURITIES PUBLIC-PRIVATE INVESTMENT PROGRAM (S-PPIP)</t>
  </si>
  <si>
    <t>Commitment Amount</t>
  </si>
  <si>
    <r>
      <t xml:space="preserve">Preliminary Adjusted Commitment </t>
    </r>
    <r>
      <rPr>
        <b/>
        <sz val="12"/>
        <rFont val="Arial"/>
        <family val="2"/>
      </rPr>
      <t xml:space="preserve"> </t>
    </r>
    <r>
      <rPr>
        <b/>
        <vertAlign val="superscript"/>
        <sz val="14"/>
        <rFont val="Arial"/>
        <family val="2"/>
      </rPr>
      <t>3</t>
    </r>
  </si>
  <si>
    <r>
      <t xml:space="preserve">Final Commitment Amount </t>
    </r>
    <r>
      <rPr>
        <b/>
        <vertAlign val="superscript"/>
        <sz val="14"/>
        <rFont val="Arial"/>
        <family val="2"/>
      </rPr>
      <t>7</t>
    </r>
  </si>
  <si>
    <r>
      <t xml:space="preserve">Final Investment Amount </t>
    </r>
    <r>
      <rPr>
        <b/>
        <vertAlign val="superscript"/>
        <sz val="14"/>
        <rFont val="Arial"/>
        <family val="2"/>
      </rPr>
      <t>9</t>
    </r>
  </si>
  <si>
    <t>Investment After Capital Repayment</t>
  </si>
  <si>
    <t>Distribution or Disposition</t>
  </si>
  <si>
    <t>Repayment Date</t>
  </si>
  <si>
    <t>Repayment Amount</t>
  </si>
  <si>
    <t xml:space="preserve"> Proceeds</t>
  </si>
  <si>
    <t>UST/TCW Senior Mortgage Securities Fund, L.P.</t>
  </si>
  <si>
    <t>Membership Interest</t>
  </si>
  <si>
    <r>
      <t xml:space="preserve">Distribution </t>
    </r>
    <r>
      <rPr>
        <vertAlign val="superscript"/>
        <sz val="14"/>
        <rFont val="Arial"/>
        <family val="2"/>
      </rPr>
      <t>5</t>
    </r>
  </si>
  <si>
    <r>
      <t xml:space="preserve">Final Distribution </t>
    </r>
    <r>
      <rPr>
        <vertAlign val="superscript"/>
        <sz val="14"/>
        <rFont val="Arial"/>
        <family val="2"/>
      </rPr>
      <t>5</t>
    </r>
  </si>
  <si>
    <t>Debt Obligation w/ Contingent Proceeds</t>
  </si>
  <si>
    <t>Contingent Proceeds</t>
  </si>
  <si>
    <t>Invesco Legacy Securities Master Fund, L.P.</t>
  </si>
  <si>
    <r>
      <t xml:space="preserve">Membership Interest  </t>
    </r>
    <r>
      <rPr>
        <vertAlign val="superscript"/>
        <sz val="14"/>
        <rFont val="Arial"/>
        <family val="2"/>
      </rPr>
      <t>10</t>
    </r>
  </si>
  <si>
    <r>
      <t>Adjusted Distribution</t>
    </r>
    <r>
      <rPr>
        <vertAlign val="superscript"/>
        <sz val="12"/>
        <rFont val="Arial"/>
        <family val="2"/>
      </rPr>
      <t>5, 13</t>
    </r>
  </si>
  <si>
    <r>
      <t xml:space="preserve">Distribution </t>
    </r>
    <r>
      <rPr>
        <vertAlign val="superscript"/>
        <sz val="14"/>
        <rFont val="Arial"/>
        <family val="2"/>
      </rPr>
      <t>5, 14</t>
    </r>
  </si>
  <si>
    <t>Wellington Management Legacy Securities PPIF Master Fund, LP</t>
  </si>
  <si>
    <r>
      <t xml:space="preserve">Distribution </t>
    </r>
    <r>
      <rPr>
        <vertAlign val="superscript"/>
        <sz val="14"/>
        <rFont val="Arial"/>
        <family val="2"/>
      </rPr>
      <t>5, 11</t>
    </r>
  </si>
  <si>
    <t>AllianceBernstein Legacy Securities Master Fund, L.P.</t>
  </si>
  <si>
    <t>Distribution Refund</t>
  </si>
  <si>
    <t>Blackrock PPIF, L.P.</t>
  </si>
  <si>
    <r>
      <t xml:space="preserve">Membership Interest  </t>
    </r>
    <r>
      <rPr>
        <vertAlign val="superscript"/>
        <sz val="14"/>
        <rFont val="Arial"/>
        <family val="2"/>
      </rPr>
      <t>10</t>
    </r>
    <r>
      <rPr>
        <sz val="11"/>
        <color theme="1"/>
        <rFont val="Calibri"/>
        <family val="2"/>
        <scheme val="minor"/>
      </rPr>
      <t/>
    </r>
  </si>
  <si>
    <t>Distribution 5, 11</t>
  </si>
  <si>
    <t xml:space="preserve">AG GECC PPIF Master Fund, L.P.                                               </t>
  </si>
  <si>
    <r>
      <t xml:space="preserve">Final Distribution </t>
    </r>
    <r>
      <rPr>
        <vertAlign val="superscript"/>
        <sz val="14"/>
        <rFont val="Arial"/>
        <family val="2"/>
      </rPr>
      <t>5, 11</t>
    </r>
  </si>
  <si>
    <t>AG GECC PPIF Master Fund, L.P.</t>
  </si>
  <si>
    <t>RLJ Western Asset Public/Private Master Fund, L.P.</t>
  </si>
  <si>
    <r>
      <t xml:space="preserve">Distribution </t>
    </r>
    <r>
      <rPr>
        <vertAlign val="superscript"/>
        <sz val="14"/>
        <rFont val="Arial"/>
        <family val="2"/>
      </rPr>
      <t>5, 15</t>
    </r>
  </si>
  <si>
    <t>Marathon Legacy Securities Public-Private Investment Partnership, L.P.</t>
  </si>
  <si>
    <t>Oaktree PPIP Fund, L.P.</t>
  </si>
  <si>
    <t>INITIAL COMMITMENT AMOUNT</t>
  </si>
  <si>
    <t>FINAL COMMITMENT AMOUNT</t>
  </si>
  <si>
    <r>
      <t xml:space="preserve">TOTAL DISTRIBUTIONS </t>
    </r>
    <r>
      <rPr>
        <b/>
        <vertAlign val="superscript"/>
        <sz val="11"/>
        <rFont val="Arial"/>
        <family val="2"/>
      </rPr>
      <t>5</t>
    </r>
  </si>
  <si>
    <t>1/ The equity amount may be incrementally funded. Commitment amount represents Treasury's maximum obligation if the limited partners other than Treasury fund their maximum equity capital obligations.</t>
  </si>
  <si>
    <t>2/ The loan may be incrementally funded. Commitment amount represents Treasury's maximum obligation if Treasury and the limited partners other than Treasury fund 100% of their maximum equity obligations.</t>
  </si>
  <si>
    <t>3/ Adjusted to show Treasury's maximum obligations to a fund.</t>
  </si>
  <si>
    <t>4/ On 1/4/2010, Treasury and the fund manager entered into a Winding-Up and Liquidation Agreement.</t>
  </si>
  <si>
    <t>5/ Distributions after capital repayments will be considered profit and are paid pro rata (subject to prior distribution of Contingent Proceeds to Treasury) to the fund's partners, including Treasury, in proportion to their membership interests.  These figures exclude pro-rata distributions to Treasury of gross investment proceeds (reported on the Dividends &amp; Interest report), which may be made from time to time in accordance with the terms of the fund's Limited Partnership Agreement.</t>
  </si>
  <si>
    <t>6/ Following termination of the TCW fund, the $3.33 billion of obligations have been reallocated to the remaining eight funds pursuant to consent letters from Treasury dated as of 3/22/2010.   $133 million of maximum equity capital obligation and $267 million of maximum debt obligation were reallocated per fund, after adjustment for the $17.6 million and $26.9 million equity capital reallocations from private investors in the TCW fund to  the Wellington fund and the AG GECC fund, respectively. The $356 million of final investment in the TCW fund will remain a part of Treasury's total maximum S-PPIP investment amount.</t>
  </si>
  <si>
    <t>7/ Amount adjusted to show Treasury's final capital commitment (membership interest) and the maximum amount of Treasury's debt obligation that may be drawn down in accordance with the Loan Agreement.</t>
  </si>
  <si>
    <t>8/ On 09/26/2011, the General Partner notified Treasury that the Investment Period was terminated in accordance with the Limited Partnership Agreement. As a result, the Final Investment Amount, representing Treasury's debt obligation, has been reduced to the cumulative amount of debt funded.</t>
  </si>
  <si>
    <t>9/ Cumulative capital drawn at end of the Investment Period.</t>
  </si>
  <si>
    <t>10/ The Amount is adjusted to reflect pro-rata equity distributions that have been deemed to be capital repayments to Treasury.</t>
  </si>
  <si>
    <t>11/ Distribution represents a gain on funded capital and is subject to revision pending any additional fundings of the outstanding commitment.</t>
  </si>
  <si>
    <t>12/ On 08/23/2012, AllianceBernstein agreed to de-obligate its unused debt commitment. The Final Investment Amount represents the cumulative capital drawn as of the de-obligation.</t>
  </si>
  <si>
    <t xml:space="preserve">13/ On, 6/5/2013, Invesco Mortgage Recovery Master Fund L.P. made a distribution to Treasury that is the result of adjustments made to positions previously held by the Invesco Legacy Securities Master Fund, L.P. “Partnership”, of which The U.S. Department of the Treasury is a Limited Partner.  The adjusted distribution was made 18 months after the Final Distribution on 9/28/2012. </t>
  </si>
  <si>
    <t>14/ On 7/8/2013, Invesco Mortgage Recovery Master Fund L.P. made a distribution to Treasury arising from the Settlement Agreement between Jefferies LLC and Invesco Advisers, Inc. dated as of 3/20/2013.</t>
  </si>
  <si>
    <t>15/ On 1/28/2015, Western Asset Management Company made a distribution to Treasury in respect of certain settlement proceeds.</t>
  </si>
  <si>
    <t>11</t>
  </si>
  <si>
    <t>19,30</t>
  </si>
  <si>
    <t>9,11</t>
  </si>
  <si>
    <t>Capital Repayment / Disposition / Auction</t>
  </si>
  <si>
    <t>(Fee)</t>
  </si>
  <si>
    <t>Gain</t>
  </si>
  <si>
    <t>COMMUNITY DEVELOPMENT CAPITAL INITIATIVE</t>
  </si>
  <si>
    <t>UST Number</t>
  </si>
  <si>
    <t>USt Number</t>
  </si>
  <si>
    <t>Wt Amount</t>
  </si>
  <si>
    <t>Wt Shares</t>
  </si>
  <si>
    <t>Full investment outstanding</t>
  </si>
  <si>
    <t>Redeemed, in Full</t>
  </si>
  <si>
    <t>Sold, in full</t>
  </si>
  <si>
    <t>9</t>
  </si>
  <si>
    <t>3,4</t>
  </si>
  <si>
    <t>3,6</t>
  </si>
  <si>
    <t>3</t>
  </si>
  <si>
    <t>UST0369</t>
  </si>
  <si>
    <t>1ST CONSTITUTION BANCORP</t>
  </si>
  <si>
    <t>CRANBURY</t>
  </si>
  <si>
    <t>UST0455</t>
  </si>
  <si>
    <t>8,14,18,44</t>
  </si>
  <si>
    <t>1ST ENTERPRISE BANK</t>
  </si>
  <si>
    <t>LOS ANGELES</t>
  </si>
  <si>
    <t>UST0002</t>
  </si>
  <si>
    <t>102</t>
  </si>
  <si>
    <t>1ST FINANCIAL SERVICES CORPORATION</t>
  </si>
  <si>
    <t>HENDERSONVILLE</t>
  </si>
  <si>
    <t>UST0292</t>
  </si>
  <si>
    <t>1ST SOURCE CORPORATION</t>
  </si>
  <si>
    <t>SOUTH BEND</t>
  </si>
  <si>
    <t>UST0669</t>
  </si>
  <si>
    <t>8,11,14</t>
  </si>
  <si>
    <t>1ST UNITED BANCORP, INC.</t>
  </si>
  <si>
    <t>BOCA RATON</t>
  </si>
  <si>
    <t>FL</t>
  </si>
  <si>
    <t>UST0379</t>
  </si>
  <si>
    <t>AB&amp;T FINANCIAL CORPORATION</t>
  </si>
  <si>
    <t>GASTONIA</t>
  </si>
  <si>
    <t>Sold, in full; warrants not outstanding</t>
  </si>
  <si>
    <t>UST0402</t>
  </si>
  <si>
    <t>8,14,44</t>
  </si>
  <si>
    <t>ADBANC, INC.</t>
  </si>
  <si>
    <t>OGALLALA</t>
  </si>
  <si>
    <t>NE</t>
  </si>
  <si>
    <t>UST0378</t>
  </si>
  <si>
    <t>8,14</t>
  </si>
  <si>
    <t>ALARION FINANCIAL SERVICES, INC.</t>
  </si>
  <si>
    <t>OCALA</t>
  </si>
  <si>
    <t>UST0644</t>
  </si>
  <si>
    <t>104</t>
  </si>
  <si>
    <t>ALASKA PACIFIC BANCSHARES, INC.</t>
  </si>
  <si>
    <t>JUNEAU</t>
  </si>
  <si>
    <t>UST1268</t>
  </si>
  <si>
    <t>ALLIANCE BANCSHARES, INC.</t>
  </si>
  <si>
    <t>DALTON</t>
  </si>
  <si>
    <t>UST0311</t>
  </si>
  <si>
    <t>ALLIANCE FINANCIAL CORPORATION</t>
  </si>
  <si>
    <t>SYRACUSE</t>
  </si>
  <si>
    <t>UST1253</t>
  </si>
  <si>
    <t>14,15</t>
  </si>
  <si>
    <t>ALLIANCE FINANCIAL SERVICES, INC.</t>
  </si>
  <si>
    <t>SAINT PAUL</t>
  </si>
  <si>
    <t>Subordinated Debentures w/ Exercised Warrants</t>
  </si>
  <si>
    <t>UST1153</t>
  </si>
  <si>
    <t>8</t>
  </si>
  <si>
    <t>ALLIED FIRST BANCORP, INC.</t>
  </si>
  <si>
    <t>OSWEGO</t>
  </si>
  <si>
    <t>Full investment outstanding; warrants not outstanding</t>
  </si>
  <si>
    <t>UST0885</t>
  </si>
  <si>
    <t>ALPINE BANKS OF COLORADO</t>
  </si>
  <si>
    <t>GLENWOOD SPRINGS</t>
  </si>
  <si>
    <t>CO</t>
  </si>
  <si>
    <t>UST0515</t>
  </si>
  <si>
    <t>8,14,45</t>
  </si>
  <si>
    <t>AMB FINANCIAL CORPORATION</t>
  </si>
  <si>
    <t>MUNSTER</t>
  </si>
  <si>
    <t>UST0766</t>
  </si>
  <si>
    <t>AMERIBANK HOLDING COMPANY, INC. / AMERICAN BANK OF OKLAHOMA</t>
  </si>
  <si>
    <t>COLLINSVILLE</t>
  </si>
  <si>
    <t>OK</t>
  </si>
  <si>
    <t>UST0232</t>
  </si>
  <si>
    <t>AMERICAN EXPRESS COMPANY</t>
  </si>
  <si>
    <t>UST0870</t>
  </si>
  <si>
    <t>AMERICAN PREMIER BANCORP</t>
  </si>
  <si>
    <t>ARCADIA</t>
  </si>
  <si>
    <t>UST0074</t>
  </si>
  <si>
    <t>AMERICAN STATE BANCSHARES, INC.</t>
  </si>
  <si>
    <t>GREAT BEND</t>
  </si>
  <si>
    <t>KS</t>
  </si>
  <si>
    <t>UST0058</t>
  </si>
  <si>
    <t>AMERIS BANCORP</t>
  </si>
  <si>
    <t>MOULTRIE</t>
  </si>
  <si>
    <t>UST0207</t>
  </si>
  <si>
    <t>45</t>
  </si>
  <si>
    <t>AMERISERV FINANCIAL, INC.</t>
  </si>
  <si>
    <t>JOHNSTOWN</t>
  </si>
  <si>
    <t>UST1320</t>
  </si>
  <si>
    <t>AMFIRST FINANCIAL SERVICES, INC</t>
  </si>
  <si>
    <t>MCCOOK</t>
  </si>
  <si>
    <t>UST0193</t>
  </si>
  <si>
    <t>94</t>
  </si>
  <si>
    <t>ANCHOR BANCORP WISCONSIN, INC.</t>
  </si>
  <si>
    <t>MADISON</t>
  </si>
  <si>
    <t>UST0482</t>
  </si>
  <si>
    <t>11,90</t>
  </si>
  <si>
    <t>ANNAPOLIS BANCORP, INC. / F.N.B. CORPORATION</t>
  </si>
  <si>
    <t>ANNAPOLIS</t>
  </si>
  <si>
    <t>MD</t>
  </si>
  <si>
    <t>UST0076</t>
  </si>
  <si>
    <t>ASSOCIATED BANC-CORP</t>
  </si>
  <si>
    <t>GREEN BAY</t>
  </si>
  <si>
    <t>UST1171</t>
  </si>
  <si>
    <t>8,17</t>
  </si>
  <si>
    <t>ATLANTIC BANCSHARES, INC.</t>
  </si>
  <si>
    <t>BLUFFTON</t>
  </si>
  <si>
    <t>UST0814</t>
  </si>
  <si>
    <t>AVENUE FINANCIAL HOLDINGS</t>
  </si>
  <si>
    <t>NASHVILLE</t>
  </si>
  <si>
    <t>UST0331</t>
  </si>
  <si>
    <t>AVIDBANK HOLDING, INC. / PENINSULA BANK HOLDING CO.</t>
  </si>
  <si>
    <t>PALO ALTO</t>
  </si>
  <si>
    <t>UST0409</t>
  </si>
  <si>
    <t>8,44</t>
  </si>
  <si>
    <t>BANCINDEPENDENT, INCORPORATED</t>
  </si>
  <si>
    <t>SHEFFIELD</t>
  </si>
  <si>
    <t>UST1155</t>
  </si>
  <si>
    <t>8,17,44</t>
  </si>
  <si>
    <t>BANCORP FINANCIAL, INC.</t>
  </si>
  <si>
    <t>OAK BROOK</t>
  </si>
  <si>
    <t>UST0255</t>
  </si>
  <si>
    <t>BANCORP RHODE ISLAND, INC.</t>
  </si>
  <si>
    <t>PROVIDENCE</t>
  </si>
  <si>
    <t>RI</t>
  </si>
  <si>
    <t>BANCPLUS CORPORATION</t>
  </si>
  <si>
    <t>RIDGELAND</t>
  </si>
  <si>
    <t>UST0768</t>
  </si>
  <si>
    <t>BANCSTAR, INC.</t>
  </si>
  <si>
    <t>FESTUS</t>
  </si>
  <si>
    <t>MO</t>
  </si>
  <si>
    <t>UST0131</t>
  </si>
  <si>
    <t>83</t>
  </si>
  <si>
    <t>BANCTRUST FINANCIAL GROUP, INC.</t>
  </si>
  <si>
    <t>MOBILE</t>
  </si>
  <si>
    <t>UST1151</t>
  </si>
  <si>
    <t>BANK FINANCIAL SERVICES, INC.</t>
  </si>
  <si>
    <t>EDEN PRAIRIE</t>
  </si>
  <si>
    <t>UST0021</t>
  </si>
  <si>
    <t>6,7,11</t>
  </si>
  <si>
    <t>BANK OF AMERICA</t>
  </si>
  <si>
    <t>CHARLOTTE</t>
  </si>
  <si>
    <t>UST0458</t>
  </si>
  <si>
    <t>BANK OF COMMERCE</t>
  </si>
  <si>
    <t>UST0001</t>
  </si>
  <si>
    <t>44</t>
  </si>
  <si>
    <t>BANK OF COMMERCE HOLDINGS</t>
  </si>
  <si>
    <t>REDDING</t>
  </si>
  <si>
    <t>UST0876</t>
  </si>
  <si>
    <t>BANK OF GEORGE</t>
  </si>
  <si>
    <t>LAS VEGAS</t>
  </si>
  <si>
    <t>NV</t>
  </si>
  <si>
    <t>UST0127</t>
  </si>
  <si>
    <t>BANK OF MARIN BANCORP</t>
  </si>
  <si>
    <t>NOVATO</t>
  </si>
  <si>
    <t>UST0015</t>
  </si>
  <si>
    <t>BANK OF NEW YORK MELLON</t>
  </si>
  <si>
    <t>UST1008</t>
  </si>
  <si>
    <t>105</t>
  </si>
  <si>
    <t>BANK OF THE CAROLINAS CORPORATION</t>
  </si>
  <si>
    <t>MOCKSVILLE</t>
  </si>
  <si>
    <t>UST0130</t>
  </si>
  <si>
    <t>BANK OF THE OZARKS, INC.</t>
  </si>
  <si>
    <t>LITTLE ROCK</t>
  </si>
  <si>
    <t>UST0503</t>
  </si>
  <si>
    <t>8,106</t>
  </si>
  <si>
    <t>BANKERS' BANK OF THE WEST BANCORP, INC.</t>
  </si>
  <si>
    <t>DENVER</t>
  </si>
  <si>
    <t>UST0461</t>
  </si>
  <si>
    <t>BANKFIRST CAPITAL CORPORATION</t>
  </si>
  <si>
    <t>MACON</t>
  </si>
  <si>
    <t>UST0494</t>
  </si>
  <si>
    <t>BANKGREENVILLE FINANCIAL CORPORATION</t>
  </si>
  <si>
    <t>GREENVILLE</t>
  </si>
  <si>
    <t>UST0063</t>
  </si>
  <si>
    <t>BANNER CORPORATION/BANNER BANK</t>
  </si>
  <si>
    <t>WALLA WALLA</t>
  </si>
  <si>
    <t>UST0572</t>
  </si>
  <si>
    <t>BANNER COUNTY BAN CORPORATION</t>
  </si>
  <si>
    <t>HARRISBURG</t>
  </si>
  <si>
    <t>UST0256</t>
  </si>
  <si>
    <t>12,16</t>
  </si>
  <si>
    <t>BAR HARBOR BANKSHARES</t>
  </si>
  <si>
    <t>BAR HARBOR</t>
  </si>
  <si>
    <t>ME</t>
  </si>
  <si>
    <t>UST0012</t>
  </si>
  <si>
    <t>BB&amp;T CORP.</t>
  </si>
  <si>
    <t>WINSTON-SALEM</t>
  </si>
  <si>
    <t>UST1084</t>
  </si>
  <si>
    <t>8,112</t>
  </si>
  <si>
    <t>BCB HOLDING COMPANY, INC.</t>
  </si>
  <si>
    <t>THEODORE</t>
  </si>
  <si>
    <t>UST0294</t>
  </si>
  <si>
    <t>BCSB BANCORP, INC.</t>
  </si>
  <si>
    <t>BALTIMORE</t>
  </si>
  <si>
    <t>UST0416</t>
  </si>
  <si>
    <t>BEACH BUSINESS BANK</t>
  </si>
  <si>
    <t>MANHATTAN BEACH</t>
  </si>
  <si>
    <t>UST1154</t>
  </si>
  <si>
    <t>BERKSHIRE BANCORP, INC. / CUSTOMERS BANCORP, INC.</t>
  </si>
  <si>
    <t>PHOENIXVILLE</t>
  </si>
  <si>
    <t>UST0200</t>
  </si>
  <si>
    <t>BERKSHIRE HILLS BANCORP, INC.</t>
  </si>
  <si>
    <t>PITTSFIELD</t>
  </si>
  <si>
    <t>MA</t>
  </si>
  <si>
    <t>UST0662</t>
  </si>
  <si>
    <t>BERN BANCSHARES, INC.</t>
  </si>
  <si>
    <t>BERN</t>
  </si>
  <si>
    <t>UST0450</t>
  </si>
  <si>
    <t>8,14,18</t>
  </si>
  <si>
    <t>BIRMINGHAM BLOOMFIELD BANCSHARES, INC.</t>
  </si>
  <si>
    <t>BIRMINGHAM</t>
  </si>
  <si>
    <t>MI</t>
  </si>
  <si>
    <t>UST1141</t>
  </si>
  <si>
    <t>15,17</t>
  </si>
  <si>
    <t>BISCAYNE BANCSHARES, INC.</t>
  </si>
  <si>
    <t>COCONUT GROVE</t>
  </si>
  <si>
    <t>UST0789</t>
  </si>
  <si>
    <t>BLACKHAWK BANCORP, INC.</t>
  </si>
  <si>
    <t>BELOIT</t>
  </si>
  <si>
    <t>UST1014</t>
  </si>
  <si>
    <t>BLACKRIDGE FINANCIAL, INC.</t>
  </si>
  <si>
    <t>FARGO</t>
  </si>
  <si>
    <t>ND</t>
  </si>
  <si>
    <t>UST0612</t>
  </si>
  <si>
    <t>BLUE RIDGE BANCSHARES, INC.</t>
  </si>
  <si>
    <t>INDEPENDENCE</t>
  </si>
  <si>
    <t>UST0850</t>
  </si>
  <si>
    <t>8,64,97</t>
  </si>
  <si>
    <t>BLUE RIVER BANCSHARES, INC.</t>
  </si>
  <si>
    <t>SHELBYVILLE</t>
  </si>
  <si>
    <t>Currently Not Collectible</t>
  </si>
  <si>
    <t>UST0118</t>
  </si>
  <si>
    <t>BLUE VALLEY BAN CORP</t>
  </si>
  <si>
    <t>OVERLAND PARK</t>
  </si>
  <si>
    <t>UST0926</t>
  </si>
  <si>
    <t>BNB FINANCIAL SERVICES CORPORATION</t>
  </si>
  <si>
    <t>UST0128</t>
  </si>
  <si>
    <t>BNC BANCORP</t>
  </si>
  <si>
    <t>THOMASVILLE</t>
  </si>
  <si>
    <t>UST0460</t>
  </si>
  <si>
    <t>BNC FINANCIAL GROUP, INC.</t>
  </si>
  <si>
    <t>NEW CANAAN</t>
  </si>
  <si>
    <t>UST0483</t>
  </si>
  <si>
    <t>BNCCORP, INC.</t>
  </si>
  <si>
    <t>BISMARCK</t>
  </si>
  <si>
    <t>UST0693</t>
  </si>
  <si>
    <t>BOH HOLDINGS, INC.</t>
  </si>
  <si>
    <t>HOUSTON</t>
  </si>
  <si>
    <t>UST0857</t>
  </si>
  <si>
    <t>BOSCOBEL BANCORP, INC.</t>
  </si>
  <si>
    <t>BOSCOBEL</t>
  </si>
  <si>
    <t>UST0072</t>
  </si>
  <si>
    <t>BOSTON PRIVATE FINANCIAL HOLDINGS INC.</t>
  </si>
  <si>
    <t>BOSTON</t>
  </si>
  <si>
    <t>UST0115</t>
  </si>
  <si>
    <t>BRIDGE CAPITAL HOLDINGS</t>
  </si>
  <si>
    <t>SAN JOSE</t>
  </si>
  <si>
    <t>UST0253</t>
  </si>
  <si>
    <t>BRIDGEVIEW BANCORP, INC.</t>
  </si>
  <si>
    <t>BRIDGEVIEW</t>
  </si>
  <si>
    <t>UST0007</t>
  </si>
  <si>
    <t>BROADWAY FINANCIAL CORPORATION</t>
  </si>
  <si>
    <t>UST0978</t>
  </si>
  <si>
    <t>BROGAN BANKSHARES, INC.</t>
  </si>
  <si>
    <t>KAUKAUNA</t>
  </si>
  <si>
    <t>UST0776</t>
  </si>
  <si>
    <t>BROTHERHOOD BANCSHARES, INC.</t>
  </si>
  <si>
    <t>KANSAS CITY</t>
  </si>
  <si>
    <t>UST1077</t>
  </si>
  <si>
    <t>BUSINESS BANCSHARES, INC.</t>
  </si>
  <si>
    <t>CLAYTON</t>
  </si>
  <si>
    <t>UST0845</t>
  </si>
  <si>
    <t>BUTLER POINT, INC.</t>
  </si>
  <si>
    <t>CATLIN</t>
  </si>
  <si>
    <t>UST0324</t>
  </si>
  <si>
    <t>C&amp;F FINANCIAL CORPORATION</t>
  </si>
  <si>
    <t>WEST POINT</t>
  </si>
  <si>
    <t>UST0314</t>
  </si>
  <si>
    <t>CACHE VALLEY BANKING COMPANY</t>
  </si>
  <si>
    <t>LOGAN</t>
  </si>
  <si>
    <t>UT</t>
  </si>
  <si>
    <t>UST0300</t>
  </si>
  <si>
    <t>CADENCE FINANCIAL CORPORATION</t>
  </si>
  <si>
    <t>STARKVILLE</t>
  </si>
  <si>
    <t>UST0495</t>
  </si>
  <si>
    <t>CALIFORNIA BANK OF COMMERCE</t>
  </si>
  <si>
    <t>LAFAYETTE</t>
  </si>
  <si>
    <t>UST0418</t>
  </si>
  <si>
    <t>CALIFORNIA OAKS STATE BANK</t>
  </si>
  <si>
    <t>THOUSAND OAKS</t>
  </si>
  <si>
    <t>UST0432</t>
  </si>
  <si>
    <t>CALVERT FINANCIAL CORPORATION</t>
  </si>
  <si>
    <t>ASHLAND</t>
  </si>
  <si>
    <t>UST0219</t>
  </si>
  <si>
    <t>CALWEST BANCORP</t>
  </si>
  <si>
    <t>RANCHO SANTA MARGARITA</t>
  </si>
  <si>
    <t>UST0307</t>
  </si>
  <si>
    <t>CAPITAL BANCORP, INC.</t>
  </si>
  <si>
    <t>ROCKVILLE</t>
  </si>
  <si>
    <t>UST0061</t>
  </si>
  <si>
    <t>39</t>
  </si>
  <si>
    <t>CAPITAL BANK CORPORATION</t>
  </si>
  <si>
    <t>RALEIGH</t>
  </si>
  <si>
    <t>UST1082</t>
  </si>
  <si>
    <t>CAPITAL COMMERCE BANCORP, INC.</t>
  </si>
  <si>
    <t>MILWAUKEE</t>
  </si>
  <si>
    <t>UST0022</t>
  </si>
  <si>
    <t>CAPITAL ONE FINANCIAL CORP</t>
  </si>
  <si>
    <t>MCLEAN</t>
  </si>
  <si>
    <t>UST0064</t>
  </si>
  <si>
    <t>CAPITAL PACIFIC BANCORP</t>
  </si>
  <si>
    <t>PORTLAND</t>
  </si>
  <si>
    <t>OR</t>
  </si>
  <si>
    <t>UST1257</t>
  </si>
  <si>
    <t>14,15,45</t>
  </si>
  <si>
    <t>CARDINAL BANCORP II, INC.</t>
  </si>
  <si>
    <t>WASHINGTON</t>
  </si>
  <si>
    <t>UST0338</t>
  </si>
  <si>
    <t>CAROLINA BANK HOLDINGS, INC.</t>
  </si>
  <si>
    <t>GREENSBORO</t>
  </si>
  <si>
    <t>UST0597</t>
  </si>
  <si>
    <t>CAROLINA TRUST BANK</t>
  </si>
  <si>
    <t>LINCOLNTON</t>
  </si>
  <si>
    <t>UST0591</t>
  </si>
  <si>
    <t>CARROLLTON BANCORP</t>
  </si>
  <si>
    <t>9,11,36</t>
  </si>
  <si>
    <t>CARVER BANCORP, INC.</t>
  </si>
  <si>
    <t>Redeemed, in full; warrants not outstanding</t>
  </si>
  <si>
    <t>UST0065</t>
  </si>
  <si>
    <t>CASCADE FINANCIAL CORPORATION</t>
  </si>
  <si>
    <t>EVERETT</t>
  </si>
  <si>
    <t>UST0103</t>
  </si>
  <si>
    <t>CATHAY GENERAL BANCORP</t>
  </si>
  <si>
    <t>UST0878</t>
  </si>
  <si>
    <t>CATSKILL HUDSON BANCORP, INC.</t>
  </si>
  <si>
    <t>ROCK HILL</t>
  </si>
  <si>
    <t>UST1204</t>
  </si>
  <si>
    <t>8,57,97</t>
  </si>
  <si>
    <t>CB HOLDING CORP.</t>
  </si>
  <si>
    <t>ALEDO</t>
  </si>
  <si>
    <t>UST0764</t>
  </si>
  <si>
    <t>8,18</t>
  </si>
  <si>
    <t>CBB BANCORP</t>
  </si>
  <si>
    <t>CARTERSVILLE</t>
  </si>
  <si>
    <t>UST0941</t>
  </si>
  <si>
    <t>CBS BANC-CORP.</t>
  </si>
  <si>
    <t>RUSSELLVILLE</t>
  </si>
  <si>
    <t>UST0192</t>
  </si>
  <si>
    <t>CECIL BANCORP, INC.</t>
  </si>
  <si>
    <t>ELKTON</t>
  </si>
  <si>
    <t>UST0647</t>
  </si>
  <si>
    <t>CEDARSTONE BANK</t>
  </si>
  <si>
    <t>LEBANON</t>
  </si>
  <si>
    <t>UST0304</t>
  </si>
  <si>
    <t>CENTER BANCORP, INC.</t>
  </si>
  <si>
    <t>UNION</t>
  </si>
  <si>
    <t>UST0132</t>
  </si>
  <si>
    <t>11,59</t>
  </si>
  <si>
    <t>CENTER FINANCIAL CORPORATION / BBCN BANCORP, INC.</t>
  </si>
  <si>
    <t>UST1034</t>
  </si>
  <si>
    <t>CENTERBANK</t>
  </si>
  <si>
    <t>MILFORD</t>
  </si>
  <si>
    <t>OH</t>
  </si>
  <si>
    <t>UST0023</t>
  </si>
  <si>
    <t>CENTERSTATE BANKS OF FLORIDA INC.</t>
  </si>
  <si>
    <t>DAVENPORT</t>
  </si>
  <si>
    <t>UST0257</t>
  </si>
  <si>
    <t>CENTRA FINANCIAL HOLDINGS, INC.</t>
  </si>
  <si>
    <t>MORGANTOWN</t>
  </si>
  <si>
    <t>WV</t>
  </si>
  <si>
    <t>UST0133</t>
  </si>
  <si>
    <t>CENTRAL BANCORP, INC. (MA)</t>
  </si>
  <si>
    <t>SOMERVILLE</t>
  </si>
  <si>
    <t>UST0755</t>
  </si>
  <si>
    <t>8,113</t>
  </si>
  <si>
    <t>CENTRAL BANCORP, INC. (TX)</t>
  </si>
  <si>
    <t>GARLAND</t>
  </si>
  <si>
    <t>UST0558</t>
  </si>
  <si>
    <t>CENTRAL BANCSHARES, INC.</t>
  </si>
  <si>
    <t>UST0784</t>
  </si>
  <si>
    <t>CENTRAL COMMUNITY CORPORATION</t>
  </si>
  <si>
    <t>TEMPLE</t>
  </si>
  <si>
    <t>UST0123</t>
  </si>
  <si>
    <t>CENTRAL FEDERAL CORPORATION</t>
  </si>
  <si>
    <t>FAIRLAWN</t>
  </si>
  <si>
    <t>UST0371</t>
  </si>
  <si>
    <t>CENTRAL JERSEY BANCORP</t>
  </si>
  <si>
    <t>OAKHURST</t>
  </si>
  <si>
    <t>UST0241</t>
  </si>
  <si>
    <t>40</t>
  </si>
  <si>
    <t>CENTRAL PACIFIC FINANCIAL CORP.</t>
  </si>
  <si>
    <t>HONOLULU</t>
  </si>
  <si>
    <t>UST0353</t>
  </si>
  <si>
    <t>CENTRAL VALLEY COMMUNITY BANCORP</t>
  </si>
  <si>
    <t>FRESNO</t>
  </si>
  <si>
    <t>UST0312</t>
  </si>
  <si>
    <t>93</t>
  </si>
  <si>
    <t>CENTRAL VIRGINIA BANKSHARES, INC.</t>
  </si>
  <si>
    <t>POWHATAN</t>
  </si>
  <si>
    <t>UST1309</t>
  </si>
  <si>
    <t>CENTRIC FINANCIAL CORPORATION</t>
  </si>
  <si>
    <t>UST0573</t>
  </si>
  <si>
    <t>CENTRIX BANK &amp; TRUST</t>
  </si>
  <si>
    <t>BEDFORD</t>
  </si>
  <si>
    <t>NH</t>
  </si>
  <si>
    <t>UST0248</t>
  </si>
  <si>
    <t>CENTRUE FINANCIAL CORPORATION</t>
  </si>
  <si>
    <t>OTTAWA</t>
  </si>
  <si>
    <t>UST1238</t>
  </si>
  <si>
    <t>CENTURY FINANCIAL SERVICES CORPORATION</t>
  </si>
  <si>
    <t>SANTA FE</t>
  </si>
  <si>
    <t>NM</t>
  </si>
  <si>
    <t>UST1037</t>
  </si>
  <si>
    <t>15</t>
  </si>
  <si>
    <t>CHAMBERS BANCSHARES, INC.</t>
  </si>
  <si>
    <t>DANVILLE</t>
  </si>
  <si>
    <t>UST1286</t>
  </si>
  <si>
    <t>CHICAGO SHORE CORPORATION</t>
  </si>
  <si>
    <t>CHICAGO</t>
  </si>
  <si>
    <t>UST0247</t>
  </si>
  <si>
    <t>23</t>
  </si>
  <si>
    <t>CIT GROUP INC.</t>
  </si>
  <si>
    <t>UST0419</t>
  </si>
  <si>
    <t>CITIZENS &amp; NORTHERN CORPORATION</t>
  </si>
  <si>
    <t>WELLSBORO</t>
  </si>
  <si>
    <t>UST0325</t>
  </si>
  <si>
    <t>8,55,97</t>
  </si>
  <si>
    <t>CITIZENS BANCORP</t>
  </si>
  <si>
    <t>NEVADA CITY</t>
  </si>
  <si>
    <t>UST1205</t>
  </si>
  <si>
    <t>CITIZENS BANCSHARES CO.</t>
  </si>
  <si>
    <t>CHILLICOTHE</t>
  </si>
  <si>
    <t>CITIZENS BANCSHARES CORPORATION</t>
  </si>
  <si>
    <t>ATLANTA</t>
  </si>
  <si>
    <t>UST0980</t>
  </si>
  <si>
    <t>CITIZENS BANK &amp; TRUST COMPANY, ESTABLISHED 1945</t>
  </si>
  <si>
    <t>COVINGTON</t>
  </si>
  <si>
    <t>UST0547</t>
  </si>
  <si>
    <t>CITIZENS COMMERCE BANCSHARES, INC.</t>
  </si>
  <si>
    <t>VERSAILLES</t>
  </si>
  <si>
    <t>KY</t>
  </si>
  <si>
    <t>UST0164</t>
  </si>
  <si>
    <t>CITIZENS COMMUNITY BANK</t>
  </si>
  <si>
    <t>SOUTH HILL</t>
  </si>
  <si>
    <t>UST0339</t>
  </si>
  <si>
    <t>CITIZENS FIRST CORPORATION</t>
  </si>
  <si>
    <t>BOWLING GREEN</t>
  </si>
  <si>
    <t>UST0116</t>
  </si>
  <si>
    <t>86</t>
  </si>
  <si>
    <t>CITIZENS REPUBLIC BANCORP, INC. / FIRSTMERIT CORPORATION</t>
  </si>
  <si>
    <t>FLINT</t>
  </si>
  <si>
    <t>UST0195</t>
  </si>
  <si>
    <t>CITIZENS SOUTH BANKING CORPORATION</t>
  </si>
  <si>
    <t>UST0840</t>
  </si>
  <si>
    <t>8,9</t>
  </si>
  <si>
    <t>CITY NATIONAL BANCSHARES CORPORATION</t>
  </si>
  <si>
    <t>NEWARK</t>
  </si>
  <si>
    <t>UST0025</t>
  </si>
  <si>
    <t>CITY NATIONAL CORPORATION</t>
  </si>
  <si>
    <t>BEVERLY HILLS</t>
  </si>
  <si>
    <t>UST0713</t>
  </si>
  <si>
    <t>CLOVER COMMUNITY BANKSHARES, INC.</t>
  </si>
  <si>
    <t>CLOVER</t>
  </si>
  <si>
    <t>UST0090</t>
  </si>
  <si>
    <t>82</t>
  </si>
  <si>
    <t>COASTAL BANKING COMPANY, INC.</t>
  </si>
  <si>
    <t>FERNANDINA BEACH</t>
  </si>
  <si>
    <t>UST1336</t>
  </si>
  <si>
    <t>COASTALSOUTH BANCHARES, INC.</t>
  </si>
  <si>
    <t>HILTON HEAD ISLAND</t>
  </si>
  <si>
    <t>UST0166</t>
  </si>
  <si>
    <t>COBIZ FINANCIAL INC.</t>
  </si>
  <si>
    <t>UST0358</t>
  </si>
  <si>
    <t>CODORUS VALLEY BANCORP, INC.</t>
  </si>
  <si>
    <t>YORK</t>
  </si>
  <si>
    <t>UST0523</t>
  </si>
  <si>
    <t>COLOEAST BANKSHARES, INC.</t>
  </si>
  <si>
    <t>LAMAR</t>
  </si>
  <si>
    <t>UST0792</t>
  </si>
  <si>
    <t>COLONIAL AMERICAN BANK</t>
  </si>
  <si>
    <t>WEST CONSHOHOCKEN</t>
  </si>
  <si>
    <t>UST0259</t>
  </si>
  <si>
    <t>COLONY BANKCORP, INC.</t>
  </si>
  <si>
    <t>FITZGERALD</t>
  </si>
  <si>
    <t>UST0066</t>
  </si>
  <si>
    <t>11,16</t>
  </si>
  <si>
    <t>COLUMBIA BANKING SYSTEM, INC.</t>
  </si>
  <si>
    <t>TACOMA</t>
  </si>
  <si>
    <t>UST0519</t>
  </si>
  <si>
    <t>COLUMBINE CAPITAL CORP.</t>
  </si>
  <si>
    <t>BUENA VISTA</t>
  </si>
  <si>
    <t>UST0016</t>
  </si>
  <si>
    <t>COMERICA INC.</t>
  </si>
  <si>
    <t>DALLAS</t>
  </si>
  <si>
    <t>UST0171</t>
  </si>
  <si>
    <t>COMMERCE NATIONAL BANK</t>
  </si>
  <si>
    <t>NEWPORT BEACH</t>
  </si>
  <si>
    <t>UST0911</t>
  </si>
  <si>
    <t>COMMONWEALTH BANCSHARES, INC.</t>
  </si>
  <si>
    <t>LOUISVILLE</t>
  </si>
  <si>
    <t>UST0057</t>
  </si>
  <si>
    <t>COMMONWEALTH BUSINESS BANK</t>
  </si>
  <si>
    <t>UST0134</t>
  </si>
  <si>
    <t>COMMUNITY 1ST BANK</t>
  </si>
  <si>
    <t>ROSEVILLE</t>
  </si>
  <si>
    <t>UST0861</t>
  </si>
  <si>
    <t>COMMUNITY BANCSHARES OF KANSAS, INC.</t>
  </si>
  <si>
    <t>GOFF</t>
  </si>
  <si>
    <t>COMMUNITY BANCSHARES OF MISSISSIPPI, INC./COMMUNITY BANK OF MISSISSIPPI</t>
  </si>
  <si>
    <t>BRANDON</t>
  </si>
  <si>
    <t>UST1226</t>
  </si>
  <si>
    <t>COMMUNITY BANCSHARES, INC.</t>
  </si>
  <si>
    <t>KINGMAN</t>
  </si>
  <si>
    <t>COMMUNITY BANK OF THE BAY</t>
  </si>
  <si>
    <t>OAKLAND</t>
  </si>
  <si>
    <t>UST1208</t>
  </si>
  <si>
    <t>COMMUNITY BANK SHARES OF INDIANA, INC.</t>
  </si>
  <si>
    <t>NEW ALBANY</t>
  </si>
  <si>
    <t>UST0113</t>
  </si>
  <si>
    <t>11,101</t>
  </si>
  <si>
    <t>COMMUNITY BANKERS TRUST CORPORATION</t>
  </si>
  <si>
    <t>GLEN ALLEN</t>
  </si>
  <si>
    <t>UST0681</t>
  </si>
  <si>
    <t>COMMUNITY BUSINESS BANK</t>
  </si>
  <si>
    <t>WEST SACRAMENTO</t>
  </si>
  <si>
    <t>UST0194</t>
  </si>
  <si>
    <t>81</t>
  </si>
  <si>
    <t>COMMUNITY FINANCIAL CORPORATION / CITY HOLDING COMPANY</t>
  </si>
  <si>
    <t>STAUNTON</t>
  </si>
  <si>
    <t>UST0970</t>
  </si>
  <si>
    <t>8,14,76</t>
  </si>
  <si>
    <t>COMMUNITY FINANCIAL SHARES, INC.</t>
  </si>
  <si>
    <t>GLEN ELLYN</t>
  </si>
  <si>
    <t>UST1051</t>
  </si>
  <si>
    <t>COMMUNITY FIRST BANCSHARES, INC. (AR)</t>
  </si>
  <si>
    <t>HARRISON</t>
  </si>
  <si>
    <t>UST0593</t>
  </si>
  <si>
    <t>COMMUNITY FIRST BANCSHARES, INC. (TN)</t>
  </si>
  <si>
    <t>UNION CITY</t>
  </si>
  <si>
    <t>UST0330</t>
  </si>
  <si>
    <t>COMMUNITY FIRST, INC.</t>
  </si>
  <si>
    <t>COLUMBIA</t>
  </si>
  <si>
    <t>UST0667</t>
  </si>
  <si>
    <t>8,67</t>
  </si>
  <si>
    <t>COMMUNITY HOLDING COMPANY OF FLORIDA, INC. / COMMUNITY BANCSHARES OF MISSISSIPPI, INC.</t>
  </si>
  <si>
    <t>UST0284</t>
  </si>
  <si>
    <t>COMMUNITY INVESTORS BANCORP, INC.</t>
  </si>
  <si>
    <t>BUCYRUS</t>
  </si>
  <si>
    <t>UST0392</t>
  </si>
  <si>
    <t>COMMUNITY PARTNERS BANCORP</t>
  </si>
  <si>
    <t>MIDDLETOWN</t>
  </si>
  <si>
    <t>UST1274</t>
  </si>
  <si>
    <t>COMMUNITY PRIDE BANK CORPORATION</t>
  </si>
  <si>
    <t>HAM LAKE</t>
  </si>
  <si>
    <t>UST0322</t>
  </si>
  <si>
    <t>COMMUNITY TRUST FINANCIAL CORPORATION</t>
  </si>
  <si>
    <t>RUSTON</t>
  </si>
  <si>
    <t>UST0082</t>
  </si>
  <si>
    <t>COMMUNITY WEST BANCSHARES</t>
  </si>
  <si>
    <t>GOLETA</t>
  </si>
  <si>
    <t>UST0706</t>
  </si>
  <si>
    <t>53,110</t>
  </si>
  <si>
    <t>COMMUNITYONE BANCORP / FNB UNITED CORP.</t>
  </si>
  <si>
    <t>ASHEBORO</t>
  </si>
  <si>
    <t>UST0384</t>
  </si>
  <si>
    <t>CONGAREE BANCSHARES, INC.</t>
  </si>
  <si>
    <t>CAYCE</t>
  </si>
  <si>
    <t>UST0504</t>
  </si>
  <si>
    <t>CORNING SAVINGS AND LOAN ASSOCIATION</t>
  </si>
  <si>
    <t>CORNING</t>
  </si>
  <si>
    <t>UST0467</t>
  </si>
  <si>
    <t>COUNTRY BANK SHARES, INC.</t>
  </si>
  <si>
    <t>UST0663</t>
  </si>
  <si>
    <t>COVENANT FINANCIAL CORPORATION</t>
  </si>
  <si>
    <t>CLARKSDALE</t>
  </si>
  <si>
    <t>UST0673</t>
  </si>
  <si>
    <t>CRAZY WOMAN CREEK BANCORP INCORPORATED</t>
  </si>
  <si>
    <t>BUFFALO</t>
  </si>
  <si>
    <t>UST0201</t>
  </si>
  <si>
    <t>58</t>
  </si>
  <si>
    <t>CRESCENT FINANCIAL BANCSHARES, INC. (CRESCENT FINANCIAL CORPORATION) / VantageSouth Bancshares, Inc.</t>
  </si>
  <si>
    <t>UST0456</t>
  </si>
  <si>
    <t>CROSSTOWN HOLDING COMPANY</t>
  </si>
  <si>
    <t>BLAINE</t>
  </si>
  <si>
    <t>UST0657</t>
  </si>
  <si>
    <t>CSRA BANK CORP.</t>
  </si>
  <si>
    <t>WRENS</t>
  </si>
  <si>
    <t>UST0106</t>
  </si>
  <si>
    <t>CVB FINANCIAL CORP.</t>
  </si>
  <si>
    <t>ONTARIO</t>
  </si>
  <si>
    <t>UST0682</t>
  </si>
  <si>
    <t>D.L. EVANS BANCORP</t>
  </si>
  <si>
    <t>BURLEY</t>
  </si>
  <si>
    <t>ID</t>
  </si>
  <si>
    <t>UST1104</t>
  </si>
  <si>
    <t>14,15,44</t>
  </si>
  <si>
    <t>DEERFIELD FINANCIAL CORPORATION</t>
  </si>
  <si>
    <t>DEERFIELD</t>
  </si>
  <si>
    <t>UST1070</t>
  </si>
  <si>
    <t>DELMAR BANCORP</t>
  </si>
  <si>
    <t>DELMAR</t>
  </si>
  <si>
    <t>UST0466</t>
  </si>
  <si>
    <t>DESOTO COUNTY BANK</t>
  </si>
  <si>
    <t>HORN LAKE</t>
  </si>
  <si>
    <t>UST1098</t>
  </si>
  <si>
    <t>DIAMOND BANCORP, INC.</t>
  </si>
  <si>
    <t>UST0441</t>
  </si>
  <si>
    <t>DICKINSON FINANCIAL CORPORATION II</t>
  </si>
  <si>
    <t>UST0587</t>
  </si>
  <si>
    <t>DISCOVER FINANCIAL SERVICES</t>
  </si>
  <si>
    <t>RIVERWOODS</t>
  </si>
  <si>
    <t>UST0548</t>
  </si>
  <si>
    <t>DNB FINANCIAL CORPORATION</t>
  </si>
  <si>
    <t>DOWNINGTOWN</t>
  </si>
  <si>
    <t>UST1166</t>
  </si>
  <si>
    <t>DUKE FINANCIAL GROUP, INC.</t>
  </si>
  <si>
    <t>MINNEAPOLIS</t>
  </si>
  <si>
    <t>UST0084</t>
  </si>
  <si>
    <t>12,44</t>
  </si>
  <si>
    <t>EAGLE BANCORP, INC.</t>
  </si>
  <si>
    <t>BETHESDA</t>
  </si>
  <si>
    <t>UST0093</t>
  </si>
  <si>
    <t>EAST WEST BANCORP, INC.</t>
  </si>
  <si>
    <t>PASADENA</t>
  </si>
  <si>
    <t>UST0250</t>
  </si>
  <si>
    <t>EASTERN VIRGINIA BANKSHARES, INC.</t>
  </si>
  <si>
    <t>TAPPAHANNOCK</t>
  </si>
  <si>
    <t>UST0349</t>
  </si>
  <si>
    <t>89</t>
  </si>
  <si>
    <t>ECB BANCORP, INC. / CRESCENT FINANCIAL BANCSHARES, INC. / VantageSouth Bancshares, Inc.</t>
  </si>
  <si>
    <t>ENGELHARD</t>
  </si>
  <si>
    <t>UST0173</t>
  </si>
  <si>
    <t>EMCLAIRE FINANCIAL CORP.</t>
  </si>
  <si>
    <t>EMLENTON</t>
  </si>
  <si>
    <t>UST0079</t>
  </si>
  <si>
    <t>ENCORE BANCSHARES INC.</t>
  </si>
  <si>
    <t>UST0135</t>
  </si>
  <si>
    <t>ENTERPRISE FINANCIAL SERVICES CORP.</t>
  </si>
  <si>
    <t>ST. LOUIS</t>
  </si>
  <si>
    <t>UST1252</t>
  </si>
  <si>
    <t>ENTERPRISE FINANCIAL SERVICES GROUP, INC.</t>
  </si>
  <si>
    <t>ALLISON PARK</t>
  </si>
  <si>
    <t>UST0549</t>
  </si>
  <si>
    <t>EQUITY BANCSHARES, INC.</t>
  </si>
  <si>
    <t>WICHITA</t>
  </si>
  <si>
    <t>UST0177</t>
  </si>
  <si>
    <t>EXCHANGE BANK</t>
  </si>
  <si>
    <t>SANTA ROSA</t>
  </si>
  <si>
    <t>UST0650</t>
  </si>
  <si>
    <t>F &amp; M BANCSHARES, INC.</t>
  </si>
  <si>
    <t>TREZEVANT</t>
  </si>
  <si>
    <t>UST0627</t>
  </si>
  <si>
    <t>F &amp; M FINANCIAL CORPORATION (NC)</t>
  </si>
  <si>
    <t>SALISBURY</t>
  </si>
  <si>
    <t>UST1038</t>
  </si>
  <si>
    <t>F&amp;C BANCORP. INC.</t>
  </si>
  <si>
    <t>HOLDEN</t>
  </si>
  <si>
    <t>UST0778</t>
  </si>
  <si>
    <t>F&amp;M FINANCIAL CORPORATION (TN)</t>
  </si>
  <si>
    <t>CLARKSVILLE</t>
  </si>
  <si>
    <t>UST0306</t>
  </si>
  <si>
    <t>F.N.B. CORPORATION</t>
  </si>
  <si>
    <t>HERMITAGE</t>
  </si>
  <si>
    <t>UST0557</t>
  </si>
  <si>
    <t>8,120</t>
  </si>
  <si>
    <t>UST0997</t>
  </si>
  <si>
    <t>FARMERS &amp; MERCHANTS FINANCIAL CORPORATION</t>
  </si>
  <si>
    <t>ARGONIA</t>
  </si>
  <si>
    <t>UST0406</t>
  </si>
  <si>
    <t>8,11</t>
  </si>
  <si>
    <t>FARMERS BANK, WINDSOR, VIRGINIA</t>
  </si>
  <si>
    <t>WINDSOR</t>
  </si>
  <si>
    <t>UST0085</t>
  </si>
  <si>
    <t>FARMERS CAPITAL BANK CORPORATION</t>
  </si>
  <si>
    <t>FRANKFORT</t>
  </si>
  <si>
    <t>UST1237</t>
  </si>
  <si>
    <t>FARMERS ENTERPRISES, INC.</t>
  </si>
  <si>
    <t>UST0998</t>
  </si>
  <si>
    <t>FARMERS STATE BANKSHARES, INC.</t>
  </si>
  <si>
    <t>HOLTON</t>
  </si>
  <si>
    <t>UST1315</t>
  </si>
  <si>
    <t>FBHC HOLDING COMPANY</t>
  </si>
  <si>
    <t>BOULDER</t>
  </si>
  <si>
    <t>UST1180</t>
  </si>
  <si>
    <t>FC HOLDINGS, INC.</t>
  </si>
  <si>
    <t>UST0363</t>
  </si>
  <si>
    <t>FCB BANCORP, INC.</t>
  </si>
  <si>
    <t>UST0008</t>
  </si>
  <si>
    <t>FFW CORPORATION</t>
  </si>
  <si>
    <t>WABASH</t>
  </si>
  <si>
    <t>UST1031</t>
  </si>
  <si>
    <t>FIDELITY BANCORP, INC. (LA)</t>
  </si>
  <si>
    <t>BATON ROUGE</t>
  </si>
  <si>
    <t>UST0261</t>
  </si>
  <si>
    <t>77</t>
  </si>
  <si>
    <t>FIDELITY BANCORP, INC. (PA) / WESBANCO, INC.</t>
  </si>
  <si>
    <t>PITTSBURGH</t>
  </si>
  <si>
    <t>UST0826</t>
  </si>
  <si>
    <t>FIDELITY FEDERAL BANCORP</t>
  </si>
  <si>
    <t>EVANSVILLE</t>
  </si>
  <si>
    <t>UST0275</t>
  </si>
  <si>
    <t>FIDELITY FINANCIAL CORPORATION</t>
  </si>
  <si>
    <t>UST0178</t>
  </si>
  <si>
    <t>FIDELITY SOUTHERN CORPORATION</t>
  </si>
  <si>
    <t>UST0040</t>
  </si>
  <si>
    <t>FIFTH THIRD BANCORP</t>
  </si>
  <si>
    <t>CINCINNATI</t>
  </si>
  <si>
    <t>UST0234</t>
  </si>
  <si>
    <t>FINANCIAL INSTITUTIONS, INC.</t>
  </si>
  <si>
    <t>WARSAW</t>
  </si>
  <si>
    <t>UST0518</t>
  </si>
  <si>
    <t>FINANCIAL SECURITY CORPORATION</t>
  </si>
  <si>
    <t>BASIN</t>
  </si>
  <si>
    <t>UST1206</t>
  </si>
  <si>
    <t>15,17,44</t>
  </si>
  <si>
    <t>FINANCIAL SERVICES OF WINGER, INC.</t>
  </si>
  <si>
    <t>WINGER</t>
  </si>
  <si>
    <t>UST0913</t>
  </si>
  <si>
    <t>FIRST ADVANTAGE BANCSHARES, INC.</t>
  </si>
  <si>
    <t>COON RAPIDS</t>
  </si>
  <si>
    <t>UST1209</t>
  </si>
  <si>
    <t>FIRST ALLIANCE BANCSHARES, INC.</t>
  </si>
  <si>
    <t>CORDOVA</t>
  </si>
  <si>
    <t>UST1302</t>
  </si>
  <si>
    <t>11,14,15</t>
  </si>
  <si>
    <t>FIRST AMERICAN BANK CORPORATION</t>
  </si>
  <si>
    <t>ELK GROVE VILLAGE</t>
  </si>
  <si>
    <t>FIRST AMERICAN INTERNATIONAL CORP.</t>
  </si>
  <si>
    <t>BROOKLYN</t>
  </si>
  <si>
    <t>UST0341</t>
  </si>
  <si>
    <t>FIRST BANCORP (NC)</t>
  </si>
  <si>
    <t>TROY</t>
  </si>
  <si>
    <t>UST0368</t>
  </si>
  <si>
    <t>FIRST BANCORP (PR)</t>
  </si>
  <si>
    <t>SAN JUAN</t>
  </si>
  <si>
    <t>PR</t>
  </si>
  <si>
    <t>UST0794</t>
  </si>
  <si>
    <t>FIRST BANCTRUST CORPORATION</t>
  </si>
  <si>
    <t>PARIS</t>
  </si>
  <si>
    <t>UST0625</t>
  </si>
  <si>
    <t>FIRST BANK OF CHARLESTON, INC.</t>
  </si>
  <si>
    <t>CHARLESTON</t>
  </si>
  <si>
    <t>UST0309</t>
  </si>
  <si>
    <t>FIRST BANKERS TRUSTSHARES, INC.</t>
  </si>
  <si>
    <t>QUINCY</t>
  </si>
  <si>
    <t>UST0446</t>
  </si>
  <si>
    <t>FIRST BANKS, INC.</t>
  </si>
  <si>
    <t>UST0352</t>
  </si>
  <si>
    <t>FIRST BUSEY CORPORATION</t>
  </si>
  <si>
    <t>URBANA</t>
  </si>
  <si>
    <t>UST1020</t>
  </si>
  <si>
    <t>FIRST BUSINESS BANK, NATIONAL ASSOCIATION / BANK OF SOUTHERN CALIFORNIA, N.A.</t>
  </si>
  <si>
    <t>SAN DIEGO</t>
  </si>
  <si>
    <t>UST0204</t>
  </si>
  <si>
    <t>FIRST CALIFORNIA FINANCIAL GROUP, INC.</t>
  </si>
  <si>
    <t>WESTLAKE VILLAGE</t>
  </si>
  <si>
    <t>UST0444</t>
  </si>
  <si>
    <t>FIRST CAPITAL BANCORP, INC.</t>
  </si>
  <si>
    <t>8,11,14,18,36</t>
  </si>
  <si>
    <t>FIRST CHOICE BANK</t>
  </si>
  <si>
    <t>CERRITOS</t>
  </si>
  <si>
    <t>UST0427</t>
  </si>
  <si>
    <t>FIRST CITIZENS BANC CORP</t>
  </si>
  <si>
    <t>SANDUSKY</t>
  </si>
  <si>
    <t>UST0661</t>
  </si>
  <si>
    <t>FIRST COLEBROOK BANCORP, INC.</t>
  </si>
  <si>
    <t>COLEBROOK</t>
  </si>
  <si>
    <t>UST0026</t>
  </si>
  <si>
    <t>12</t>
  </si>
  <si>
    <t>FIRST COMMUNITY BANCSHARES INC.</t>
  </si>
  <si>
    <t>BLUEFIELD</t>
  </si>
  <si>
    <t>UST1075</t>
  </si>
  <si>
    <t>8,72</t>
  </si>
  <si>
    <t>FIRST COMMUNITY BANCSHARES, INC. / EQUITY BANCSHARES, INC.</t>
  </si>
  <si>
    <t>UST0296</t>
  </si>
  <si>
    <t>FIRST COMMUNITY BANK CORPORATION OF AMERICA</t>
  </si>
  <si>
    <t>PINELLAS PARK</t>
  </si>
  <si>
    <t>UST0078</t>
  </si>
  <si>
    <t>FIRST COMMUNITY CORPORATION</t>
  </si>
  <si>
    <t>LEXINGTON</t>
  </si>
  <si>
    <t>UST1067</t>
  </si>
  <si>
    <t>FIRST COMMUNITY FINANCIAL PARTNERS, INC.</t>
  </si>
  <si>
    <t>JOLIET</t>
  </si>
  <si>
    <t>UST0108</t>
  </si>
  <si>
    <t>FIRST DEFIANCE FINANCIAL CORP.</t>
  </si>
  <si>
    <t>DEFIANCE</t>
  </si>
  <si>
    <t>11,15,36</t>
  </si>
  <si>
    <t>FIRST EAGLE BANCSHARES, INC.</t>
  </si>
  <si>
    <t>HANOVER PARK</t>
  </si>
  <si>
    <t>UST0505</t>
  </si>
  <si>
    <t>FIRST EXPRESS OF NEBRASKA, INC.</t>
  </si>
  <si>
    <t>GERING</t>
  </si>
  <si>
    <t>UST0851</t>
  </si>
  <si>
    <t>FIRST FEDERAL BANCSHARES OF ARKANSAS, INC.</t>
  </si>
  <si>
    <t>UST0046</t>
  </si>
  <si>
    <t>FIRST FINANCIAL BANCORP</t>
  </si>
  <si>
    <t>UST1063</t>
  </si>
  <si>
    <t>FIRST FINANCIAL BANCSHARES, INC.</t>
  </si>
  <si>
    <t>LAWRENCE</t>
  </si>
  <si>
    <t>UST0110</t>
  </si>
  <si>
    <t>FIRST FINANCIAL HOLDINGS INC.</t>
  </si>
  <si>
    <t>UST0342</t>
  </si>
  <si>
    <t>ELIZABETHTOWN</t>
  </si>
  <si>
    <t>UST0468</t>
  </si>
  <si>
    <t>9,17</t>
  </si>
  <si>
    <t>FIRST FREEDOM BANCSHARES, INC.</t>
  </si>
  <si>
    <t>UST0720</t>
  </si>
  <si>
    <t>FIRST GOTHENBURG BANCSHARES, INC.</t>
  </si>
  <si>
    <t>GOTHENBURG</t>
  </si>
  <si>
    <t>UST1287</t>
  </si>
  <si>
    <t>FIRST GUARANTY BANCSHARES, INC.</t>
  </si>
  <si>
    <t>HAMMOND</t>
  </si>
  <si>
    <t>UST0027</t>
  </si>
  <si>
    <t>FIRST HORIZON NATIONAL CORPORATION</t>
  </si>
  <si>
    <t>MEMPHIS</t>
  </si>
  <si>
    <t>UST1030</t>
  </si>
  <si>
    <t>FIRST INDEPENDENCE CORPORATION</t>
  </si>
  <si>
    <t>DETROIT</t>
  </si>
  <si>
    <t>UST0943</t>
  </si>
  <si>
    <t>FIRST INTERCONTINENTAL BANK</t>
  </si>
  <si>
    <t>DORAVILLE</t>
  </si>
  <si>
    <t>UST0185</t>
  </si>
  <si>
    <t>FIRST LITCHFIELD FINANCIAL CORPORATION</t>
  </si>
  <si>
    <t>LITCHFIELD</t>
  </si>
  <si>
    <t>11,36</t>
  </si>
  <si>
    <t>FIRST M&amp;F CORPORATION</t>
  </si>
  <si>
    <t>KOSCIUSKO</t>
  </si>
  <si>
    <t>UST0486</t>
  </si>
  <si>
    <t>FIRST MANITOWOC BANCORP, INC.</t>
  </si>
  <si>
    <t>MANITOWOC</t>
  </si>
  <si>
    <t>UST0564</t>
  </si>
  <si>
    <t>11,25</t>
  </si>
  <si>
    <t>FIRST MARKET BANK, FSB / UNION FIRST MARKET BANKSHARES CORPORATION</t>
  </si>
  <si>
    <t>RICHMOND</t>
  </si>
  <si>
    <t>UST0442</t>
  </si>
  <si>
    <t>FIRST MENASHA BANCSHARES, INC.</t>
  </si>
  <si>
    <t>NEENAH</t>
  </si>
  <si>
    <t>UST0745</t>
  </si>
  <si>
    <t>33,44,45</t>
  </si>
  <si>
    <t>FIRST MERCHANTS CORPORATION</t>
  </si>
  <si>
    <t>MUNCIE</t>
  </si>
  <si>
    <t>UST0054</t>
  </si>
  <si>
    <t>FIRST MIDWEST BANCORP, INC.</t>
  </si>
  <si>
    <t>ITASCA</t>
  </si>
  <si>
    <t>UST0699</t>
  </si>
  <si>
    <t>FIRST NATIONAL CORPORATION</t>
  </si>
  <si>
    <t>STRASBURG</t>
  </si>
  <si>
    <t>UST0651</t>
  </si>
  <si>
    <t>FIRST NBC BANK HOLDING COMPANY</t>
  </si>
  <si>
    <t>NEW ORLEANS</t>
  </si>
  <si>
    <t>UST0009</t>
  </si>
  <si>
    <t>FIRST NIAGARA FINANCIAL GROUP</t>
  </si>
  <si>
    <t>LOCKPORT</t>
  </si>
  <si>
    <t>UST0496</t>
  </si>
  <si>
    <t>FIRST NORTHERN COMMUNITY BANCORP</t>
  </si>
  <si>
    <t>DIXON</t>
  </si>
  <si>
    <t>UST0070</t>
  </si>
  <si>
    <t>FIRST PACTRUST BANCORP, INC.</t>
  </si>
  <si>
    <t>CHULA VISTA</t>
  </si>
  <si>
    <t>UST0111</t>
  </si>
  <si>
    <t>73,97</t>
  </si>
  <si>
    <t>FIRST PLACE FINANCIAL CORP.</t>
  </si>
  <si>
    <t>WARREN</t>
  </si>
  <si>
    <t>UST0686</t>
  </si>
  <si>
    <t>FIRST PRIORITY FINANCIAL CORP.</t>
  </si>
  <si>
    <t>MALVERN</t>
  </si>
  <si>
    <t>UST0623</t>
  </si>
  <si>
    <t>FIRST RELIANCE BANCSHARES, INC.</t>
  </si>
  <si>
    <t>FLORENCE</t>
  </si>
  <si>
    <t>UST0687</t>
  </si>
  <si>
    <t>8,14,18,44,45</t>
  </si>
  <si>
    <t>FIRST RESOURCE BANK</t>
  </si>
  <si>
    <t>EXTON</t>
  </si>
  <si>
    <t>UST0374</t>
  </si>
  <si>
    <t>87</t>
  </si>
  <si>
    <t>FIRST SECURITY GROUP, INC.</t>
  </si>
  <si>
    <t>CHATTANOOGA</t>
  </si>
  <si>
    <t>UST0137</t>
  </si>
  <si>
    <t>79</t>
  </si>
  <si>
    <t>FIRST SOUND BANK</t>
  </si>
  <si>
    <t>SEATTLE</t>
  </si>
  <si>
    <t>UST1057</t>
  </si>
  <si>
    <t>FIRST SOUTH BANCORP, INC.</t>
  </si>
  <si>
    <t>UST0436</t>
  </si>
  <si>
    <t>FIRST SOUTHERN BANCORP, INC.</t>
  </si>
  <si>
    <t>UST0666</t>
  </si>
  <si>
    <t>FIRST SOUTHWEST BANCORPORATION, INC.</t>
  </si>
  <si>
    <t>ALAMOSA</t>
  </si>
  <si>
    <t>UST0534</t>
  </si>
  <si>
    <t>FIRST TEXAS BHC, INC.</t>
  </si>
  <si>
    <t>FORT WORTH</t>
  </si>
  <si>
    <t>UST0967</t>
  </si>
  <si>
    <t>FIRST TRUST CORPORATION</t>
  </si>
  <si>
    <t>UST0276</t>
  </si>
  <si>
    <t>FIRST ULB CORP.</t>
  </si>
  <si>
    <t>UST0385</t>
  </si>
  <si>
    <t>FIRST UNITED CORPORATION</t>
  </si>
  <si>
    <t>8,11,14,36</t>
  </si>
  <si>
    <t>FIRST VERNON BANCSHARES, INC.</t>
  </si>
  <si>
    <t>VERNON</t>
  </si>
  <si>
    <t>UST0695</t>
  </si>
  <si>
    <t>FIRST WESTERN FINANCIAL, INC.</t>
  </si>
  <si>
    <t>UST0552</t>
  </si>
  <si>
    <t>FIRSTBANK CORPORATION</t>
  </si>
  <si>
    <t>ALMA</t>
  </si>
  <si>
    <t>UST0051</t>
  </si>
  <si>
    <t>FIRSTMERIT CORPORATION</t>
  </si>
  <si>
    <t>AKRON</t>
  </si>
  <si>
    <t>UST0317</t>
  </si>
  <si>
    <t>FLAGSTAR BANCORP, INC.</t>
  </si>
  <si>
    <t>UST1296</t>
  </si>
  <si>
    <t>8,84</t>
  </si>
  <si>
    <t>FLORIDA BANK GROUP, INC.</t>
  </si>
  <si>
    <t>TAMPA</t>
  </si>
  <si>
    <t>UST0815</t>
  </si>
  <si>
    <t>FLORIDA BUSINESS BANCGROUP, INC.</t>
  </si>
  <si>
    <t>UST0226</t>
  </si>
  <si>
    <t>FLUSHING FINANCIAL CORPORATION</t>
  </si>
  <si>
    <t>LAKE SUCCESS</t>
  </si>
  <si>
    <t>UST0846</t>
  </si>
  <si>
    <t>FNB BANCORP</t>
  </si>
  <si>
    <t>SOUTH SAN FRANCISCO</t>
  </si>
  <si>
    <t>UST1213</t>
  </si>
  <si>
    <t>FORESIGHT FINANCIAL GROUP, INC.</t>
  </si>
  <si>
    <t>ROCKFORD</t>
  </si>
  <si>
    <t>UST1010</t>
  </si>
  <si>
    <t>8,66,97</t>
  </si>
  <si>
    <t>FORT LEE FEDERAL SAVINGS BANK, FSB</t>
  </si>
  <si>
    <t>FORT LEE</t>
  </si>
  <si>
    <t>UST0722</t>
  </si>
  <si>
    <t>FORTUNE FINANCIAL CORPORATION</t>
  </si>
  <si>
    <t>ARNOLD</t>
  </si>
  <si>
    <t>UST0179</t>
  </si>
  <si>
    <t>50,97</t>
  </si>
  <si>
    <t>FPB BANCORP, INC.</t>
  </si>
  <si>
    <t>PORT ST. LUCIE</t>
  </si>
  <si>
    <t>UST0506</t>
  </si>
  <si>
    <t>FPB FINANCIAL CORP.</t>
  </si>
  <si>
    <t>UST1201</t>
  </si>
  <si>
    <t>FRANKLIN BANCORP, INC.</t>
  </si>
  <si>
    <t>UST1108</t>
  </si>
  <si>
    <t>FREEPORT BANCSHARES, INC.</t>
  </si>
  <si>
    <t>FREEPORT</t>
  </si>
  <si>
    <t>UST1242</t>
  </si>
  <si>
    <t>FREMONT BANCORPORATION</t>
  </si>
  <si>
    <t>FREMONT</t>
  </si>
  <si>
    <t>UST0262</t>
  </si>
  <si>
    <t>FRESNO FIRST BANK</t>
  </si>
  <si>
    <t>UST1035</t>
  </si>
  <si>
    <t>FRONTIER BANCSHARES, INC</t>
  </si>
  <si>
    <t>AUSTIN</t>
  </si>
  <si>
    <t>UST0263</t>
  </si>
  <si>
    <t>FULTON FINANCIAL CORPORATION</t>
  </si>
  <si>
    <t>LANCASTER</t>
  </si>
  <si>
    <t>UST1203</t>
  </si>
  <si>
    <t>GATEWAY BANCSHARES, INC.</t>
  </si>
  <si>
    <t>RINGGOLD</t>
  </si>
  <si>
    <t>UST0621</t>
  </si>
  <si>
    <t>GEORGIA COMMERCE BANCSHARES, INC.</t>
  </si>
  <si>
    <t>UST1144</t>
  </si>
  <si>
    <t>GEORGIA PRIMARY BANK</t>
  </si>
  <si>
    <t>UST0683</t>
  </si>
  <si>
    <t>GERMANTOWN CAPITAL CORPORATION</t>
  </si>
  <si>
    <t>GERMANTOWN</t>
  </si>
  <si>
    <t>UST1254</t>
  </si>
  <si>
    <t>8,17,91,97</t>
  </si>
  <si>
    <t>GOLD CANYON BANK</t>
  </si>
  <si>
    <t>GOLD CANYON</t>
  </si>
  <si>
    <t>UST0017</t>
  </si>
  <si>
    <t>GOLDMAN SACHS GROUP, INC.</t>
  </si>
  <si>
    <t>UST0545</t>
  </si>
  <si>
    <t>GOLDWATER BANK, N.A.</t>
  </si>
  <si>
    <t>SCOTTSDALE</t>
  </si>
  <si>
    <t>UST1152</t>
  </si>
  <si>
    <t>GRAND CAPITAL CORPORATION</t>
  </si>
  <si>
    <t>TULSA</t>
  </si>
  <si>
    <t>UST0198</t>
  </si>
  <si>
    <t>GRAND FINANCIAL CORPORATION</t>
  </si>
  <si>
    <t>HATTIESBURG</t>
  </si>
  <si>
    <t>UST1219</t>
  </si>
  <si>
    <t>GRAND MOUNTAIN BANCSHARES, INC.</t>
  </si>
  <si>
    <t>GRANBY</t>
  </si>
  <si>
    <t>UST0327</t>
  </si>
  <si>
    <t>GRANDSOUTH BANCORPORATION</t>
  </si>
  <si>
    <t>UST1277</t>
  </si>
  <si>
    <t>GREAT RIVER HOLDING COMPANY</t>
  </si>
  <si>
    <t>BAXTER</t>
  </si>
  <si>
    <t>UST0102</t>
  </si>
  <si>
    <t>GREAT SOUTHERN BANCORP</t>
  </si>
  <si>
    <t>SPRINGFIELD</t>
  </si>
  <si>
    <t>UST0180</t>
  </si>
  <si>
    <t>GREEN BANKSHARES, INC.</t>
  </si>
  <si>
    <t>GREENEVILLE</t>
  </si>
  <si>
    <t>UST0725</t>
  </si>
  <si>
    <t>GREEN CIRCLE INVESTMENTS, INC.</t>
  </si>
  <si>
    <t>CLIVE</t>
  </si>
  <si>
    <t>IA</t>
  </si>
  <si>
    <t>UST0715</t>
  </si>
  <si>
    <t>GREEN CITY BANCSHARES, INC.</t>
  </si>
  <si>
    <t>GREEN CITY</t>
  </si>
  <si>
    <t>UST0355</t>
  </si>
  <si>
    <t>GREER BANCSHARES INCORPORATED</t>
  </si>
  <si>
    <t>GREER</t>
  </si>
  <si>
    <t>UST0654</t>
  </si>
  <si>
    <t>8,68,97</t>
  </si>
  <si>
    <t>GREGG BANCSHARES, INC.</t>
  </si>
  <si>
    <t>OZARK</t>
  </si>
  <si>
    <t>UST0480</t>
  </si>
  <si>
    <t>GUARANTY BANCORP, INC.</t>
  </si>
  <si>
    <t>WOODSVILLE</t>
  </si>
  <si>
    <t>9,15,36</t>
  </si>
  <si>
    <t>GUARANTY CAPITAL CORPORATION</t>
  </si>
  <si>
    <t>BELZONI</t>
  </si>
  <si>
    <t>UST0422</t>
  </si>
  <si>
    <t>GUARANTY FEDERAL BANCSHARES, INC.</t>
  </si>
  <si>
    <t>UST1243</t>
  </si>
  <si>
    <t>17,28,70,97</t>
  </si>
  <si>
    <t>GULFSOUTH PRIVATE BANK</t>
  </si>
  <si>
    <t>DESTIN</t>
  </si>
  <si>
    <t>UST1229</t>
  </si>
  <si>
    <t>GULFSTREAM BANCSHARES, INC.</t>
  </si>
  <si>
    <t>STUART</t>
  </si>
  <si>
    <t>UST0817</t>
  </si>
  <si>
    <t>HAMILTON STATE BANCSHARES, INC.</t>
  </si>
  <si>
    <t>HOSCHTON</t>
  </si>
  <si>
    <t>UST0236</t>
  </si>
  <si>
    <t>38</t>
  </si>
  <si>
    <t>NORFOLK</t>
  </si>
  <si>
    <t>UST1273</t>
  </si>
  <si>
    <t>HARBOR BANKSHARES CORPORATION</t>
  </si>
  <si>
    <t>UST0629</t>
  </si>
  <si>
    <t>HAVILAND BANCSHARES, INC.</t>
  </si>
  <si>
    <t>HAVILAND</t>
  </si>
  <si>
    <t>UST0264</t>
  </si>
  <si>
    <t>HAWTHORN BANCSHARES, INC.</t>
  </si>
  <si>
    <t>LEE'S SUMMIT</t>
  </si>
  <si>
    <t>UST0328</t>
  </si>
  <si>
    <t>HCSB FINANCIAL CORPORATION</t>
  </si>
  <si>
    <t>LORIS</t>
  </si>
  <si>
    <t>UST1328</t>
  </si>
  <si>
    <t>HEARTLAND BANCSHARES, INC.</t>
  </si>
  <si>
    <t>FRANKLIN</t>
  </si>
  <si>
    <t>UST0326</t>
  </si>
  <si>
    <t>HEARTLAND FINANCIAL USA, INC.</t>
  </si>
  <si>
    <t>DUBUQUE</t>
  </si>
  <si>
    <t>UST0642</t>
  </si>
  <si>
    <t>8,17,45</t>
  </si>
  <si>
    <t>HERITAGE BANKSHARES, INC.</t>
  </si>
  <si>
    <t>UST0055</t>
  </si>
  <si>
    <t>HERITAGE COMMERCE CORP.</t>
  </si>
  <si>
    <t>UST0069</t>
  </si>
  <si>
    <t>HERITAGE FINANCIAL CORPORATION</t>
  </si>
  <si>
    <t>OLYMPIA</t>
  </si>
  <si>
    <t>UST0607</t>
  </si>
  <si>
    <t>HERITAGE OAKS BANCORP</t>
  </si>
  <si>
    <t>PASO ROBLES</t>
  </si>
  <si>
    <t>UST0010</t>
  </si>
  <si>
    <t>HF FINANCIAL CORP.</t>
  </si>
  <si>
    <t>SIOUX FALLS</t>
  </si>
  <si>
    <t>SD</t>
  </si>
  <si>
    <t>UST0688</t>
  </si>
  <si>
    <t>8,18,21,44</t>
  </si>
  <si>
    <t>HIGHLANDS BANCORP, INC.</t>
  </si>
  <si>
    <t>UST0780</t>
  </si>
  <si>
    <t>8,111</t>
  </si>
  <si>
    <t>HIGHLANDS INDEPENDENT BANCSHARES, INC.</t>
  </si>
  <si>
    <t>SEBRING</t>
  </si>
  <si>
    <t>UST0578</t>
  </si>
  <si>
    <t>HILLTOP COMMUNITY BANCORP, INC.</t>
  </si>
  <si>
    <t>SUMMIT</t>
  </si>
  <si>
    <t>UST0295</t>
  </si>
  <si>
    <t>HMN FINANCIAL, INC.</t>
  </si>
  <si>
    <t>ROCHESTER</t>
  </si>
  <si>
    <t>UST0086</t>
  </si>
  <si>
    <t>HOME BANCSHARES, INC.</t>
  </si>
  <si>
    <t>CONWAY</t>
  </si>
  <si>
    <t>UST0756</t>
  </si>
  <si>
    <t>HOMETOWN BANCORP OF ALABAMA, INC.</t>
  </si>
  <si>
    <t>ONEONTA</t>
  </si>
  <si>
    <t>UST0656</t>
  </si>
  <si>
    <t>HOMETOWN BANCSHARES, INC.</t>
  </si>
  <si>
    <t>CORBIN</t>
  </si>
  <si>
    <t>UST0931</t>
  </si>
  <si>
    <t>HOMETOWN BANKSHARES CORPORATION</t>
  </si>
  <si>
    <t>ROANOKE</t>
  </si>
  <si>
    <t>UST0109</t>
  </si>
  <si>
    <t>HOPFED BANCORP</t>
  </si>
  <si>
    <t>HOPKINSVILLE</t>
  </si>
  <si>
    <t>UST0176</t>
  </si>
  <si>
    <t>11,45</t>
  </si>
  <si>
    <t>HORIZON BANCORP</t>
  </si>
  <si>
    <t>MICHIGAN CITY</t>
  </si>
  <si>
    <t>UST0818</t>
  </si>
  <si>
    <t>HOWARD BANCORP, INC.</t>
  </si>
  <si>
    <t>ELLICOTT CITY</t>
  </si>
  <si>
    <t>UST1160</t>
  </si>
  <si>
    <t>8,11,14,18</t>
  </si>
  <si>
    <t>HPK FINANCIAL CORPORATION</t>
  </si>
  <si>
    <t>UST0028</t>
  </si>
  <si>
    <t>HUNTINGTON BANCSHARES</t>
  </si>
  <si>
    <t>COLUMBUS</t>
  </si>
  <si>
    <t>UST0689</t>
  </si>
  <si>
    <t>HYPERION BANK</t>
  </si>
  <si>
    <t>PHILADELPHIA</t>
  </si>
  <si>
    <t>UST0881</t>
  </si>
  <si>
    <t>IA BANCORP, INC / INDUS AMERICAN BANK</t>
  </si>
  <si>
    <t>ISELIN</t>
  </si>
  <si>
    <t>IBC BANCORP, INC.</t>
  </si>
  <si>
    <t>UST0081</t>
  </si>
  <si>
    <t>IBERIABANK CORPORATION</t>
  </si>
  <si>
    <t>UST0960</t>
  </si>
  <si>
    <t>IBT BANCORP, INC.</t>
  </si>
  <si>
    <t>IRVING</t>
  </si>
  <si>
    <t>8,10,11</t>
  </si>
  <si>
    <t>IBW FINANCIAL CORPORATION</t>
  </si>
  <si>
    <t>UST0485</t>
  </si>
  <si>
    <t>ICB FINANCIAL</t>
  </si>
  <si>
    <t>UST0396</t>
  </si>
  <si>
    <t>8,108</t>
  </si>
  <si>
    <t>IDAHO BANCORP</t>
  </si>
  <si>
    <t>BOISE</t>
  </si>
  <si>
    <t>UST1173</t>
  </si>
  <si>
    <t>ILLINOIS STATE BANCORP, INC.</t>
  </si>
  <si>
    <t>UST0203</t>
  </si>
  <si>
    <t>INDEPENDENCE BANK</t>
  </si>
  <si>
    <t>EAST GREENWICH</t>
  </si>
  <si>
    <t>UST0268</t>
  </si>
  <si>
    <t>INDEPENDENT BANK CORP.</t>
  </si>
  <si>
    <t>ROCKLAND</t>
  </si>
  <si>
    <t>UST0182</t>
  </si>
  <si>
    <t>29</t>
  </si>
  <si>
    <t>INDEPENDENT BANK CORPORATION</t>
  </si>
  <si>
    <t>IONIA</t>
  </si>
  <si>
    <t>UST0928</t>
  </si>
  <si>
    <t>8,22,92,97</t>
  </si>
  <si>
    <t>INDIANA BANK CORP.</t>
  </si>
  <si>
    <t>DANA</t>
  </si>
  <si>
    <t>UST0119</t>
  </si>
  <si>
    <t>INDIANA COMMUNITY BANCORP</t>
  </si>
  <si>
    <t>UST0855</t>
  </si>
  <si>
    <t>22,52,97</t>
  </si>
  <si>
    <t>INTEGRA BANK CORPORATION</t>
  </si>
  <si>
    <t>UST0062</t>
  </si>
  <si>
    <t>115</t>
  </si>
  <si>
    <t>INTERMOUNTAIN COMMUNITY BANCORP</t>
  </si>
  <si>
    <t>SANDPOINT</t>
  </si>
  <si>
    <t>UST0136</t>
  </si>
  <si>
    <t>INTERNATIONAL BANCSHARES CORPORATION</t>
  </si>
  <si>
    <t>LAREDO</t>
  </si>
  <si>
    <t>UST0316</t>
  </si>
  <si>
    <t>INTERVEST BANCSHARES CORPORATION</t>
  </si>
  <si>
    <t>UST1142</t>
  </si>
  <si>
    <t>15,71,97</t>
  </si>
  <si>
    <t>INVESTORS FINANCIAL CORPORATION OF PETTIS COUNTY, INC.</t>
  </si>
  <si>
    <t>SEDALIA</t>
  </si>
  <si>
    <t>UST0029</t>
  </si>
  <si>
    <t>JPMORGAN CHASE &amp; CO.</t>
  </si>
  <si>
    <t>UST0472</t>
  </si>
  <si>
    <t>KATAHDIN BANKSHARES CORP.</t>
  </si>
  <si>
    <t>HOULTON</t>
  </si>
  <si>
    <t>UST0030</t>
  </si>
  <si>
    <t>KEYCORP</t>
  </si>
  <si>
    <t>CLEVELAND</t>
  </si>
  <si>
    <t>UST0710</t>
  </si>
  <si>
    <t>KIRKSVILLE BANCORP, INC.</t>
  </si>
  <si>
    <t>KIRKSVILLE</t>
  </si>
  <si>
    <t>UST1294</t>
  </si>
  <si>
    <t>KS BANCORP, INC</t>
  </si>
  <si>
    <t>SMITHFIELD</t>
  </si>
  <si>
    <t>LAFAYETTE BANCORP, INC.</t>
  </si>
  <si>
    <t>OXFORD</t>
  </si>
  <si>
    <t>UST0343</t>
  </si>
  <si>
    <t>LAKELAND BANCORP, INC.</t>
  </si>
  <si>
    <t>OAK RIDGE</t>
  </si>
  <si>
    <t>UST0190</t>
  </si>
  <si>
    <t>LAKELAND FINANCIAL CORPORATION</t>
  </si>
  <si>
    <t>UST1303</t>
  </si>
  <si>
    <t>LAYTON PARK FINANCIAL GROUP, INC.</t>
  </si>
  <si>
    <t>UST0302</t>
  </si>
  <si>
    <t>LCNB CORP.</t>
  </si>
  <si>
    <t>UST0215</t>
  </si>
  <si>
    <t>LEADER BANCORP, INC.</t>
  </si>
  <si>
    <t>ARLINGTON</t>
  </si>
  <si>
    <t>UST0429</t>
  </si>
  <si>
    <t>9,48,97</t>
  </si>
  <si>
    <t>LEGACY BANCORP, INC.</t>
  </si>
  <si>
    <t>UST0454</t>
  </si>
  <si>
    <t>LIBERTY BANCSHARES, INC. (AR)</t>
  </si>
  <si>
    <t>JONESBORO</t>
  </si>
  <si>
    <t>UST0760</t>
  </si>
  <si>
    <t>LIBERTY BANCSHARES, INC. (MO)</t>
  </si>
  <si>
    <t>UST1326</t>
  </si>
  <si>
    <t>LIBERTY BANCSHARES, INC. (TX)</t>
  </si>
  <si>
    <t>LIBERTY FINANCIAL SERVICES, INC.</t>
  </si>
  <si>
    <t>UST0611</t>
  </si>
  <si>
    <t>LIBERTY SHARES, INC.</t>
  </si>
  <si>
    <t>HINESVILLE</t>
  </si>
  <si>
    <t>UST0828</t>
  </si>
  <si>
    <t>LINCOLN NATIONAL CORPORATION</t>
  </si>
  <si>
    <t>RADNOR</t>
  </si>
  <si>
    <t>UST0091</t>
  </si>
  <si>
    <t>LNB BANCORP, INC.</t>
  </si>
  <si>
    <t>LORAIN</t>
  </si>
  <si>
    <t>UST0563</t>
  </si>
  <si>
    <t>LONE STAR BANK</t>
  </si>
  <si>
    <t>UST0267</t>
  </si>
  <si>
    <t>LSB CORPORATION</t>
  </si>
  <si>
    <t>NORTH ANDOVER</t>
  </si>
  <si>
    <t>8,9,17</t>
  </si>
  <si>
    <t>M&amp;F BANCORP, INC.</t>
  </si>
  <si>
    <t>DURHAM</t>
  </si>
  <si>
    <t>UST0160</t>
  </si>
  <si>
    <t>M&amp;T BANK CORPORATION</t>
  </si>
  <si>
    <t>UST0803</t>
  </si>
  <si>
    <t>MACKINAC FINANCIAL CORPORATION</t>
  </si>
  <si>
    <t>MANISTIQUE</t>
  </si>
  <si>
    <t>UST0697</t>
  </si>
  <si>
    <t>MADISON FINANCIAL CORPORATION</t>
  </si>
  <si>
    <t>UST0278</t>
  </si>
  <si>
    <t>8,11,44</t>
  </si>
  <si>
    <t>MAGNA BANK</t>
  </si>
  <si>
    <t>UST1366</t>
  </si>
  <si>
    <t>MAINLINE BANCORP, INC.</t>
  </si>
  <si>
    <t>EBENSBURG</t>
  </si>
  <si>
    <t>UST0423</t>
  </si>
  <si>
    <t>MAINSOURCE FINANCIAL GROUP, INC.</t>
  </si>
  <si>
    <t>GREENSBURG</t>
  </si>
  <si>
    <t>UST0080</t>
  </si>
  <si>
    <t>MANHATTAN BANCORP</t>
  </si>
  <si>
    <t>EL SEGUNDO</t>
  </si>
  <si>
    <t>UST0895</t>
  </si>
  <si>
    <t>MANHATTAN BANCSHARES, INC.</t>
  </si>
  <si>
    <t>MANHATTAN</t>
  </si>
  <si>
    <t>UST0860</t>
  </si>
  <si>
    <t>MARINE BANK &amp; TRUST COMPANY</t>
  </si>
  <si>
    <t>VERO BEACH</t>
  </si>
  <si>
    <t>UST0750</t>
  </si>
  <si>
    <t>MARKET BANCORPORATION, INC.</t>
  </si>
  <si>
    <t>NEW MARKET</t>
  </si>
  <si>
    <t>UST1188</t>
  </si>
  <si>
    <t>MARKET STREET BANCSHARES, INC.</t>
  </si>
  <si>
    <t>MT. VERNON</t>
  </si>
  <si>
    <t>UST0167</t>
  </si>
  <si>
    <t>MARQUETTE NATIONAL CORPORATION</t>
  </si>
  <si>
    <t>UST0039</t>
  </si>
  <si>
    <t>43</t>
  </si>
  <si>
    <t>MARSHALL &amp; ILSLEY CORPORATION</t>
  </si>
  <si>
    <t>UST1047</t>
  </si>
  <si>
    <t>MARYLAND FINANCIAL BANK</t>
  </si>
  <si>
    <t>TOWSON</t>
  </si>
  <si>
    <t>UST0049</t>
  </si>
  <si>
    <t>MB FINANCIAL INC.</t>
  </si>
  <si>
    <t>UST0914</t>
  </si>
  <si>
    <t>MCLEOD BANCSHARES, INC.</t>
  </si>
  <si>
    <t>SHOREWOOD</t>
  </si>
  <si>
    <t>UST0759</t>
  </si>
  <si>
    <t>MEDALLION BANK</t>
  </si>
  <si>
    <t>SALT LAKE CITY</t>
  </si>
  <si>
    <t>UST0449</t>
  </si>
  <si>
    <t>MERCANTILE BANK CORPORATION</t>
  </si>
  <si>
    <t>GRAND RAPIDS</t>
  </si>
  <si>
    <t>UST0517</t>
  </si>
  <si>
    <t>MERCANTILE CAPITAL CORPORATION</t>
  </si>
  <si>
    <t>UST0635</t>
  </si>
  <si>
    <t>8,14,56</t>
  </si>
  <si>
    <t>MERCHANTS &amp; PLANTERS BANCSHARES, INC.</t>
  </si>
  <si>
    <t>TOONE</t>
  </si>
  <si>
    <t>UST1164</t>
  </si>
  <si>
    <t>MERCHANTS AND MANUFACTURERS BANK CORPORATION</t>
  </si>
  <si>
    <t>UST0791</t>
  </si>
  <si>
    <t>MERIDIAN BANK</t>
  </si>
  <si>
    <t>DEVON</t>
  </si>
  <si>
    <t>UST0601</t>
  </si>
  <si>
    <t>METRO CITY BANK</t>
  </si>
  <si>
    <t>UST0440</t>
  </si>
  <si>
    <t>METROCORP BANCSHARES, INC.</t>
  </si>
  <si>
    <t>UST1261</t>
  </si>
  <si>
    <t>8,42</t>
  </si>
  <si>
    <t>METROPOLITAN BANK GROUP, INC.</t>
  </si>
  <si>
    <t>UST1088</t>
  </si>
  <si>
    <t>METROPOLITAN CAPITAL BANCORP, INC.</t>
  </si>
  <si>
    <t>UST0138</t>
  </si>
  <si>
    <t>MID PENN BANCORP, INC./MID PENN BANK</t>
  </si>
  <si>
    <t>MILLERSBURG</t>
  </si>
  <si>
    <t>UST0319</t>
  </si>
  <si>
    <t>MIDDLEBURG FINANCIAL CORPORATION</t>
  </si>
  <si>
    <t>MIDDLEBURG</t>
  </si>
  <si>
    <t>UST0398</t>
  </si>
  <si>
    <t>MIDLAND STATES BANCORP, INC.</t>
  </si>
  <si>
    <t>EFFINGHAM</t>
  </si>
  <si>
    <t>UST0370</t>
  </si>
  <si>
    <t>MIDSOUTH BANCORP, INC.</t>
  </si>
  <si>
    <t>UST0883</t>
  </si>
  <si>
    <t>MIDTOWN BANK &amp; TRUST COMPANY</t>
  </si>
  <si>
    <t>UST0045</t>
  </si>
  <si>
    <t>22,27,97</t>
  </si>
  <si>
    <t>MIDWEST BANC HOLDINGS, INC.</t>
  </si>
  <si>
    <t>MELROSE PARK</t>
  </si>
  <si>
    <t>UST0659</t>
  </si>
  <si>
    <t>MIDWEST REGIONAL BANCORP, INC. / THE BANK OF OTTERVILLE</t>
  </si>
  <si>
    <t>UST0243</t>
  </si>
  <si>
    <t>MIDWESTONE FINANCIAL GROUP, INC.</t>
  </si>
  <si>
    <t>IOWA CITY</t>
  </si>
  <si>
    <t>UST0740</t>
  </si>
  <si>
    <t>MID-WISCONSIN FINANCIAL SERVICES, INC.</t>
  </si>
  <si>
    <t>MEDFORD</t>
  </si>
  <si>
    <t>UST0915</t>
  </si>
  <si>
    <t>MILLENNIUM BANCORP, INC.</t>
  </si>
  <si>
    <t>EDWARDS</t>
  </si>
  <si>
    <t>UST0170</t>
  </si>
  <si>
    <t>MISSION COMMUNITY BANCORP</t>
  </si>
  <si>
    <t>SAN LUIS OBISPO</t>
  </si>
  <si>
    <t>MISSION VALLEY BANCORP</t>
  </si>
  <si>
    <t>SUN VALLEY</t>
  </si>
  <si>
    <t>UST0227</t>
  </si>
  <si>
    <t>MONADNOCK BANCORP, INC.</t>
  </si>
  <si>
    <t>PETERBOROUGH</t>
  </si>
  <si>
    <t>UST0447</t>
  </si>
  <si>
    <t>98</t>
  </si>
  <si>
    <t>MONARCH COMMUNITY BANCORP, INC.</t>
  </si>
  <si>
    <t>COLDWATER</t>
  </si>
  <si>
    <t>UST0233</t>
  </si>
  <si>
    <t>MONARCH FINANCIAL HOLDINGS, INC.</t>
  </si>
  <si>
    <t>CHESAPEAKE</t>
  </si>
  <si>
    <t>UST0901</t>
  </si>
  <si>
    <t>MONEYTREE CORPORATION</t>
  </si>
  <si>
    <t>LENOIR CITY</t>
  </si>
  <si>
    <t>UST0600</t>
  </si>
  <si>
    <t>MONUMENT BANK</t>
  </si>
  <si>
    <t>UST0018</t>
  </si>
  <si>
    <t>MORGAN STANLEY</t>
  </si>
  <si>
    <t>UST0532</t>
  </si>
  <si>
    <t>MORRILL BANCSHARES, INC.</t>
  </si>
  <si>
    <t>MERRIAM</t>
  </si>
  <si>
    <t>UST0401</t>
  </si>
  <si>
    <t>MOSCOW BANCSHARES, INC.</t>
  </si>
  <si>
    <t>MOSCOW</t>
  </si>
  <si>
    <t>UST1293</t>
  </si>
  <si>
    <t>MOUNTAIN VALLEY BANCSHARES, INC.</t>
  </si>
  <si>
    <t>UST0819</t>
  </si>
  <si>
    <t>MS FINANCIAL, INC.</t>
  </si>
  <si>
    <t>KINGWOOD</t>
  </si>
  <si>
    <t>UST0290</t>
  </si>
  <si>
    <t>MUTUALFIRST FINANCIAL, INC.</t>
  </si>
  <si>
    <t>UST0939</t>
  </si>
  <si>
    <t>NAPLES BANCORP, INC.</t>
  </si>
  <si>
    <t>NAPLES</t>
  </si>
  <si>
    <t>UST0088</t>
  </si>
  <si>
    <t>NARA BANCORP, INC. / BBCN BANCORP, INC.</t>
  </si>
  <si>
    <t>UST0544</t>
  </si>
  <si>
    <t>NATIONAL BANCSHARES, INC.</t>
  </si>
  <si>
    <t>BETTENDORF</t>
  </si>
  <si>
    <t>UST0189</t>
  </si>
  <si>
    <t>NATIONAL PENN BANCSHARES, INC.</t>
  </si>
  <si>
    <t>BOYERTOWN</t>
  </si>
  <si>
    <t>UST1333</t>
  </si>
  <si>
    <t>NATIONWIDE BANKSHARES, INC.</t>
  </si>
  <si>
    <t>UST1262</t>
  </si>
  <si>
    <t>NC BANCORP, INC. / METROPOLITAN BANK GROUP, INC.</t>
  </si>
  <si>
    <t>UST0301</t>
  </si>
  <si>
    <t>8,119</t>
  </si>
  <si>
    <t>NCAL BANCORP</t>
  </si>
  <si>
    <t>UST1250</t>
  </si>
  <si>
    <t>NEMO BANCSHARES, INC.</t>
  </si>
  <si>
    <t>UST0228</t>
  </si>
  <si>
    <t>NEW HAMPSHIRE THRIFT BANCSHARES, INC.</t>
  </si>
  <si>
    <t>NEWPORT</t>
  </si>
  <si>
    <t>UST0524</t>
  </si>
  <si>
    <t>NEW YORK PRIVATE BANK &amp; TRUST CORPORATION</t>
  </si>
  <si>
    <t>UST0141</t>
  </si>
  <si>
    <t>NEWBRIDGE BANCORP</t>
  </si>
  <si>
    <t>UST0216</t>
  </si>
  <si>
    <t>NICOLET BANKSHARES, INC.</t>
  </si>
  <si>
    <t>UST0336</t>
  </si>
  <si>
    <t>NORTH CENTRAL BANCSHARES, INC.</t>
  </si>
  <si>
    <t>FORT DODGE</t>
  </si>
  <si>
    <t>UST0191</t>
  </si>
  <si>
    <t>NORTHEAST BANCORP</t>
  </si>
  <si>
    <t>LEWISTON</t>
  </si>
  <si>
    <t>UST0884</t>
  </si>
  <si>
    <t>NORTHERN STATE BANK / FIRST COMMERCE BANK</t>
  </si>
  <si>
    <t>CLOSTER</t>
  </si>
  <si>
    <t>UST0747</t>
  </si>
  <si>
    <t>109</t>
  </si>
  <si>
    <t>NORTHERN STATES FINANCIAL CORPORATION</t>
  </si>
  <si>
    <t>WAUKEGAN</t>
  </si>
  <si>
    <t>UST0004</t>
  </si>
  <si>
    <t>NORTHERN TRUST CORPORATION</t>
  </si>
  <si>
    <t>UST0581</t>
  </si>
  <si>
    <t>NORTHWAY FINANCIAL, INC.</t>
  </si>
  <si>
    <t>BERLIN</t>
  </si>
  <si>
    <t>UST0739</t>
  </si>
  <si>
    <t>NORTHWEST BANCORPORATION, INC.</t>
  </si>
  <si>
    <t>SPOKANE</t>
  </si>
  <si>
    <t>UST0804</t>
  </si>
  <si>
    <t>NORTHWEST COMMERCIAL BANK</t>
  </si>
  <si>
    <t>LAKEWOOD</t>
  </si>
  <si>
    <t>UST0381</t>
  </si>
  <si>
    <t>OAK RIDGE FINANCIAL SERVICES, INC.</t>
  </si>
  <si>
    <t>UST0205</t>
  </si>
  <si>
    <t>OAK VALLEY BANCORP</t>
  </si>
  <si>
    <t>OAKDALE</t>
  </si>
  <si>
    <t>UST0565</t>
  </si>
  <si>
    <t>OCEANFIRST FINANCIAL CORP.</t>
  </si>
  <si>
    <t>TOMS RIVER</t>
  </si>
  <si>
    <t>UST0386</t>
  </si>
  <si>
    <t>OJAI COMMUNITY BANK</t>
  </si>
  <si>
    <t>OJAI</t>
  </si>
  <si>
    <t>UST0159</t>
  </si>
  <si>
    <t>OLD LINE BANCSHARES, INC.</t>
  </si>
  <si>
    <t>BOWIE</t>
  </si>
  <si>
    <t>UST0031</t>
  </si>
  <si>
    <t>OLD NATIONAL BANCORP</t>
  </si>
  <si>
    <t>UST0489</t>
  </si>
  <si>
    <t>OLD SECOND BANCORP, INC.</t>
  </si>
  <si>
    <t>AURORA</t>
  </si>
  <si>
    <t>UST1048</t>
  </si>
  <si>
    <t>OMEGA CAPITAL CORP.</t>
  </si>
  <si>
    <t>UST1196</t>
  </si>
  <si>
    <t>8,51,97</t>
  </si>
  <si>
    <t>ONE GEORGIA BANK</t>
  </si>
  <si>
    <t>UST0097</t>
  </si>
  <si>
    <t>ONE UNITED BANK</t>
  </si>
  <si>
    <t>UST1175</t>
  </si>
  <si>
    <t>ONEFINANCIAL CORPORATION</t>
  </si>
  <si>
    <t>UST0811</t>
  </si>
  <si>
    <t>OREGON BANCORP, INC.</t>
  </si>
  <si>
    <t>SALEM</t>
  </si>
  <si>
    <t>UST0556</t>
  </si>
  <si>
    <t>OSB FINANCIAL SERVICES, INC.</t>
  </si>
  <si>
    <t>ORANGE</t>
  </si>
  <si>
    <t>UST0053</t>
  </si>
  <si>
    <t>11,35</t>
  </si>
  <si>
    <t>PACIFIC CAPITAL BANCORP</t>
  </si>
  <si>
    <t>SANTA BARBARA</t>
  </si>
  <si>
    <t>UST0142</t>
  </si>
  <si>
    <t>PACIFIC CITY FINANCIAL CORPORATION</t>
  </si>
  <si>
    <t>UST0428</t>
  </si>
  <si>
    <t>PACIFIC COAST BANKERS' BANCSHARES</t>
  </si>
  <si>
    <t>SAN FRANCISCO</t>
  </si>
  <si>
    <t>UST0315</t>
  </si>
  <si>
    <t>8,26</t>
  </si>
  <si>
    <t>PACIFIC COAST NATIONAL BANCORP</t>
  </si>
  <si>
    <t>SAN CLEMENTE</t>
  </si>
  <si>
    <t>UST0162</t>
  </si>
  <si>
    <t>PACIFIC COMMERCE BANK</t>
  </si>
  <si>
    <t>UST0067</t>
  </si>
  <si>
    <t>85</t>
  </si>
  <si>
    <t>PACIFIC INTERNATIONAL BANCORP / BBCN BANCORP, INC.</t>
  </si>
  <si>
    <t>UST0887</t>
  </si>
  <si>
    <t>PARK BANCORPORATION, INC.</t>
  </si>
  <si>
    <t>UST0174</t>
  </si>
  <si>
    <t>PARK NATIONAL CORPORATION</t>
  </si>
  <si>
    <t>UST0266</t>
  </si>
  <si>
    <t>PARKE BANCORP, INC.</t>
  </si>
  <si>
    <t>SEWELL</t>
  </si>
  <si>
    <t>UST0346</t>
  </si>
  <si>
    <t>60</t>
  </si>
  <si>
    <t>PARKVALE FINANCIAL CORPORATION / F.N.B. CORPORATION</t>
  </si>
  <si>
    <t>MONROEVILLE</t>
  </si>
  <si>
    <t>UST0691</t>
  </si>
  <si>
    <t>8,11,21</t>
  </si>
  <si>
    <t>PASCACK BANCORP, INC.</t>
  </si>
  <si>
    <t>WESTWOOD</t>
  </si>
  <si>
    <t>UST0289</t>
  </si>
  <si>
    <t>PATAPSCO BANCORP, INC.</t>
  </si>
  <si>
    <t>DUNDALK</t>
  </si>
  <si>
    <t>UST1304</t>
  </si>
  <si>
    <t>PATHFINDER BANCORP, INC.</t>
  </si>
  <si>
    <t>UST0753</t>
  </si>
  <si>
    <t>PATHWAY BANCORP</t>
  </si>
  <si>
    <t>CAIRO</t>
  </si>
  <si>
    <t>UST0098</t>
  </si>
  <si>
    <t>PATRIOT BANCSHARES, INC.</t>
  </si>
  <si>
    <t>UST0864</t>
  </si>
  <si>
    <t>PATTERSON BANCSHARES, INC.</t>
  </si>
  <si>
    <t>PATTERSON</t>
  </si>
  <si>
    <t>UST0125</t>
  </si>
  <si>
    <t>PEAPACK-GLADSTONE FINANCIAL CORPORATION</t>
  </si>
  <si>
    <t>GLADSTONE</t>
  </si>
  <si>
    <t>UST0806</t>
  </si>
  <si>
    <t>PENN LIBERTY FINANCIAL CORP.</t>
  </si>
  <si>
    <t>WAYNE</t>
  </si>
  <si>
    <t>UST0092</t>
  </si>
  <si>
    <t>PEOPLES BANCORP (OH)</t>
  </si>
  <si>
    <t>MARIETTA</t>
  </si>
  <si>
    <t>UST0632</t>
  </si>
  <si>
    <t>PEOPLES BANCORP (WA)</t>
  </si>
  <si>
    <t>LYNDEN</t>
  </si>
  <si>
    <t>UST0329</t>
  </si>
  <si>
    <t>PEOPLES BANCORP OF NORTH CAROLINA, INC.</t>
  </si>
  <si>
    <t>NEWTON</t>
  </si>
  <si>
    <t>UST0921</t>
  </si>
  <si>
    <t>PEOPLES BANCORPORATION, INC.</t>
  </si>
  <si>
    <t>EASLEY</t>
  </si>
  <si>
    <t>UST0865</t>
  </si>
  <si>
    <t>PEOPLES BANCSHARES OF TN, INC.</t>
  </si>
  <si>
    <t>MADISONVILLE</t>
  </si>
  <si>
    <t>UST0950</t>
  </si>
  <si>
    <t>PEOPLESSOUTH BANCSHARES, INC.</t>
  </si>
  <si>
    <t>COLQUITT</t>
  </si>
  <si>
    <t>UST1335</t>
  </si>
  <si>
    <t>PFSB BANCORPORATION, INC. / PIGEON FALLS STATE BANK</t>
  </si>
  <si>
    <t>PIGEON FALLS</t>
  </si>
  <si>
    <t>PGB HOLDINGS, INC.</t>
  </si>
  <si>
    <t>UST0430</t>
  </si>
  <si>
    <t>8,46,97</t>
  </si>
  <si>
    <t>PIERCE COUNTY BANCORP</t>
  </si>
  <si>
    <t>UST0781</t>
  </si>
  <si>
    <t>PINNACLE BANK HOLDING COMPANY, INC.</t>
  </si>
  <si>
    <t>ORANGE CITY</t>
  </si>
  <si>
    <t>UST0184</t>
  </si>
  <si>
    <t>PINNACLE FINANCIAL PARTNERS, INC.</t>
  </si>
  <si>
    <t>UST0041</t>
  </si>
  <si>
    <t>PLAINS CAPITAL CORPORATION</t>
  </si>
  <si>
    <t>UST1285</t>
  </si>
  <si>
    <t>PLATO HOLDINGS INC.</t>
  </si>
  <si>
    <t>UST0359</t>
  </si>
  <si>
    <t>PLUMAS BANCORP</t>
  </si>
  <si>
    <t>UST0117</t>
  </si>
  <si>
    <t>20</t>
  </si>
  <si>
    <t>POPULAR, INC.</t>
  </si>
  <si>
    <t>UST0060</t>
  </si>
  <si>
    <t>PORTER BANCORP, INC.(PBI) LOUISVILLE, KY</t>
  </si>
  <si>
    <t>UST0940</t>
  </si>
  <si>
    <t>PRAIRIE STAR BANCSHARES, INC.</t>
  </si>
  <si>
    <t>OLATHE</t>
  </si>
  <si>
    <t>PREMIER BANCORP, INC.</t>
  </si>
  <si>
    <t>WILMETTE</t>
  </si>
  <si>
    <t>UST0867</t>
  </si>
  <si>
    <t>8,22,97</t>
  </si>
  <si>
    <t>PREMIER BANK HOLDING COMPANY</t>
  </si>
  <si>
    <t>TALLAHASSEE</t>
  </si>
  <si>
    <t>UST1078</t>
  </si>
  <si>
    <t>PREMIER FINANCIAL BANCORP, INC.</t>
  </si>
  <si>
    <t>HUNTINGTON</t>
  </si>
  <si>
    <t>UST0932</t>
  </si>
  <si>
    <t>PREMIER FINANCIAL CORP.</t>
  </si>
  <si>
    <t>UST0808</t>
  </si>
  <si>
    <t>PREMIER SERVICE BANK</t>
  </si>
  <si>
    <t>RIVERSIDE</t>
  </si>
  <si>
    <t>UST0562</t>
  </si>
  <si>
    <t>80</t>
  </si>
  <si>
    <t>PREMIERWEST BANCORP</t>
  </si>
  <si>
    <t>UST0165</t>
  </si>
  <si>
    <t>PRESIDIO BANK</t>
  </si>
  <si>
    <t>UST0372</t>
  </si>
  <si>
    <t>75,97</t>
  </si>
  <si>
    <t>PRINCETON NATIONAL BANCORP, INC.</t>
  </si>
  <si>
    <t>PRINCETON</t>
  </si>
  <si>
    <t>UST0726</t>
  </si>
  <si>
    <t>PRIVATE BANCORPORATION, INC.</t>
  </si>
  <si>
    <t>UST0332</t>
  </si>
  <si>
    <t>PRIVATEBANCORP, INC.</t>
  </si>
  <si>
    <t>UST1215</t>
  </si>
  <si>
    <t>PROVIDENCE BANK</t>
  </si>
  <si>
    <t>ROCKY MOUNT</t>
  </si>
  <si>
    <t>UST0013</t>
  </si>
  <si>
    <t>88</t>
  </si>
  <si>
    <t>PROVIDENT BANCSHARES CORP. / M&amp;T BANK CORPORATION</t>
  </si>
  <si>
    <t>UST0918</t>
  </si>
  <si>
    <t>107</t>
  </si>
  <si>
    <t>PROVIDENT COMMUNITY BANCSHARES, INC.</t>
  </si>
  <si>
    <t>PSB FINANCIAL CORPORATION</t>
  </si>
  <si>
    <t>MANY</t>
  </si>
  <si>
    <t>UST0424</t>
  </si>
  <si>
    <t>PUGET SOUND BANK</t>
  </si>
  <si>
    <t>BELLEVUE</t>
  </si>
  <si>
    <t>UST0507</t>
  </si>
  <si>
    <t>PULASKI FINANCIAL CORP.</t>
  </si>
  <si>
    <t>CREVE COEUR</t>
  </si>
  <si>
    <t>UST0287</t>
  </si>
  <si>
    <t>QCR HOLDINGS, INC.</t>
  </si>
  <si>
    <t>MOLINE</t>
  </si>
  <si>
    <t>UST1339</t>
  </si>
  <si>
    <t>RANDOLPH BANK &amp; TRUST COMPANY</t>
  </si>
  <si>
    <t>UST1248</t>
  </si>
  <si>
    <t>RCB FINANCIAL CORPORATION</t>
  </si>
  <si>
    <t>ROME</t>
  </si>
  <si>
    <t>UST0389</t>
  </si>
  <si>
    <t>REDWOOD CAPITAL BANCORP</t>
  </si>
  <si>
    <t>EUREKA</t>
  </si>
  <si>
    <t>UST0199</t>
  </si>
  <si>
    <t>REDWOOD FINANCIAL, INC.</t>
  </si>
  <si>
    <t>REDWOOD FALLS</t>
  </si>
  <si>
    <t>UST0868</t>
  </si>
  <si>
    <t>8,114</t>
  </si>
  <si>
    <t>REGENT BANCORP, INC.</t>
  </si>
  <si>
    <t>DAVIE</t>
  </si>
  <si>
    <t>UST0727</t>
  </si>
  <si>
    <t>REGENT CAPITAL CORPORATION, INC. / REGENT BANK</t>
  </si>
  <si>
    <t>NOWATA</t>
  </si>
  <si>
    <t>UST0541</t>
  </si>
  <si>
    <t>8,17,62</t>
  </si>
  <si>
    <t>REGENTS BANCSHARES, INC.</t>
  </si>
  <si>
    <t>VANCOUVER</t>
  </si>
  <si>
    <t>UST0620</t>
  </si>
  <si>
    <t>REGIONAL BANKSHARES, INC.</t>
  </si>
  <si>
    <t>HARTSVILLE</t>
  </si>
  <si>
    <t>UST0019</t>
  </si>
  <si>
    <t>REGIONS FINANCIAL CORPORATION</t>
  </si>
  <si>
    <t>UST0595</t>
  </si>
  <si>
    <t>RELIANCE BANCSHARES, INC.</t>
  </si>
  <si>
    <t>FRONTENAC</t>
  </si>
  <si>
    <t>UST0655</t>
  </si>
  <si>
    <t>RIDGESTONE FINANCIAL SERVICES, INC.</t>
  </si>
  <si>
    <t>BROOKFIELD</t>
  </si>
  <si>
    <t>UST0313</t>
  </si>
  <si>
    <t>8,116</t>
  </si>
  <si>
    <t>RISING SUN BANCORP</t>
  </si>
  <si>
    <t>RISING SUN</t>
  </si>
  <si>
    <t>UST1216</t>
  </si>
  <si>
    <t>RIVER VALLEY BANCORPORATION, INC.</t>
  </si>
  <si>
    <t>WAUSAU</t>
  </si>
  <si>
    <t>UST1060</t>
  </si>
  <si>
    <t>RIVERSIDE BANCSHARES, INC.</t>
  </si>
  <si>
    <t>UST0501</t>
  </si>
  <si>
    <t>8,95,97</t>
  </si>
  <si>
    <t>ROGERS BANCSHARES, INC.</t>
  </si>
  <si>
    <t>UST0512</t>
  </si>
  <si>
    <t>ROYAL BANCSHARES OF PENNSYLVANIA, INC.</t>
  </si>
  <si>
    <t>NARBERTH</t>
  </si>
  <si>
    <t>UST0347</t>
  </si>
  <si>
    <t>S&amp;T BANCORP, INC.</t>
  </si>
  <si>
    <t>INDIANA</t>
  </si>
  <si>
    <t>UST0033</t>
  </si>
  <si>
    <t>WESTMINSTER</t>
  </si>
  <si>
    <t>UST0366</t>
  </si>
  <si>
    <t>SALISBURY BANCORP, INC.</t>
  </si>
  <si>
    <t>LAKEVILLE</t>
  </si>
  <si>
    <t>UST0089</t>
  </si>
  <si>
    <t>11,44</t>
  </si>
  <si>
    <t>SANDY SPRING BANCORP, INC.</t>
  </si>
  <si>
    <t>OLNEY</t>
  </si>
  <si>
    <t>UST0540</t>
  </si>
  <si>
    <t>SANTA CLARA VALLEY BANK, N.A</t>
  </si>
  <si>
    <t>SANTA PAULA</t>
  </si>
  <si>
    <t>UST0168</t>
  </si>
  <si>
    <t>SANTA LUCIA BANCORP</t>
  </si>
  <si>
    <t>ATASCADERO</t>
  </si>
  <si>
    <t>UST0151</t>
  </si>
  <si>
    <t>SBT BANCORP, INC.</t>
  </si>
  <si>
    <t>SIMSBURY</t>
  </si>
  <si>
    <t>UST0305</t>
  </si>
  <si>
    <t>SCBT FINANCIAL CORPORATION</t>
  </si>
  <si>
    <t>UST0175</t>
  </si>
  <si>
    <t>SEACOAST BANKING CORPORATION OF FLORIDA</t>
  </si>
  <si>
    <t>UST0181</t>
  </si>
  <si>
    <t>SEACOAST COMMERCE BANK</t>
  </si>
  <si>
    <t>UST0474</t>
  </si>
  <si>
    <t>SECURITY BANCSHARES OF PULASKI COUNTY, INC.</t>
  </si>
  <si>
    <t>WAYNESVILLE</t>
  </si>
  <si>
    <t>UST0143</t>
  </si>
  <si>
    <t>SECURITY BUSINESS BANCORP</t>
  </si>
  <si>
    <t>UST0107</t>
  </si>
  <si>
    <t>SECURITY CALIFORNIA BANCORP</t>
  </si>
  <si>
    <t>SECURITY CAPITAL CORPORATION</t>
  </si>
  <si>
    <t>BATESVILLE</t>
  </si>
  <si>
    <t>SECURITY FEDERAL CORPORATION</t>
  </si>
  <si>
    <t>AIKEN</t>
  </si>
  <si>
    <t>UST0763</t>
  </si>
  <si>
    <t>SECURITY STATE BANCSHARES, INC.</t>
  </si>
  <si>
    <t>UST1055</t>
  </si>
  <si>
    <t>SECURITY STATE BANK HOLDING COMPANY</t>
  </si>
  <si>
    <t>JAMESTOWN</t>
  </si>
  <si>
    <t>UST0071</t>
  </si>
  <si>
    <t>SEVERN BANCORP, INC.</t>
  </si>
  <si>
    <t>UST0394</t>
  </si>
  <si>
    <t>SHORE BANCSHARES, INC.</t>
  </si>
  <si>
    <t>EASTON</t>
  </si>
  <si>
    <t>UST1148</t>
  </si>
  <si>
    <t>SIGNATURE BANCSHARES, INC.</t>
  </si>
  <si>
    <t>UST0104</t>
  </si>
  <si>
    <t>SIGNATURE BANK</t>
  </si>
  <si>
    <t>UST0269</t>
  </si>
  <si>
    <t>SOMERSET HILLS BANCORP</t>
  </si>
  <si>
    <t>BERNARDSVILLE</t>
  </si>
  <si>
    <t>UST0425</t>
  </si>
  <si>
    <t>SONOMA VALLEY BANCORP</t>
  </si>
  <si>
    <t>SONOMA</t>
  </si>
  <si>
    <t>UST0144</t>
  </si>
  <si>
    <t>SOUND BANKING COMPANY</t>
  </si>
  <si>
    <t>MOREHEAD CITY</t>
  </si>
  <si>
    <t>UST0099</t>
  </si>
  <si>
    <t>SOUTH FINANCIAL GROUP, INC./ CAROLINA FIRST BANK</t>
  </si>
  <si>
    <t>UST1210</t>
  </si>
  <si>
    <t>SOUTHCREST FINANCIAL GROUP, INC.</t>
  </si>
  <si>
    <t>FAYETTEVILLE</t>
  </si>
  <si>
    <t>SOUTHERN BANCORP, INC.</t>
  </si>
  <si>
    <t>ARKADELPHIA</t>
  </si>
  <si>
    <t>UST0105</t>
  </si>
  <si>
    <t>SOUTHERN COMMUNITY FINANCIAL CORP.</t>
  </si>
  <si>
    <t>UST0701</t>
  </si>
  <si>
    <t>SOUTHERN FIRST BANCSHARES, INC.</t>
  </si>
  <si>
    <t>UST1115</t>
  </si>
  <si>
    <t>SOUTHERN HERITAGE BANCSHARES, INC.</t>
  </si>
  <si>
    <t>UST0491</t>
  </si>
  <si>
    <t>SOUTHERN ILLINOIS BANCORP, INC.</t>
  </si>
  <si>
    <t>CARMI</t>
  </si>
  <si>
    <t>UST0145</t>
  </si>
  <si>
    <t>SOUTHERN MISSOURI BANCORP, INC.</t>
  </si>
  <si>
    <t>POPLAR BLUFF</t>
  </si>
  <si>
    <t>UST1221</t>
  </si>
  <si>
    <t>SOUTHFIRST BANCSHARES, INC.</t>
  </si>
  <si>
    <t>SYLACAUGA</t>
  </si>
  <si>
    <t>UST0114</t>
  </si>
  <si>
    <t>SOUTHWEST BANCORP, INC.</t>
  </si>
  <si>
    <t>STILLWATER</t>
  </si>
  <si>
    <t>UST0910</t>
  </si>
  <si>
    <t>SOVEREIGN BANCSHARES, INC.</t>
  </si>
  <si>
    <t>UST1009</t>
  </si>
  <si>
    <t>SPIRIT BANKCORP, INC.</t>
  </si>
  <si>
    <t>BRISTOW</t>
  </si>
  <si>
    <t>UST0751</t>
  </si>
  <si>
    <t>ST. JOHNS BANCSHARES, INC.</t>
  </si>
  <si>
    <t>UST1114</t>
  </si>
  <si>
    <t>8,14,74</t>
  </si>
  <si>
    <t>STANDARD BANCSHARES, INC.</t>
  </si>
  <si>
    <t>HICKORY HILLS</t>
  </si>
  <si>
    <t>UST0146</t>
  </si>
  <si>
    <t>11,61</t>
  </si>
  <si>
    <t>STATE BANCORP, INC. / VALLEY NATIONAL BANCORP</t>
  </si>
  <si>
    <t>JERICHO</t>
  </si>
  <si>
    <t>UST0944</t>
  </si>
  <si>
    <t>STATE BANK OF BARTLEY, THE</t>
  </si>
  <si>
    <t>BARTLEY</t>
  </si>
  <si>
    <t>UST0477</t>
  </si>
  <si>
    <t>STATE BANKSHARES, INC.</t>
  </si>
  <si>
    <t>8,11,36</t>
  </si>
  <si>
    <t>STATE CAPITAL CORP.</t>
  </si>
  <si>
    <t>GREENWOOD</t>
  </si>
  <si>
    <t>UST0020</t>
  </si>
  <si>
    <t>STATE STREET CORPORATION</t>
  </si>
  <si>
    <t>UST0919</t>
  </si>
  <si>
    <t>STEARNS FINANCIAL SERVICES, INC.</t>
  </si>
  <si>
    <t>ST. CLOUD</t>
  </si>
  <si>
    <t>UST1316</t>
  </si>
  <si>
    <t>15,17,45</t>
  </si>
  <si>
    <t>STEELE STREET BANK CORPORATION</t>
  </si>
  <si>
    <t>UST0237</t>
  </si>
  <si>
    <t>STELLARONE CORPORATION</t>
  </si>
  <si>
    <t>CHARLOTTESVILLE</t>
  </si>
  <si>
    <t>UST0299</t>
  </si>
  <si>
    <t>STERLING BANCORP</t>
  </si>
  <si>
    <t>UST0147</t>
  </si>
  <si>
    <t>STERLING BANCSHARES, INC.</t>
  </si>
  <si>
    <t>UST0183</t>
  </si>
  <si>
    <t>31</t>
  </si>
  <si>
    <t>STERLING FINANCIAL CORPORATION</t>
  </si>
  <si>
    <t>UST0380</t>
  </si>
  <si>
    <t>STEWARDSHIP FINANCIAL CORPORATION</t>
  </si>
  <si>
    <t>MIDLAND PARK</t>
  </si>
  <si>
    <t>UST0475</t>
  </si>
  <si>
    <t>STOCKMENS FINANCIAL CORPORATION</t>
  </si>
  <si>
    <t>RAPID CITY</t>
  </si>
  <si>
    <t>UST0559</t>
  </si>
  <si>
    <t>STONEBRIDGE FINANCIAL CORP.</t>
  </si>
  <si>
    <t>WEST CHESTER</t>
  </si>
  <si>
    <t>UST1289</t>
  </si>
  <si>
    <t>SUBURBAN ILLINOIS BANCORP, INC.</t>
  </si>
  <si>
    <t>ELMHURST</t>
  </si>
  <si>
    <t>UST0148</t>
  </si>
  <si>
    <t>SUMMIT STATE BANK</t>
  </si>
  <si>
    <t>UST0188</t>
  </si>
  <si>
    <t>SUN BANCORP, INC.</t>
  </si>
  <si>
    <t>VINELAND</t>
  </si>
  <si>
    <t>UST0005</t>
  </si>
  <si>
    <t>SUNTRUST BANKS, INC.</t>
  </si>
  <si>
    <t>UST0112</t>
  </si>
  <si>
    <t>24,49,97</t>
  </si>
  <si>
    <t>SUPERIOR BANCORP INC.</t>
  </si>
  <si>
    <t>UST0202</t>
  </si>
  <si>
    <t>SURREY BANCORP</t>
  </si>
  <si>
    <t>MOUNT AIRY</t>
  </si>
  <si>
    <t>UST0095</t>
  </si>
  <si>
    <t>SUSQUEHANNA BANCSHARES, INC.</t>
  </si>
  <si>
    <t>LITITZ</t>
  </si>
  <si>
    <t>UST1079</t>
  </si>
  <si>
    <t>SV FINANCIAL, INC.</t>
  </si>
  <si>
    <t>STERLING</t>
  </si>
  <si>
    <t>UST0087</t>
  </si>
  <si>
    <t>SVB FINANCIAL GROUP</t>
  </si>
  <si>
    <t>SANTA CLARA</t>
  </si>
  <si>
    <t>UST1145</t>
  </si>
  <si>
    <t>SWORD FINANCIAL CORPORATION</t>
  </si>
  <si>
    <t>HORICON</t>
  </si>
  <si>
    <t>UST0100</t>
  </si>
  <si>
    <t>SYNOVUS FINANCIAL CORP.</t>
  </si>
  <si>
    <t>UST0395</t>
  </si>
  <si>
    <t>8,103</t>
  </si>
  <si>
    <t>SYRINGA BANCORP</t>
  </si>
  <si>
    <t>UST0083</t>
  </si>
  <si>
    <t>TAYLOR CAPITAL GROUP</t>
  </si>
  <si>
    <t>ROSEMONT</t>
  </si>
  <si>
    <t>UST1314</t>
  </si>
  <si>
    <t>TCB CORPORATION/COUNTY BANK</t>
  </si>
  <si>
    <t>UST0218</t>
  </si>
  <si>
    <t>8,97,100</t>
  </si>
  <si>
    <t>TCB HOLDING COMPANY</t>
  </si>
  <si>
    <t>THE WOODLANDS</t>
  </si>
  <si>
    <t>UST0052</t>
  </si>
  <si>
    <t>TCF FINANCIAL CORPORATION</t>
  </si>
  <si>
    <t>WAYZATA</t>
  </si>
  <si>
    <t>UST0213</t>
  </si>
  <si>
    <t>TCNB FINANCIAL CORP</t>
  </si>
  <si>
    <t>DAYTON</t>
  </si>
  <si>
    <t>UST0101</t>
  </si>
  <si>
    <t>63,97</t>
  </si>
  <si>
    <t>TENNESSEE COMMERCE BANCORP, INC.</t>
  </si>
  <si>
    <t>UST0350</t>
  </si>
  <si>
    <t>TENNESSEE VALLEY FINANCIAL HOLDINGS, INC.</t>
  </si>
  <si>
    <t>UST0373</t>
  </si>
  <si>
    <t>TEXAS CAPITAL BANCSHARES, INC.</t>
  </si>
  <si>
    <t>UST0376</t>
  </si>
  <si>
    <t>TEXAS NATIONAL BANCORPORATION INC.</t>
  </si>
  <si>
    <t>JACKSONVILLE</t>
  </si>
  <si>
    <t>UST0746</t>
  </si>
  <si>
    <t>THE ANB CORPORATION</t>
  </si>
  <si>
    <t>TERRELL</t>
  </si>
  <si>
    <t>UST0149</t>
  </si>
  <si>
    <t>THE BANCORP, INC.</t>
  </si>
  <si>
    <t>WILMINGTON</t>
  </si>
  <si>
    <t>UST0643</t>
  </si>
  <si>
    <t>THE BANK OF CURRITUCK</t>
  </si>
  <si>
    <t>MOYOCK</t>
  </si>
  <si>
    <t>UST0362</t>
  </si>
  <si>
    <t>THE BANK OF KENTUCKY FINANCIAL CORPORATION</t>
  </si>
  <si>
    <t>CRESTVIEW HILLS</t>
  </si>
  <si>
    <t>UST0443</t>
  </si>
  <si>
    <t>THE BARABOO BANCORPORATION, INC.</t>
  </si>
  <si>
    <t>BARABOO</t>
  </si>
  <si>
    <t>UST0163</t>
  </si>
  <si>
    <t>THE CONNECTICUT BANK AND TRUST COMPANY</t>
  </si>
  <si>
    <t>HARTFORD</t>
  </si>
  <si>
    <t>UST0293</t>
  </si>
  <si>
    <t>THE ELMIRA SAVINGS BANK, FSB</t>
  </si>
  <si>
    <t>ELMIRA</t>
  </si>
  <si>
    <t>UST0186</t>
  </si>
  <si>
    <t>THE FIRST BANCORP, INC.</t>
  </si>
  <si>
    <t>DAMARISCOTTA</t>
  </si>
  <si>
    <t>THE FIRST BANCSHARES, INC.</t>
  </si>
  <si>
    <t>UST0652</t>
  </si>
  <si>
    <t>THE FIRST STATE BANK OF MOBEETIE</t>
  </si>
  <si>
    <t>MOBEETIE</t>
  </si>
  <si>
    <t>UST0470</t>
  </si>
  <si>
    <t>THE FREEPORT STATE BANK</t>
  </si>
  <si>
    <t>HARPER</t>
  </si>
  <si>
    <t>UST0830</t>
  </si>
  <si>
    <t>THE HARTFORD FINANCIAL SERVICES GROUP, INC.</t>
  </si>
  <si>
    <t>UST0896</t>
  </si>
  <si>
    <t>THE LANDRUM COMPANY</t>
  </si>
  <si>
    <t>UST0150</t>
  </si>
  <si>
    <t>THE LITTLE BANK, INCORPORATED</t>
  </si>
  <si>
    <t>KINSTON</t>
  </si>
  <si>
    <t>UST0032</t>
  </si>
  <si>
    <t>THE PNC FINANCIAL SERVICES GROUP, INC.</t>
  </si>
  <si>
    <t>UST0500</t>
  </si>
  <si>
    <t>THE PRIVATE BANK OF CALIFORNIA</t>
  </si>
  <si>
    <t>UST0047</t>
  </si>
  <si>
    <t>THE QUEENSBOROUGH COMPANY</t>
  </si>
  <si>
    <t>UST0874</t>
  </si>
  <si>
    <t>THE VICTORY BANCORP, INC.</t>
  </si>
  <si>
    <t>LIMERICK</t>
  </si>
  <si>
    <t>UST0212</t>
  </si>
  <si>
    <t>8,21</t>
  </si>
  <si>
    <t>THREE SHORES BANCORPORATION, INC.</t>
  </si>
  <si>
    <t>ORLANDO</t>
  </si>
  <si>
    <t>UST0152</t>
  </si>
  <si>
    <t>TIB FINANCIAL CORP</t>
  </si>
  <si>
    <t>UST0246</t>
  </si>
  <si>
    <t>TIDELANDS BANCSHARES, INC.</t>
  </si>
  <si>
    <t>MT. PLEASANT</t>
  </si>
  <si>
    <t>UST0824</t>
  </si>
  <si>
    <t>8,47,97</t>
  </si>
  <si>
    <t>TIFTON BANKING COMPANY</t>
  </si>
  <si>
    <t>TIFTON</t>
  </si>
  <si>
    <t>UST0365</t>
  </si>
  <si>
    <t>TIMBERLAND BANCORP, INC.</t>
  </si>
  <si>
    <t>HOQUIAM</t>
  </si>
  <si>
    <t>UST0906</t>
  </si>
  <si>
    <t>TITONKA BANCSHARES, INC.</t>
  </si>
  <si>
    <t>TITONKA</t>
  </si>
  <si>
    <t>UST0582</t>
  </si>
  <si>
    <t>TODD BANCSHARES, INC.</t>
  </si>
  <si>
    <t>UST0153</t>
  </si>
  <si>
    <t>TOWNEBANK</t>
  </si>
  <si>
    <t>PORTSMOUTH</t>
  </si>
  <si>
    <t>UST0555</t>
  </si>
  <si>
    <t>TREATY OAK BANCORP, INC.</t>
  </si>
  <si>
    <t>UST0854</t>
  </si>
  <si>
    <t>TRIAD BANCORP, INC.</t>
  </si>
  <si>
    <t>UST0075</t>
  </si>
  <si>
    <t>TRI-COUNTY FINANCIAL CORPORATION</t>
  </si>
  <si>
    <t>WALDORF</t>
  </si>
  <si>
    <t>UST0700</t>
  </si>
  <si>
    <t>TRINITY CAPITAL CORPORATION</t>
  </si>
  <si>
    <t>LOS ALAMOS</t>
  </si>
  <si>
    <t>8,9,11</t>
  </si>
  <si>
    <t>TRI-STATE BANK OF MEMPHIS</t>
  </si>
  <si>
    <t>UST0696</t>
  </si>
  <si>
    <t>TRISTATE CAPITAL HOLDINGS, INC.</t>
  </si>
  <si>
    <t>UST0933</t>
  </si>
  <si>
    <t>TRISUMMIT BANK</t>
  </si>
  <si>
    <t>KINGSPORT</t>
  </si>
  <si>
    <t>UST0077</t>
  </si>
  <si>
    <t>TRUSTMARK CORPORATION</t>
  </si>
  <si>
    <t>JACKSON</t>
  </si>
  <si>
    <t>UST1236</t>
  </si>
  <si>
    <t>TWO RIVERS FINANCIAL GROUP, INC.</t>
  </si>
  <si>
    <t>BURLINGTON</t>
  </si>
  <si>
    <t>UST0048</t>
  </si>
  <si>
    <t>U.S. BANCORP</t>
  </si>
  <si>
    <t>UST0782</t>
  </si>
  <si>
    <t>8,122</t>
  </si>
  <si>
    <t>U.S. CENTURY BANK</t>
  </si>
  <si>
    <t>MIAMI</t>
  </si>
  <si>
    <t>UST0502</t>
  </si>
  <si>
    <t>UBT BANCSHARES, INC.</t>
  </si>
  <si>
    <t>MARYSVILLE</t>
  </si>
  <si>
    <t>UST0003</t>
  </si>
  <si>
    <t>UCBH HOLDINGS INC.</t>
  </si>
  <si>
    <t>UST0014</t>
  </si>
  <si>
    <t>UMPQUA HOLDINGS CORP.</t>
  </si>
  <si>
    <t>UST1150</t>
  </si>
  <si>
    <t>UNION BANK &amp; TRUST COMPANY</t>
  </si>
  <si>
    <t>UST1350</t>
  </si>
  <si>
    <t>8,11,17</t>
  </si>
  <si>
    <t>UNION FINANCIAL CORPORATION</t>
  </si>
  <si>
    <t>ALBUQUERQUE</t>
  </si>
  <si>
    <t>UST0238</t>
  </si>
  <si>
    <t>12,16,25</t>
  </si>
  <si>
    <t>UNION FIRST MARKET BANKSHARES CORPORATION</t>
  </si>
  <si>
    <t>UST0664</t>
  </si>
  <si>
    <t>UNITED AMERICAN BANK</t>
  </si>
  <si>
    <t>SAN MATEO</t>
  </si>
  <si>
    <t>UST0448</t>
  </si>
  <si>
    <t>UNITED BANCORP, INC.</t>
  </si>
  <si>
    <t>TECUMSEH</t>
  </si>
  <si>
    <t>UNITED BANCORPORATION OF ALABAMA, INC.</t>
  </si>
  <si>
    <t>ATMORE</t>
  </si>
  <si>
    <t>UST1111</t>
  </si>
  <si>
    <t>UNITED BANK CORPORATION</t>
  </si>
  <si>
    <t>BARNESVILLE</t>
  </si>
  <si>
    <t>UST0059</t>
  </si>
  <si>
    <t>UNITED COMMUNITY BANKS, INC.</t>
  </si>
  <si>
    <t>BLAIRSVILLE</t>
  </si>
  <si>
    <t>UST0426</t>
  </si>
  <si>
    <t>UNITED FINANCIAL BANKING COMPANIES, INC.</t>
  </si>
  <si>
    <t>VIENNA</t>
  </si>
  <si>
    <t>UST0154</t>
  </si>
  <si>
    <t>UNITY BANCORP, INC.</t>
  </si>
  <si>
    <t>CLINTON</t>
  </si>
  <si>
    <t>UST1197</t>
  </si>
  <si>
    <t>UNIVERSAL BANCORP</t>
  </si>
  <si>
    <t>BLOOMFIELD</t>
  </si>
  <si>
    <t>9,11,15</t>
  </si>
  <si>
    <t>UNIVERSITY FINANCIAL CORP.</t>
  </si>
  <si>
    <t>ST. PAUL</t>
  </si>
  <si>
    <t>UST0499</t>
  </si>
  <si>
    <t>US METRO BANK</t>
  </si>
  <si>
    <t>GARDEN GROVE</t>
  </si>
  <si>
    <t>UST0129</t>
  </si>
  <si>
    <t>UWHARRIE CAPITAL CORP</t>
  </si>
  <si>
    <t>ALBEMARLE</t>
  </si>
  <si>
    <t>UST0333</t>
  </si>
  <si>
    <t>VALLEY COMMERCE BANCORP</t>
  </si>
  <si>
    <t>VISALIA</t>
  </si>
  <si>
    <t>UST0254</t>
  </si>
  <si>
    <t>VALLEY COMMUNITY BANK</t>
  </si>
  <si>
    <t>PLEASANTON</t>
  </si>
  <si>
    <t>UST0169</t>
  </si>
  <si>
    <t>VALLEY FINANCIAL CORPORATION</t>
  </si>
  <si>
    <t>UST1310</t>
  </si>
  <si>
    <t>VALLEY FINANCIAL GROUP, LTD.</t>
  </si>
  <si>
    <t>SAGINAW</t>
  </si>
  <si>
    <t>UST0034</t>
  </si>
  <si>
    <t>VALLEY NATIONAL BANCORP</t>
  </si>
  <si>
    <t>UST0571</t>
  </si>
  <si>
    <t>8,41,44</t>
  </si>
  <si>
    <t>VERITEX HOLDINGS, INC. (FIDELITY RESOURCES COMPANY)</t>
  </si>
  <si>
    <t>UST1137</t>
  </si>
  <si>
    <t>VILLAGE BANK AND TRUST FINANCIAL CORP.</t>
  </si>
  <si>
    <t>MIDLOTHIAN</t>
  </si>
  <si>
    <t>UST0221</t>
  </si>
  <si>
    <t>VIRGINIA COMMERCE BANCORP, INC.</t>
  </si>
  <si>
    <t>UST1231</t>
  </si>
  <si>
    <t>VIRGINIA COMPANY BANK</t>
  </si>
  <si>
    <t>NEWPORT NEWS</t>
  </si>
  <si>
    <t>UST0732</t>
  </si>
  <si>
    <t>VISION BANK - TEXAS</t>
  </si>
  <si>
    <t>RICHARDSON</t>
  </si>
  <si>
    <t>UST0155</t>
  </si>
  <si>
    <t>VIST FINANCIAL CORP.</t>
  </si>
  <si>
    <t>WYOMISSING</t>
  </si>
  <si>
    <t>UST0513</t>
  </si>
  <si>
    <t>W.T.B. FINANCIAL CORPORATION</t>
  </si>
  <si>
    <t>UST1345</t>
  </si>
  <si>
    <t>WACHUSETT FINANCIAL SERVICES, INC.</t>
  </si>
  <si>
    <t>UST0156</t>
  </si>
  <si>
    <t>WAINWRIGHT BANK &amp; TRUST COMPANY</t>
  </si>
  <si>
    <t>UST0157</t>
  </si>
  <si>
    <t>WASHINGTON BANKING COMPANY</t>
  </si>
  <si>
    <t>OAK HARBOR</t>
  </si>
  <si>
    <t>UST0011</t>
  </si>
  <si>
    <t>WASHINGTON FEDERAL, INC.</t>
  </si>
  <si>
    <t>UST0554</t>
  </si>
  <si>
    <t>WASHINGTONFIRST BANKSHARES, INC.</t>
  </si>
  <si>
    <t>RESTON</t>
  </si>
  <si>
    <t>UST1169</t>
  </si>
  <si>
    <t>WAUKESHA BANKSHARES, INC.</t>
  </si>
  <si>
    <t>WAUKESHA</t>
  </si>
  <si>
    <t>UST0050</t>
  </si>
  <si>
    <t>WEBSTER FINANCIAL CORPORATION</t>
  </si>
  <si>
    <t>WATERBURY</t>
  </si>
  <si>
    <t>UST0036</t>
  </si>
  <si>
    <t>WELLS FARGO &amp; CO.</t>
  </si>
  <si>
    <t>UST0068</t>
  </si>
  <si>
    <t>WESBANCO, INC.</t>
  </si>
  <si>
    <t>WHEELING</t>
  </si>
  <si>
    <t>UST0270</t>
  </si>
  <si>
    <t>WEST BANCORPORATION, INC.</t>
  </si>
  <si>
    <t>WEST DES MOINES</t>
  </si>
  <si>
    <t>UST0320</t>
  </si>
  <si>
    <t>WESTAMERICA BANCORPORATION</t>
  </si>
  <si>
    <t>SAN RAFAEL</t>
  </si>
  <si>
    <t>UST0044</t>
  </si>
  <si>
    <t>WESTERN ALLIANCE BANCORPORATION</t>
  </si>
  <si>
    <t>UST0280</t>
  </si>
  <si>
    <t>8,117</t>
  </si>
  <si>
    <t>WESTERN COMMUNITY BANCSHARES, INC.</t>
  </si>
  <si>
    <t>PALM DESERT</t>
  </si>
  <si>
    <t>UST0006</t>
  </si>
  <si>
    <t>WESTERN ILLINOIS BANCSHARES, INC.</t>
  </si>
  <si>
    <t>MONMOUTH</t>
  </si>
  <si>
    <t>UST0949</t>
  </si>
  <si>
    <t>8,11,78</t>
  </si>
  <si>
    <t>WESTERN RESERVE BANCORP, INC.</t>
  </si>
  <si>
    <t>MEDINA</t>
  </si>
  <si>
    <t>UST0660</t>
  </si>
  <si>
    <t>WHITE RIVER BANCSHARES COMPANY</t>
  </si>
  <si>
    <t>UST0161</t>
  </si>
  <si>
    <t>WHITNEY HOLDING CORPORATION</t>
  </si>
  <si>
    <t>UST0094</t>
  </si>
  <si>
    <t>WILMINGTON TRUST CORPORATION / M&amp;T BANK CORPORATION</t>
  </si>
  <si>
    <t>UST0158</t>
  </si>
  <si>
    <t>WILSHIRE BANCORP, INC.</t>
  </si>
  <si>
    <t>UST0222</t>
  </si>
  <si>
    <t>WINTRUST FINANCIAL CORPORATION</t>
  </si>
  <si>
    <t>LAKE FOREST</t>
  </si>
  <si>
    <t>UST0986</t>
  </si>
  <si>
    <t>WORTHINGTON FINANCIAL HOLDINGS, INC.</t>
  </si>
  <si>
    <t>HUNTSVILLE</t>
  </si>
  <si>
    <t>UST0514</t>
  </si>
  <si>
    <t>WSFS FINANCIAL CORPORATION</t>
  </si>
  <si>
    <t>UST0391</t>
  </si>
  <si>
    <t>YADKIN VALLEY FINANCIAL CORPORATION / YADKIN FINANCIAL CORPORATION</t>
  </si>
  <si>
    <t>ELKIN</t>
  </si>
  <si>
    <t>UST1120</t>
  </si>
  <si>
    <t>YORK TRADITIONS BANK</t>
  </si>
  <si>
    <t>UST0037</t>
  </si>
  <si>
    <t>ZIONS BANCORPORATION</t>
  </si>
  <si>
    <t>Exited bankruptcy/Receivership</t>
  </si>
  <si>
    <r>
      <rPr>
        <b/>
        <sz val="11"/>
        <color theme="1"/>
        <rFont val="Arial"/>
        <family val="2"/>
      </rPr>
      <t>Warrants not outstanding</t>
    </r>
    <r>
      <rPr>
        <sz val="11"/>
        <color theme="1"/>
        <rFont val="Arial"/>
        <family val="2"/>
      </rPr>
      <t xml:space="preserve"> – Treasury has disposed of its warrant to purchase additional stock through various means as described in the Warrant Report (such as sale back to company and auctions) or Treasury did not receive a warrant to purchase additional stock</t>
    </r>
  </si>
  <si>
    <t>On 7/15/2015, Treasury entered into an agreement with Suburban Illinois Bancorp, Inc. (Suburban), pursuant to which Treasury agreed to sell its CPP senior subordinated securities to Suburban for (i) $15,750,000, plus (ii) all accrued and unpaid dividends through 4/1/2015 subject to the conditions specified in such agreement.  This transaction was in conjunction with a merger between Suburban and Wintrust Financial Corporation.  The sale was completed on 7/16/2015.</t>
  </si>
  <si>
    <t>8,44,73</t>
  </si>
  <si>
    <t>11,15,44</t>
  </si>
  <si>
    <t>FIRST FINANCIAL SERVICE CORPORATION / YOUR COMMUNITY BANKSHARES, INC.</t>
  </si>
  <si>
    <t>8,14,36,111</t>
  </si>
  <si>
    <t>15,123</t>
  </si>
  <si>
    <r>
      <t>Capital Repayment / Disposition / Auction</t>
    </r>
    <r>
      <rPr>
        <vertAlign val="superscript"/>
        <sz val="11"/>
        <color rgb="FFFFFFFF"/>
        <rFont val="Arial"/>
        <family val="2"/>
      </rPr>
      <t>3,5</t>
    </r>
  </si>
  <si>
    <t>This institution qualified to participate in the Community Development Capital Initiative (CDCI), and has exchanged its Capital Purchase Program investment for an equivalent amount of investment with Treasury under the CDCI program terms.</t>
  </si>
  <si>
    <t>Treasury made an additional investment in this institution at the time it entered the CDCI program.</t>
  </si>
  <si>
    <t>Treasury made an additional investment in this institution after the time it entered the CDCI program.</t>
  </si>
  <si>
    <t>On 10/28/2011, Treasury completed the exchange of all Carver Bancorp, Inc. ("Carver") preferred stock held by Treasury for 2,321,286 shares of Carver common stock, pursuant to the terms of the agreement between Treasury and Carver entered into on 06/29/2011. Accrued and previously unpaid dividends were paid on the date of the exchange.</t>
  </si>
  <si>
    <t>On 3/23/2012, Premier Bank, Wilmette, IL, the banking subsidiary of Premier Bancorp, Inc., was closed by the Illinois Department of Financial and Professional Regulation - Division of Banking, and the Federal Deposit Insurance Corporation (FDIC) was named Receiver. On 1/29/2013, UST received $79,900 representing the total amount of distributions paid to creditors as a result of the liquidation of Premier Bancorp, Inc.</t>
  </si>
  <si>
    <t>On 10/31/2014, in connection with the merger of Union Settlement Federal Credit Union (Union) with Lower East Side People’s Federal Credit Union (Lower East Side), Treasury exchanged its $295,000 in aggregate principal amount of Union senior subordinated securities for a like amount of additional Lower East Side senior subordinated securities.  Accrued dividends on the Union senior subordinated securities were paid on the date of the exchange.</t>
  </si>
  <si>
    <t>On 12/23/2014, in connection with the merger of Butte Federal Credit Union (Butte) with Self-Help Credit Union (SHFCU), Treasury exchanged its 1,000,000 in senior subordinated securities for a like amount of SHFCU senior subordinated securities.  Accrued and unpaid interest were paid on the date of the exchange.</t>
  </si>
  <si>
    <t>On 10/1/2013, Treasury completed the sale to Wilshire Bancorp, Inc. (“Wilshire”) of all of the preferred stock that had been issued by BankAsiana (“BankAsiana”) to Treasury for a purchase price of $5,250,000 plus accrued dividends, pursuant to the terms of the agreement between Treasury, Wilshire and BankAsiana entered into on 9/25/2013 in connection with the merger of Wilshire and BankAsiana.</t>
  </si>
  <si>
    <t xml:space="preserve">    N/A    </t>
  </si>
  <si>
    <t>On 4/24/2014, Idaho Bancorp filed for Chapter 11 protection in the U.S. Bankruptcy Court for the District of Idaho. On 11/25/2014, the bankruptcy court for the District of Idaho confirmed Idaho Bancorp’s amended plan of reorganization.  On 8/5/2015 and 9/29/2015, UST received net distributions of $427,844.29 and $3,522.87, respectively, from Idaho Bancorp (after payment to the Department of Justice of a 3% litigation fee).</t>
  </si>
  <si>
    <t>On 8/4/2015, Treasury entered into an agreement with City National Bancshares Corporation (the “Company”) pursuant to which Treasury agreed to sell its CPP preferred stock back to the Company at a discount subject to the satisfaction of the conditions specified in the agreement.  The sale was completed on 8/7/2015.</t>
  </si>
  <si>
    <t>On 3/4/2011, Treasury completed the sale to Community Bancorp LLC (“CBC”) of all Preferred Stock and Warrants issued by Cadence Financial Corporation (“Cadence”) to Treasury for an aggregate purchase price of $39,014,062.50, pursuant to the terms of the agreement between Treasury and CBC entered into on 10/29/2010.</t>
  </si>
  <si>
    <t>On 8/27/2015, Treasury entered into an agreement with Patapsco Bancorp, Inc. and Howard Bancorp, Inc., in connection with a merger pursuant to which Treasury agreed to sell its Patapsco Bancorp, Inc. CPP preferred stock (including warrant preferred stock) to Howard Bancorp, Inc. for (i) $6,300,000, plus (ii) all accrued and unpaid dividends, subject to the satisfaction of the conditions specified in the agreement.  The sale was completed on 8/28/2015.</t>
  </si>
  <si>
    <t>On 9/18/2015, Treasury entered into an agreement with Goldwater Bank, N.A. and Kent Wiechert, pursuant to which Treasury agreed to sell all of its CPP preferred stock issued by Goldwater Bank, N.A.to Wiechert for total proceeds of $1,348,000 subject to the satisfaction of conditions specified in the agreement.  The sale was completed on 9/21/2015.</t>
  </si>
  <si>
    <t>On 10/2/2015, Treasury completed the exchange of its Capital Commerce Bancorp, Inc. preferred stock and warrant-preferred stock for common stock pursuant to an exchange agreement of the same date with Capital Commerce Bancorp, Inc.  The consideration for that exchange included accrued and unpaid dividends through June 30, 2015.  As part of the exchange transaction, Treasury immediately sold the resulting Capital Commerce Bancorp, Inc. common stock to purchasers pursuant to securities purchase agreements, each dated as of 10/2/2015, with the purchaser parties thereto.</t>
  </si>
  <si>
    <t>On 11/13/2015, Treasury received $3.88 million from the Department of Justice as a payment related to the United States’ $4.00 million False Claims Act action against the estate and trusts of the late Layton P. Stuart, former owner, president, and Chief Executive Officer of One Financial Corporation.</t>
  </si>
  <si>
    <t>On 12/23/2015, Treasury completed the exchange of its CalWest Bancorp preferred stock and warrant-preferred stock for common stock pursuant to an exchange agreement of the same date with CalWest Bancorp.  As part of that transaction, Treasury immediately sold the resulting CalWest Bancorp common stock to purchasers pursuant to securities purchase agreements, each dated as of 12/23/2015, with the purchaser parties thereto.</t>
  </si>
  <si>
    <t>On 2/29/2016, Treasury entered into an agreement with HCSB (the “Company”) pursuant to which Treasury agreed to sell its CPP preferred stock back to the Company at a discount subject to the satisfaction of the conditions specified in the agreement.  The sale was completed on 4/11/2016.</t>
  </si>
  <si>
    <t>Sonoma Valley Bancorp was liquidated and dissolved pursuant to the provision of the California Corporations Code.  As part of that liquidation and dissolution, UST received a distribution of $150,000 from Sonoma Valley Bancorp on 6/15/2016.</t>
  </si>
  <si>
    <t>On 6/30/2016, Treasury completed the exchange of its Liberty Shares, Inc. preferred stock and warrant-preferred stock for common stock pursuant to an exchange agreement of the same date with Liberty Shares, Inc.   As part of that transaction, Treasury immediately sold the resulting Liberty Shares, Inc. common stock to purchasers pursuant to securities purchase agreements, each dated as of 6/30/2016, with the purchaser parties thereto.</t>
  </si>
  <si>
    <t>On 7/1/2016, Treasury completed the sale to United Community Banks, Inc. (UCBI) of all of its CPP preferred stock and associated warrants issued by Tidelands Bancshares, Inc. (Tidelands) to UCBI for total proceeds of $8,984,227 subject to the satisfaction of conditions specified in the agreement.  This transaction was in conjunction with a merger between Tidelands and UCBI.</t>
  </si>
  <si>
    <t>On 6/28/2016, the United States completed a settlement of several lawsuits related to Treasury’s investment in One Financial Corporation (OFC).  As a result of that settlement, it received 344,227 shares of OFC common stock on 6/23/2016.</t>
  </si>
  <si>
    <t>125</t>
  </si>
  <si>
    <t>8,130</t>
  </si>
  <si>
    <t>8,128</t>
  </si>
  <si>
    <t>8,9,124</t>
  </si>
  <si>
    <t>FARMERS &amp; MERCHANTS BANCSHARES, INC. / ALLEGIANCE BANCSHARES, INC.</t>
  </si>
  <si>
    <t>8,127</t>
  </si>
  <si>
    <t>131</t>
  </si>
  <si>
    <t>8,133</t>
  </si>
  <si>
    <t>8,126</t>
  </si>
  <si>
    <t>SAIGON NATIONAL BANK / CALIFORNIA INTERNATIONAL BANK, N.A.</t>
  </si>
  <si>
    <t>8,32,97,132</t>
  </si>
  <si>
    <t>134</t>
  </si>
  <si>
    <t>TOTALS</t>
  </si>
  <si>
    <r>
      <t>Original Investment Type</t>
    </r>
    <r>
      <rPr>
        <vertAlign val="superscript"/>
        <sz val="11"/>
        <color theme="1"/>
        <rFont val="Arial"/>
        <family val="2"/>
      </rPr>
      <t>1</t>
    </r>
  </si>
  <si>
    <r>
      <t>Total Cash Back</t>
    </r>
    <r>
      <rPr>
        <vertAlign val="superscript"/>
        <sz val="11"/>
        <color theme="1"/>
        <rFont val="Arial"/>
        <family val="2"/>
      </rPr>
      <t>2</t>
    </r>
  </si>
  <si>
    <r>
      <t>(Fee)</t>
    </r>
    <r>
      <rPr>
        <vertAlign val="superscript"/>
        <sz val="11"/>
        <color theme="1"/>
        <rFont val="Arial"/>
        <family val="2"/>
      </rPr>
      <t>4</t>
    </r>
  </si>
  <si>
    <r>
      <t>Gain</t>
    </r>
    <r>
      <rPr>
        <vertAlign val="superscript"/>
        <sz val="11"/>
        <color theme="1"/>
        <rFont val="Arial"/>
        <family val="2"/>
      </rPr>
      <t>5</t>
    </r>
  </si>
  <si>
    <t>Repayment pursuant to one or more of the following, as appropriate:  Section 5 of the CDCI Certificate of Designation, Section 6.10 or 6.11 of the CDCI Securities Purchase Agreement, and/or Section 5.11 of the CDCI Exchange Agreement.</t>
  </si>
  <si>
    <t>On 10/11/2016, Treasury entered into an agreement with Community Bancshares of Mississippi, Inc. (the “Company”) pursuant to which Treasury agreed to sell its CDCI preferred stock to the Company for fair value of $50,778,000 plus accrued and unpaid dividends to the date of closing, subject to the satisfaction of the conditions specified in the agreement. The sale was completed on 10/11/2016.</t>
  </si>
  <si>
    <t>On 10/11/2016, Treasury entered into an agreement with State Capital Corp. (the “Company”) pursuant to which Treasury agreed to sell its CDCI preferred stock to the Company for fair value of $14,750,000 plus accrued and unpaid dividends to the date of closing, subject to the satisfaction of the conditions specified in the agreement. The sale was completed on 10/11/2016.</t>
  </si>
  <si>
    <t>On 10/18/2016, Treasury entered into an agreement with BancPlus Corporation (the “Company”), pursuant to which Treasury agreed to sell its CDCI preferred stock to the Company for fair value of $75,250,020 plus accrued and unpaid dividends to the date of closing, subject to the satisfaction of the conditions specified in the agreement.  The sale was completed on 10/18/2016.</t>
  </si>
  <si>
    <t>On 10/31/2016, Treasury entered into an agreement with Security Federal Corporation (the “Company”), pursuant to which Treasury agreed to sell its CDCI preferred stock to the Company for fair value of $21,340,000 plus accrued and unpaid dividends to the date of closing, subject to the satisfaction of the conditions specified in the agreement.  The sale was completed on 10/31/2016.</t>
  </si>
  <si>
    <t>On 11/22/2016, Treasury entered into an agreement with Pyramid Federal Credit Union (the “Company”), pursuant to which Treasury agreed to sell its CDCI senior subordinated securities to the Company for fair value of $930,000 plus accrued and unpaid interest to the date of closing, subject to the satisfaction of the conditions specified in the agreement.  The sale was completed on 11/22/2016.</t>
  </si>
  <si>
    <t>On 11/29/2016, Treasury entered into an agreement with First Vernon Bancshares, Inc. (the “Company”), pursuant to which Treasury agreed to sell its CDCI preferred stock to the Company for fair value of $5,745,400  plus accrued and unpaid dividends to the date of closing, subject to the satisfaction of the conditions specified in the agreement.  The sale was completed on 11/29/2016.</t>
  </si>
  <si>
    <t>On 11/29/2016, Treasury entered into an agreement with Southern Bancorp, Inc. (the “Company”), pursuant to which Treasury agreed to sell its CDCI preferred stock to the Company for fair value of $31,434,000 plus accrued and unpaid dividends to the date of closing, subject to the satisfaction of the conditions specified in the agreement.  The sale was completed on 11/29/2016.</t>
  </si>
  <si>
    <t>On 12/06/2016, Treasury entered into an agreement with The First Bancshares, Inc. (“the “Company”), pursuant to which Treasury agreed to sell its CDCI preferred stock to the Company for fair value of $15,925,000.00 plus accrued and unpaid dividends to the date of closing, subject to the satisfaction of the conditions specified in the agreement.  The sale was completed on 12/06/2016.</t>
  </si>
  <si>
    <t>3,4,14</t>
  </si>
  <si>
    <t>8,10</t>
  </si>
  <si>
    <t>3,12</t>
  </si>
  <si>
    <t>3,8</t>
  </si>
  <si>
    <t>3,17</t>
  </si>
  <si>
    <t>3,7</t>
  </si>
  <si>
    <t>Prince Kuhio Federal Credit Union / Hawaii Federal Credit Union</t>
  </si>
  <si>
    <t>8,16</t>
  </si>
  <si>
    <t>3,4,15</t>
  </si>
  <si>
    <t>3,4,18</t>
  </si>
  <si>
    <t>3,13</t>
  </si>
  <si>
    <t>3,4,19</t>
  </si>
  <si>
    <t>3,4,8</t>
  </si>
  <si>
    <t>16/ On 12/8/2017, AG GECC PPIF Master Fund, L.P. made a distribution to Treasury in respect of certain settlement proceeds.</t>
  </si>
  <si>
    <r>
      <t xml:space="preserve">Final Distribution </t>
    </r>
    <r>
      <rPr>
        <vertAlign val="superscript"/>
        <sz val="14"/>
        <rFont val="Arial"/>
        <family val="2"/>
      </rPr>
      <t>5, 16</t>
    </r>
  </si>
  <si>
    <r>
      <t xml:space="preserve">Final Distribution </t>
    </r>
    <r>
      <rPr>
        <vertAlign val="superscript"/>
        <sz val="14"/>
        <rFont val="Arial"/>
        <family val="2"/>
      </rPr>
      <t>5, 17</t>
    </r>
  </si>
  <si>
    <r>
      <t xml:space="preserve">Distribution </t>
    </r>
    <r>
      <rPr>
        <vertAlign val="superscript"/>
        <sz val="14"/>
        <rFont val="Arial"/>
        <family val="2"/>
      </rPr>
      <t>5, 18</t>
    </r>
  </si>
  <si>
    <t>17/ On 11/16/2018, AG GECC PPIF Master Fund, L.P. made a distribution to Treasury in respect of certain settlement proceeds.</t>
  </si>
  <si>
    <t>18/ On 12/31/2018, Western Asset Management Company made a distribution to Treasury in respect of certain settlement proceeds.</t>
  </si>
  <si>
    <t>On 12/21/2016, Treasury entered into an agreement with Broadway Financial Corporation, First Republic Bank, and Broadway Federal Bank, f.s.b Employee Ownership Trust, pursuant to which Treasury agreed to sell part of its CPP common stock to the three entities for total proceeds of $7,477,547.40 subject to the satisfaction of conditions specified in the agreement.  The transaction was completed on December 22, 2016.</t>
  </si>
  <si>
    <t>On 12/28/2016, Treasury entered into an agreement with Allied First Bancorp (the “Company”) pursuant to which Treasury agreed to sell its CPP preferred stock back to the Company at a discount subject to the satisfaction of the conditions specified in the agreement.  The sale was completed on 12/28/2016.</t>
  </si>
  <si>
    <t>On 2/28/2017, Treasury completed the exchange of its Citizens Commerce Bancshares, Inc. preferred stock and warrant-preferred stock for common stock pursuant to an exchange agreement of the same date with Citizens Commerce Bancshares, Inc.   As part of that transaction, Treasury immediately sold the resulting Citizens Commerce Bancshares, Inc. common stock to purchasers pursuant to securities purchase agreements, each dated as of 2/28/2017, with the purchaser parties thereto.</t>
  </si>
  <si>
    <t>On 5/8/2017, Treasury obtained 344,577 shares of One Bank &amp; Trust common shares in an Execution Sale conducted by the United States Marshal’s Service.</t>
  </si>
  <si>
    <t>On 5/15/2017, Treasury sold 10,291,553 shares of First BanCorp common stock at $5.61 per share for total proceeds of $57,735,612.</t>
  </si>
  <si>
    <t>On 5/31/17, Treasury received a court ordered $100.00 restitution check from a former executive of United Commercial Bank.</t>
  </si>
  <si>
    <t>On 6/28/2017, Treasury entered into agreements with Broadway Financial Corporation, Pacific Western Bank and Community Bank, pursuant to which Treasury agreed to sell part of its CPP common stock to Pacific Western Bank and Community Bank for total proceeds of $3,480,975  subject to the satisfaction of conditions specified in the agreement.  The transaction was completed on 6/29/2017.</t>
  </si>
  <si>
    <t>On 6/30/2017, Cecil Bancorp, Inc. filed for Chapter 11 protection in the U.S. Bankruptcy Court for the District of Maryland (Baltimore).</t>
  </si>
  <si>
    <t>On 9/7/2017, Treasury completed the exchange of its Grand Mountain Bancshares, Inc. preferred stock for common stock pursuant to an exchange agreement of the same date with Grand Mountain Bancshares, Inc..   As part of that transaction, Treasury immediately sold the resulting Grand Mountain Bancshares, Inc. common stock to purchasers pursuant to securities purchase agreements, each dated as of 9/7/2017, with the purchaser parties thereto.</t>
  </si>
  <si>
    <t>On 9/21/2017, Treasury entered into agreements with Broadway Financial Corporation and Pacific Premier Bank, pursuant to which Treasury agreed to sell part of its CPP common stock to Pacific Premier Bank for total proceeds of $1,877,894.30  subject to the satisfaction of conditions specified in the agreement.  The transaction was completed on 9/21/2017.</t>
  </si>
  <si>
    <t>Pursuant to the 10/11/2017 Confirmation Order of the United States Bankruptcy Court for the District of Maryland, on 10/26/2017 Treasury completed the exchange of its Cecil Bancorp, Inc. (Cecil) preferred stock for common stock pursuant to an exchange agreement of the same date with Cecil.   As part of that transaction, Treasury immediately (i) sold the resulting Cecil common stock to purchasers pursuant to securities purchase agreements, each dated as of 10/26/2017, with the purchaser parties thereto and (ii) cancelled Treasury’s warrant.</t>
  </si>
  <si>
    <t>On 5/17/2018, Treasury exercised its warrant on a cashless basis and received (i) 730,571 shares of common stock and (ii) $6.58 in cash in lieu of fractional shares. Treasury sold such shares of common stock on 5/21/2018 for total proceeds of $5,702,106.66.</t>
  </si>
  <si>
    <t>On 5/22/2018, Treasury entered into an agreement with Pinnacle Bank Holding Company, Inc. (the “Company”) pursuant to which Treasury agreed to sell its CPP preferred stock back to the Company at a discount subject to the satisfaction of the conditions specified in the agreement.  The sale was completed on 5/22/2018.</t>
  </si>
  <si>
    <t>On 7/13/2018, Treasury exchanged its preferred stock in Harbor Bankshares Corporation (“Harbor”) and all accrued, unpaid dividends on that stock for 5,491,843 shares of common stock and payment of $2,272,617 pursuant to the terms of the exchange agreement between Treasury and Harbor entered into on that day.</t>
  </si>
  <si>
    <t>On 07/16/2018, Treasury entered into an agreement with CSS, LLC (CSS) pursuant to which Treasury agreed to sell its warrant in Synovus Financial Corp. to CSS subject to the satisfaction of the conditions specified in the agreement.  The sale was completed on 07/17/2018.</t>
  </si>
  <si>
    <t xml:space="preserve">On 7/31/2018, Treasury entered into an agreement with One Bank &amp; Trust, N.A. and First Paragould Bankshares, Inc., pursuant to which Treasury agreed to sell its 344,577 shares of CPP common stock in One Bank &amp; Trust, N.A. to First Paragould Bankshares, Inc. for total proceeds of $3,515,448.62 subject to the satisfaction of conditions specified in the agreement. The transaction was completed on 7/31/2018. </t>
  </si>
  <si>
    <t>On 8/15/18, Treasury determined that its securities holdings in One Financial Corporation (OFC) were worthless because OFC is defunct, cannot be located, and has no assets.  OFC has: ceased all operations; not had any directors or officers since early 2013; not filed with the Federal Reserve since early 2013; failed to file tax returns or make payments to the Arkansas Secretary of State since 2013, and; had its’ charter revoked by the Arkansas Secretary of State for failure to file.   Treasury determined that OFC has not had any assets since May 8, 2017 when Treasury purchased OFC’s common shares in OFC’s former banking subsidiary One Bank in an execution sale held by the United States’ Marshals Service.</t>
  </si>
  <si>
    <t>On 1/16/2019, Treasury entered into an agreement with Harbor Bankshares Corporation, pursuant to which Treasury agreed to sell part of its CPP common stock to Harbor Bankshares Corporation for total proceeds of $999,999.97 subject to the satisfaction of conditions specified in the agreement.  The transaction was completed on 1/16/2019.</t>
  </si>
  <si>
    <t>On 5/01/2019, Treasury entered into agreements with Broadway Financial Corporation, The Capital Corps, LLC and the National Asian American Coalition, pursuant to which Treasury agreed to sell its remaining CPP common stock at a discount to The Capital Corps, LLC and the National Asian American Coalition for total proceeds of $3,503,502.60 subject to the satisfaction of conditions specified in the agreement.  The transaction was completed on 5/01/2019.</t>
  </si>
  <si>
    <t>8,137</t>
  </si>
  <si>
    <t>9,10,18,65,96,99,136,142,145,154</t>
  </si>
  <si>
    <t>Sold, in part; warrants not outstanding</t>
  </si>
  <si>
    <t>143,146</t>
  </si>
  <si>
    <t>8,138</t>
  </si>
  <si>
    <t>34,118,121,140,147</t>
  </si>
  <si>
    <t>8,144</t>
  </si>
  <si>
    <t>HAMPTON ROADS BANKSHARES, INC. / XENITH BANKSHARES, INC.</t>
  </si>
  <si>
    <t>8,9,149,153</t>
  </si>
  <si>
    <t>15,17,129,135,139,151,152</t>
  </si>
  <si>
    <t>8,69,148</t>
  </si>
  <si>
    <t>11,150</t>
  </si>
  <si>
    <t>22,97,141</t>
  </si>
  <si>
    <t>On 12/20/2016, Treasury entered into an agreement with CFBanc Corporation (the “Company”), pursuant to which Treasury agreed to sell its CDCI preferred stock to the Company for fair value of $5,549,760 plus accrued and unpaid dividends to the date of closing, subject to the satisfaction of the conditions specified in the agreement.  The sale was completed on 12/20/2016.</t>
  </si>
  <si>
    <t>On 12/20/2016, Treasury entered into an agreement with Community Plus Federal Credit Union (the “Company”), pursuant to which Treasury agreed to sell its CDCI senior subordinated securities to the Company for fair value of $415,000 plus accrued and unpaid interest to the date of closing, subject to the satisfaction of the conditions specified in the agreement.  The sale was completed on 12/20/2016.</t>
  </si>
  <si>
    <t>On 12/20/2016, Treasury entered into an agreement with Liberty Financial Services, Inc. (the “Company”), pursuant to which Treasury agreed to sell its CDCI preferred stock to the Company for fair value of $10,591,623 plus accrued and unpaid dividends to the date of closing, subject to the satisfaction of the conditions specified in the agreement.  The sale was completed on 12/20/2016.</t>
  </si>
  <si>
    <t>On 12/20/2016, Treasury entered into an agreement with M&amp;F Bancorp, Inc. (the “Company”), pursuant to which Treasury agreed to sell its CDCI preferred stock to the Company for fair value of $9,388,000 plus accrued and unpaid dividends to the date of closing, subject to the satisfaction of the conditions specified in the agreement.  The sale was completed on 12/20/2016.</t>
  </si>
  <si>
    <t>On 12/20/2016, Treasury entered into an agreement with PGB Holdings, Inc. (the “Company”), pursuant to which Treasury agreed to sell its CDCI preferred stock to the Company for fair value of $2,940,000 plus accrued and unpaid dividends to the date of closing, subject to the satisfaction of the conditions specified in the agreement.  The sale was completed on 12/20/2016.</t>
  </si>
  <si>
    <t>On 12/20/2016, Treasury entered into an agreement with Southern Chautauqua Federal Credit Union (the “Company”), pursuant to which Treasury agreed to sell its CDCI senior subordinated securities to the Company for fair value of $1,589,370 plus accrued and unpaid interest to the date of closing, subject to the satisfaction of the conditions specified in the agreement.  The sale was completed on 12/20/2016.</t>
  </si>
  <si>
    <t>On 12/27/2016, Treasury entered into an agreement with Alternatives Federal Credit Union (the “Company”), pursuant to which Treasury agreed to sell its CDCI senior subordinated securities to the Company for fair value of $2,055,280 plus accrued and unpaid interest to the date of closing, subject to the satisfaction of the conditions specified in the agreement.  The sale was completed on 12/27/2016.</t>
  </si>
  <si>
    <t>On 12/27/2016, Treasury entered into an agreement with Brooklyn Cooperative Federal Credit Union (the “Company”), pursuant to which Treasury agreed to sell its CDCI senior subordinated securities to the Company for fair value of $280,000 plus accrued and unpaid interest to the date of closing, subject to the satisfaction of the conditions specified in the agreement.  The sale was completed on 12/27/2016.</t>
  </si>
  <si>
    <t>On 12/27/2016, Treasury entered into an agreement with Genesee Co-Op Federal Credit Union (the “Company”), pursuant to which Treasury agreed to sell its CDCI senior subordinated securities to the Company for fair value of $279,000 plus accrued and unpaid interest to the date of closing, subject to the satisfaction of the conditions specified in the agreement.  The sale was completed on 12/27/2016.</t>
  </si>
  <si>
    <t>On 12/27/2016, Treasury entered into an agreement with Harborstone Credit Union (the “Company”), which had purchased Thurston Union of Low-Income People (TULIP) Cooperative Credit Union, pursuant to which Treasury agreed to sell its TULIP CDCI senior subordinated securities to the Company for fair value of $71,205 plus accrued and unpaid interest to the date of closing, subject to the satisfaction of the conditions specified in the agreement.  The sale was completed on 12/27/2016.</t>
  </si>
  <si>
    <t>On 12/27/2016, Treasury entered into an agreement with Phenix Pride Federal Credit Union (the “Company”), pursuant to which Treasury agreed to sell its CDCI senior subordinated securities to the Company for fair value of $142,000 plus accrued and unpaid interest to the date of closing, subject to the satisfaction of the conditions specified in the agreement.  The sale was completed on 12/27/2016.</t>
  </si>
  <si>
    <t>On 12/27/2016, Treasury entered into an agreement with Shreveport Federal Credit Union (the “Company”), pursuant to which Treasury agreed to sell its CDCI senior subordinated securities to the Company for fair value of $2,434,320 plus accrued and unpaid interest to the date of closing, subject to the satisfaction of the conditions specified in the agreement.  The sale was completed on 12/27/2016.</t>
  </si>
  <si>
    <t>On 12/27/2016, Treasury entered into an agreement with Vigo County Federal Credit Union (the “Company”), pursuant to which Treasury agreed to sell 389,150 of its CDCI senior subordinated securities to the Company for fair value of $358,018 plus accrued and unpaid interest to the date of closing, subject to the satisfaction of the conditions specified in the agreement.  The sale was completed on 12/27/2016.</t>
  </si>
  <si>
    <t>On 12/30/2016, Treasury entered into an agreement with Citizens Bancshares Corporation (the “Company”) pursuant to which Treasury agreed to sell its CDCI preferred stock to State Capital Corp. for fair value of $4,227,049 plus accrued and unpaid dividends to the date of closing, subject to the satisfaction of the conditions specified in the agreement.  The sale was completed on 12/30/2016.</t>
  </si>
  <si>
    <t>On 12/30/2016, Treasury entered into an agreement with D.C. Federal Credit Union (the “Company”), pursuant to which Treasury agreed to sell 1,022,000  of its CDCI senior subordinated securities to the Company for fair value of $970,900 plus accrued and unpaid interest to the date of closing, subject to the satisfaction of the conditions specified in the agreement.  The sale was completed on 12/30/2016.</t>
  </si>
  <si>
    <t>On 12/30/2016, Treasury entered into an agreement with IBW Financial Corporation (the “Company”) pursuant to which Treasury agreed to sell its CDCI preferred stock to State Capital Corp. for fair value of $5,610,000  plus accrued and unpaid dividends to the date of closing, subject to the satisfaction of the conditions specified in the agreement.  The sale was completed on 12/30/2016.</t>
  </si>
  <si>
    <t>On 12/30/2016, Treasury entered into an agreement with Lower East Side People's Federal Credit Union (the “Company”), pursuant to which Treasury agreed to sell its CDCI senior subordinated securities to the Company for fair value of $1,098,833 plus accrued and unpaid interest to the date of closing, subject to the satisfaction of the conditions specified in the agreement.  The sale was completed on 12/30/2016.</t>
  </si>
  <si>
    <t>On 1/10/2017, Treasury entered into an agreement with Santa Cruz Community Credit Union (the “Company”), pursuant to which Treasury agreed to sell its CDCI senior subordinated securities to the Company for fair value of $2,607,416 plus accrued and unpaid interest to the date of closing, subject to the satisfaction of the conditions specified in the agreement.  The sale was completed on 1/10/2017.</t>
  </si>
  <si>
    <t>On 1/24/2017, Treasury entered into an agreement with Tongass Federal Credit Union (the “Company”), pursuant to which Treasury agreed to sell its CDCI senior subordinated securities to the Company for fair value of $1,552,000 plus accrued and unpaid interest to the date of closing, subject to the satisfaction of the conditions specified in the agreement.  The sale was completed on 1/24/2017.</t>
  </si>
  <si>
    <t>This institution repaid Treasury on the date of maturity of its Subordinated Debentures.</t>
  </si>
  <si>
    <t>26</t>
  </si>
  <si>
    <t>27</t>
  </si>
  <si>
    <t>3,5,8,33</t>
  </si>
  <si>
    <t>21</t>
  </si>
  <si>
    <t>34</t>
  </si>
  <si>
    <t>Sold, in part</t>
  </si>
  <si>
    <t>28</t>
  </si>
  <si>
    <t>3,35</t>
  </si>
  <si>
    <t>3,4,22</t>
  </si>
  <si>
    <t>36</t>
  </si>
  <si>
    <t>3,23</t>
  </si>
  <si>
    <t>3,5,8</t>
  </si>
  <si>
    <t>3,24</t>
  </si>
  <si>
    <t>30</t>
  </si>
  <si>
    <t>37</t>
  </si>
  <si>
    <t>25</t>
  </si>
  <si>
    <t>Thurston Union of Low-Income People (TULIP) Cooperative Credit Union / Harborstone Credit Union</t>
  </si>
  <si>
    <t>8,32</t>
  </si>
  <si>
    <t>19/ On 1/18/2020, Western Asset Management Company made a distribution to Treasury in respect of certain settlement proceeds.</t>
  </si>
  <si>
    <r>
      <t xml:space="preserve">Distribution </t>
    </r>
    <r>
      <rPr>
        <vertAlign val="superscript"/>
        <sz val="14"/>
        <rFont val="Arial"/>
        <family val="2"/>
      </rPr>
      <t>5, 19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</si>
</sst>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_);_(&quot;$&quot;* \(#,##0\);_(&quot;$&quot;* &quot;-&quot;??_);_(@_)"/>
    <numFmt numFmtId="166" formatCode="&quot;$&quot;#,##0.0000"/>
    <numFmt numFmtId="167" formatCode="_(* #,##0_);_(* \(#,##0\);_(* &quot;-&quot;??_);_(@_)"/>
    <numFmt numFmtId="168" formatCode="&quot;$&quot;#,##0"/>
    <numFmt numFmtId="169" formatCode="_(&quot;$&quot;* #,##0_);_(&quot;$&quot;* \(#,##0\);_(&quot;$&quot;* &quot;0&quot;??_);_(@_)"/>
    <numFmt numFmtId="170" formatCode="0.0%"/>
    <numFmt numFmtId="171" formatCode="mm/dd/yyyy"/>
  </numFmts>
  <fonts count="58">
    <font>
      <sz val="11"/>
      <color theme="1"/>
      <name val="Calibri"/>
      <family val="2"/>
      <scheme val="minor"/>
    </font>
    <font>
      <sz val="11"/>
      <color theme="1"/>
      <name val="Calibri"/>
      <family val="2"/>
      <scheme val="minor"/>
    </font>
    <font>
      <b/>
      <u/>
      <sz val="12"/>
      <color theme="1"/>
      <name val="Arial"/>
      <family val="2"/>
    </font>
    <font>
      <sz val="11"/>
      <color theme="1"/>
      <name val="Arial"/>
      <family val="2"/>
    </font>
    <font>
      <b/>
      <sz val="11"/>
      <color theme="1"/>
      <name val="Arial"/>
      <family val="2"/>
    </font>
    <font>
      <sz val="11"/>
      <color theme="1"/>
      <name val="Ariel"/>
    </font>
    <font>
      <b/>
      <sz val="11"/>
      <color theme="1"/>
      <name val="Ariel"/>
    </font>
    <font>
      <sz val="11"/>
      <color indexed="8"/>
      <name val="Calibri"/>
      <family val="2"/>
    </font>
    <font>
      <b/>
      <sz val="11"/>
      <name val="Arial"/>
      <family val="2"/>
    </font>
    <font>
      <b/>
      <sz val="10"/>
      <name val="Arial"/>
      <family val="2"/>
    </font>
    <font>
      <b/>
      <sz val="14"/>
      <color indexed="8"/>
      <name val="Arial"/>
      <family val="2"/>
    </font>
    <font>
      <b/>
      <sz val="11"/>
      <color indexed="8"/>
      <name val="Arial"/>
      <family val="2"/>
    </font>
    <font>
      <sz val="10"/>
      <name val="Arial"/>
      <family val="2"/>
    </font>
    <font>
      <sz val="11"/>
      <name val="Arial"/>
      <family val="2"/>
    </font>
    <font>
      <b/>
      <vertAlign val="superscript"/>
      <sz val="12"/>
      <color indexed="8"/>
      <name val="Arial"/>
      <family val="2"/>
    </font>
    <font>
      <sz val="11"/>
      <color indexed="8"/>
      <name val="Arial"/>
      <family val="2"/>
    </font>
    <font>
      <sz val="9"/>
      <color indexed="8"/>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sz val="10"/>
      <name val="System"/>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vertAlign val="superscript"/>
      <sz val="11"/>
      <name val="Arial"/>
      <family val="2"/>
    </font>
    <font>
      <vertAlign val="superscript"/>
      <sz val="11"/>
      <name val="Arial"/>
      <family val="2"/>
    </font>
    <font>
      <vertAlign val="superscript"/>
      <sz val="11"/>
      <color indexed="8"/>
      <name val="Arial"/>
      <family val="2"/>
    </font>
    <font>
      <b/>
      <vertAlign val="superscript"/>
      <sz val="11"/>
      <color indexed="8"/>
      <name val="Arial"/>
      <family val="2"/>
    </font>
    <font>
      <b/>
      <i/>
      <sz val="11"/>
      <name val="Arial"/>
      <family val="2"/>
    </font>
    <font>
      <b/>
      <i/>
      <vertAlign val="superscript"/>
      <sz val="11"/>
      <name val="Arial"/>
      <family val="2"/>
    </font>
    <font>
      <b/>
      <sz val="12"/>
      <name val="Arial"/>
      <family val="2"/>
    </font>
    <font>
      <b/>
      <vertAlign val="superscript"/>
      <sz val="14"/>
      <name val="Arial"/>
      <family val="2"/>
    </font>
    <font>
      <vertAlign val="superscript"/>
      <sz val="14"/>
      <name val="Arial"/>
      <family val="2"/>
    </font>
    <font>
      <vertAlign val="superscript"/>
      <sz val="12"/>
      <name val="Arial"/>
      <family val="2"/>
    </font>
    <font>
      <sz val="11"/>
      <color rgb="FF000000"/>
      <name val="Arial"/>
      <family val="2"/>
    </font>
    <font>
      <b/>
      <sz val="12"/>
      <color indexed="8"/>
      <name val="Arial"/>
      <family val="2"/>
    </font>
    <font>
      <b/>
      <sz val="12"/>
      <color theme="1"/>
      <name val="Arial"/>
      <family val="2"/>
    </font>
    <font>
      <b/>
      <sz val="11"/>
      <color theme="0"/>
      <name val="Arial"/>
      <family val="2"/>
    </font>
    <font>
      <sz val="11"/>
      <color rgb="FFFFFFFF"/>
      <name val="Arial"/>
      <family val="2"/>
    </font>
    <font>
      <vertAlign val="superscript"/>
      <sz val="11"/>
      <color rgb="FFFFFFFF"/>
      <name val="Arial"/>
      <family val="2"/>
    </font>
    <font>
      <b/>
      <sz val="11"/>
      <color rgb="FFFFFFFF"/>
      <name val="Arial"/>
      <family val="2"/>
    </font>
    <font>
      <sz val="10"/>
      <color theme="1"/>
      <name val="Arial"/>
      <family val="2"/>
    </font>
    <font>
      <sz val="10.75"/>
      <name val="Arial"/>
      <family val="2"/>
    </font>
    <font>
      <sz val="10"/>
      <color theme="1"/>
      <name val="Arial"/>
      <family val="2"/>
    </font>
    <font>
      <vertAlign val="superscript"/>
      <sz val="11"/>
      <color theme="1"/>
      <name val="Arial"/>
      <family val="2"/>
    </font>
    <font>
      <sz val="11"/>
      <color theme="1"/>
      <name val="Arial"/>
      <family val="2"/>
    </font>
  </fonts>
  <fills count="40">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bgColor theme="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9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top/>
      <bottom style="double">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medium">
        <color auto="1"/>
      </top>
      <bottom/>
      <diagonal/>
    </border>
    <border>
      <left/>
      <right style="medium">
        <color auto="1"/>
      </right>
      <top/>
      <bottom style="thin">
        <color auto="1"/>
      </bottom>
      <diagonal/>
    </border>
    <border>
      <left style="medium">
        <color auto="1"/>
      </left>
      <right/>
      <top/>
      <bottom style="thin">
        <color auto="1"/>
      </bottom>
      <diagonal/>
    </border>
    <border>
      <left/>
      <right style="medium">
        <color auto="1"/>
      </right>
      <top style="thin">
        <color auto="1"/>
      </top>
      <bottom/>
      <diagonal/>
    </border>
    <border>
      <left style="medium">
        <color auto="1"/>
      </left>
      <right style="thin">
        <color auto="1"/>
      </right>
      <top style="thin">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thin">
        <color auto="1"/>
      </right>
      <top/>
      <bottom/>
      <diagonal/>
    </border>
    <border>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style="thin">
        <color auto="1"/>
      </right>
      <top style="medium">
        <color auto="1"/>
      </top>
      <bottom/>
      <diagonal/>
    </border>
    <border>
      <left style="thin">
        <color auto="1"/>
      </left>
      <right style="medium">
        <color auto="1"/>
      </right>
      <top style="medium">
        <color auto="1"/>
      </top>
      <bottom/>
      <diagonal/>
    </border>
    <border>
      <left/>
      <right/>
      <top style="thin">
        <color auto="1"/>
      </top>
      <bottom/>
      <diagonal/>
    </border>
    <border>
      <left/>
      <right style="medium">
        <color auto="1"/>
      </right>
      <top style="thin">
        <color auto="1"/>
      </top>
      <bottom style="thin">
        <color auto="1"/>
      </bottom>
      <diagonal/>
    </border>
    <border>
      <left/>
      <right/>
      <top style="double">
        <color auto="1"/>
      </top>
      <bottom style="double">
        <color auto="1"/>
      </bottom>
      <diagonal/>
    </border>
    <border>
      <left/>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style="medium">
        <color auto="1"/>
      </left>
      <right/>
      <top/>
      <bottom style="medium">
        <color indexed="64"/>
      </bottom>
      <diagonal/>
    </border>
  </borders>
  <cellStyleXfs count="20219">
    <xf numFmtId="0" fontId="0" fillId="0" borderId="0"/>
    <xf numFmtId="0" fontId="1" fillId="0" borderId="0"/>
    <xf numFmtId="44" fontId="7" fillId="0" borderId="0" applyFont="0" applyFill="0" applyBorder="0" applyAlignment="0" applyProtection="0"/>
    <xf numFmtId="0" fontId="1" fillId="0" borderId="0"/>
    <xf numFmtId="0" fontId="1" fillId="0" borderId="0"/>
    <xf numFmtId="0" fontId="12" fillId="0" borderId="0"/>
    <xf numFmtId="44"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12" fillId="0" borderId="0"/>
    <xf numFmtId="0" fontId="1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 fillId="0" borderId="0"/>
  </cellStyleXfs>
  <cellXfs count="1764">
    <xf numFmtId="0" fontId="0" fillId="0" borderId="0" xfId="0"/>
    <xf numFmtId="0" fontId="2" fillId="0" borderId="1" xfId="1" applyFont="1" applyFill="1" applyBorder="1" applyAlignment="1">
      <alignment horizontal="left"/>
    </xf>
    <xf numFmtId="0" fontId="3" fillId="0" borderId="2" xfId="1" applyFont="1" applyFill="1" applyBorder="1" applyAlignment="1"/>
    <xf numFmtId="0" fontId="3" fillId="0" borderId="3" xfId="1" applyFont="1" applyFill="1" applyBorder="1" applyAlignment="1"/>
    <xf numFmtId="0" fontId="3" fillId="0" borderId="0" xfId="1" applyFont="1" applyFill="1" applyBorder="1"/>
    <xf numFmtId="0" fontId="3" fillId="0" borderId="5" xfId="1" applyFont="1" applyFill="1" applyBorder="1"/>
    <xf numFmtId="0" fontId="3" fillId="0" borderId="0" xfId="1" applyFont="1" applyFill="1" applyBorder="1" applyAlignment="1"/>
    <xf numFmtId="0" fontId="3" fillId="0" borderId="5" xfId="1" applyFont="1" applyFill="1" applyBorder="1" applyAlignment="1"/>
    <xf numFmtId="0" fontId="5" fillId="0" borderId="4" xfId="1" applyFont="1" applyFill="1" applyBorder="1" applyAlignment="1">
      <alignment horizontal="left"/>
    </xf>
    <xf numFmtId="0" fontId="1" fillId="0" borderId="0" xfId="1" applyFill="1" applyBorder="1"/>
    <xf numFmtId="0" fontId="1" fillId="0" borderId="5" xfId="1" applyFill="1" applyBorder="1"/>
    <xf numFmtId="164" fontId="8" fillId="0" borderId="0" xfId="2" applyNumberFormat="1" applyFont="1" applyFill="1"/>
    <xf numFmtId="164" fontId="9" fillId="0" borderId="0" xfId="2" applyNumberFormat="1" applyFont="1" applyFill="1"/>
    <xf numFmtId="0" fontId="0" fillId="0" borderId="0" xfId="0" applyAlignment="1">
      <alignment wrapText="1"/>
    </xf>
    <xf numFmtId="0" fontId="0" fillId="0" borderId="0" xfId="0" applyAlignment="1">
      <alignment vertical="top"/>
    </xf>
    <xf numFmtId="14" fontId="11" fillId="0" borderId="0" xfId="4" applyNumberFormat="1" applyFont="1" applyFill="1" applyBorder="1" applyAlignment="1"/>
    <xf numFmtId="0" fontId="11" fillId="0" borderId="0" xfId="4" applyNumberFormat="1" applyFont="1" applyFill="1" applyBorder="1" applyAlignment="1"/>
    <xf numFmtId="0" fontId="11" fillId="0" borderId="17" xfId="4" applyFont="1" applyFill="1" applyBorder="1" applyAlignment="1" applyProtection="1">
      <alignment horizontal="center" wrapText="1"/>
      <protection locked="0"/>
    </xf>
    <xf numFmtId="165" fontId="11" fillId="0" borderId="17" xfId="6" applyNumberFormat="1" applyFont="1" applyFill="1" applyBorder="1" applyAlignment="1" applyProtection="1">
      <alignment horizontal="center" wrapText="1"/>
      <protection locked="0"/>
    </xf>
    <xf numFmtId="0" fontId="11" fillId="0" borderId="18" xfId="4" applyFont="1" applyFill="1" applyBorder="1" applyAlignment="1" applyProtection="1">
      <alignment horizontal="center" wrapText="1"/>
      <protection locked="0"/>
    </xf>
    <xf numFmtId="0" fontId="13" fillId="0" borderId="0" xfId="5" applyFont="1" applyFill="1" applyBorder="1" applyAlignment="1" applyProtection="1">
      <alignment wrapText="1"/>
      <protection locked="0"/>
    </xf>
    <xf numFmtId="167" fontId="13" fillId="0" borderId="0" xfId="5" applyNumberFormat="1" applyFont="1" applyFill="1" applyBorder="1" applyAlignment="1">
      <alignment wrapText="1"/>
    </xf>
    <xf numFmtId="167" fontId="13" fillId="0" borderId="0" xfId="8" applyNumberFormat="1" applyFont="1" applyFill="1" applyBorder="1" applyAlignment="1" applyProtection="1">
      <alignment wrapText="1"/>
      <protection locked="0"/>
    </xf>
    <xf numFmtId="43" fontId="13" fillId="0" borderId="0" xfId="5" applyNumberFormat="1" applyFont="1" applyFill="1" applyBorder="1" applyAlignment="1" applyProtection="1">
      <alignment wrapText="1"/>
      <protection locked="0"/>
    </xf>
    <xf numFmtId="44" fontId="13" fillId="0" borderId="0" xfId="6" applyFont="1" applyFill="1" applyBorder="1" applyAlignment="1" applyProtection="1">
      <alignment wrapText="1"/>
      <protection locked="0"/>
    </xf>
    <xf numFmtId="14" fontId="15" fillId="0" borderId="19" xfId="4" applyNumberFormat="1" applyFont="1" applyFill="1" applyBorder="1" applyAlignment="1">
      <alignment horizontal="center" vertical="center" wrapText="1"/>
    </xf>
    <xf numFmtId="0" fontId="16" fillId="0" borderId="10" xfId="4" applyNumberFormat="1" applyFont="1" applyFill="1" applyBorder="1" applyAlignment="1">
      <alignment horizontal="center" vertical="top" wrapText="1"/>
    </xf>
    <xf numFmtId="166" fontId="15" fillId="0" borderId="10" xfId="4" applyNumberFormat="1" applyFont="1" applyFill="1" applyBorder="1" applyAlignment="1">
      <alignment horizontal="center" vertical="center" wrapText="1"/>
    </xf>
    <xf numFmtId="167" fontId="15" fillId="0" borderId="10" xfId="7" applyNumberFormat="1" applyFont="1" applyFill="1" applyBorder="1" applyAlignment="1">
      <alignment horizontal="center" vertical="center" wrapText="1"/>
    </xf>
    <xf numFmtId="165" fontId="15" fillId="0" borderId="20" xfId="4" applyNumberFormat="1" applyFont="1" applyFill="1" applyBorder="1" applyAlignment="1">
      <alignment horizontal="center" vertical="center" wrapText="1"/>
    </xf>
    <xf numFmtId="44" fontId="13" fillId="0" borderId="0" xfId="5" applyNumberFormat="1" applyFont="1" applyFill="1" applyBorder="1" applyAlignment="1" applyProtection="1">
      <alignment wrapText="1"/>
      <protection locked="0"/>
    </xf>
    <xf numFmtId="0" fontId="13" fillId="0" borderId="0" xfId="5" applyNumberFormat="1" applyFont="1" applyFill="1" applyBorder="1" applyAlignment="1">
      <alignment horizontal="center" wrapText="1"/>
    </xf>
    <xf numFmtId="14" fontId="11" fillId="0" borderId="0" xfId="4" applyNumberFormat="1" applyFont="1" applyFill="1" applyBorder="1" applyAlignment="1">
      <alignment horizontal="center" vertical="center" wrapText="1"/>
    </xf>
    <xf numFmtId="168" fontId="11" fillId="0" borderId="21" xfId="4" applyNumberFormat="1" applyFont="1" applyFill="1" applyBorder="1" applyAlignment="1">
      <alignment vertical="center" wrapText="1"/>
    </xf>
    <xf numFmtId="168" fontId="15" fillId="0" borderId="0" xfId="4" applyNumberFormat="1" applyFont="1" applyFill="1" applyBorder="1" applyAlignment="1">
      <alignment horizontal="center" vertical="center" wrapText="1"/>
    </xf>
    <xf numFmtId="14" fontId="15" fillId="0" borderId="0" xfId="4" applyNumberFormat="1" applyFont="1" applyFill="1" applyBorder="1" applyAlignment="1">
      <alignment horizontal="center" vertical="center" wrapText="1"/>
    </xf>
    <xf numFmtId="0" fontId="13" fillId="0" borderId="0" xfId="5" applyFont="1" applyFill="1" applyBorder="1" applyAlignment="1" applyProtection="1">
      <alignment horizontal="center" wrapText="1"/>
      <protection locked="0"/>
    </xf>
    <xf numFmtId="0" fontId="13" fillId="0" borderId="0" xfId="5" applyNumberFormat="1" applyFont="1" applyFill="1" applyBorder="1" applyAlignment="1">
      <alignment horizontal="center"/>
    </xf>
    <xf numFmtId="14" fontId="13" fillId="0" borderId="0" xfId="5" applyNumberFormat="1" applyFont="1" applyFill="1" applyBorder="1" applyAlignment="1">
      <alignment horizontal="center"/>
    </xf>
    <xf numFmtId="8" fontId="17" fillId="0" borderId="0" xfId="5" applyNumberFormat="1" applyFont="1" applyFill="1"/>
    <xf numFmtId="165" fontId="13" fillId="0" borderId="0" xfId="6" applyNumberFormat="1" applyFont="1" applyFill="1" applyBorder="1"/>
    <xf numFmtId="0" fontId="13" fillId="0" borderId="0" xfId="5" applyFont="1" applyFill="1" applyBorder="1" applyAlignment="1">
      <alignment horizontal="center"/>
    </xf>
    <xf numFmtId="167" fontId="13" fillId="0" borderId="0" xfId="5" applyNumberFormat="1" applyFont="1" applyFill="1" applyBorder="1"/>
    <xf numFmtId="10" fontId="13" fillId="0" borderId="0" xfId="6" applyNumberFormat="1" applyFont="1" applyFill="1" applyBorder="1"/>
    <xf numFmtId="164" fontId="13" fillId="0" borderId="0" xfId="5" applyNumberFormat="1" applyFont="1" applyFill="1" applyBorder="1" applyAlignment="1">
      <alignment horizontal="center"/>
    </xf>
    <xf numFmtId="10" fontId="13" fillId="0" borderId="0" xfId="5" applyNumberFormat="1" applyFont="1" applyFill="1" applyBorder="1" applyAlignment="1">
      <alignment horizontal="center"/>
    </xf>
    <xf numFmtId="44" fontId="17" fillId="0" borderId="0" xfId="5" applyNumberFormat="1" applyFont="1" applyFill="1"/>
    <xf numFmtId="0" fontId="11" fillId="0" borderId="0" xfId="18956" applyFont="1" applyFill="1" applyAlignment="1"/>
    <xf numFmtId="14" fontId="13" fillId="0" borderId="17" xfId="5" applyNumberFormat="1" applyFont="1" applyFill="1" applyBorder="1" applyAlignment="1" applyProtection="1">
      <alignment horizontal="center" vertical="center" wrapText="1"/>
      <protection locked="0"/>
    </xf>
    <xf numFmtId="0" fontId="13" fillId="0" borderId="17" xfId="5" applyFont="1" applyFill="1" applyBorder="1" applyAlignment="1">
      <alignment horizontal="left" wrapText="1"/>
    </xf>
    <xf numFmtId="42" fontId="13" fillId="0" borderId="49" xfId="5" applyNumberFormat="1" applyFont="1" applyFill="1" applyBorder="1" applyAlignment="1">
      <alignment vertical="center"/>
    </xf>
    <xf numFmtId="14" fontId="15" fillId="0" borderId="51" xfId="18956" applyNumberFormat="1" applyFont="1" applyFill="1" applyBorder="1" applyAlignment="1">
      <alignment horizontal="center" vertical="center"/>
    </xf>
    <xf numFmtId="0" fontId="15" fillId="0" borderId="49" xfId="18956" applyFont="1" applyFill="1" applyBorder="1" applyAlignment="1">
      <alignment horizontal="center" vertical="center"/>
    </xf>
    <xf numFmtId="14" fontId="13" fillId="0" borderId="45" xfId="5" applyNumberFormat="1" applyFont="1" applyFill="1" applyBorder="1" applyAlignment="1">
      <alignment vertical="center"/>
    </xf>
    <xf numFmtId="0" fontId="13" fillId="0" borderId="44" xfId="5" applyNumberFormat="1" applyFont="1" applyFill="1" applyBorder="1" applyAlignment="1">
      <alignment horizontal="left" vertical="center"/>
    </xf>
    <xf numFmtId="0" fontId="13" fillId="0" borderId="44" xfId="5" applyNumberFormat="1" applyFont="1" applyFill="1" applyBorder="1" applyAlignment="1">
      <alignment horizontal="center" vertical="center"/>
    </xf>
    <xf numFmtId="169" fontId="13" fillId="0" borderId="46" xfId="5" quotePrefix="1" applyNumberFormat="1" applyFont="1" applyFill="1" applyBorder="1" applyAlignment="1">
      <alignment horizontal="center" vertical="center" wrapText="1"/>
    </xf>
    <xf numFmtId="0" fontId="13" fillId="0" borderId="13" xfId="5" applyFont="1" applyFill="1" applyBorder="1" applyAlignment="1">
      <alignment horizontal="center" vertical="center" wrapText="1"/>
    </xf>
    <xf numFmtId="42" fontId="13" fillId="0" borderId="11" xfId="5" applyNumberFormat="1" applyFont="1" applyFill="1" applyBorder="1" applyAlignment="1">
      <alignment vertical="center"/>
    </xf>
    <xf numFmtId="0" fontId="13" fillId="0" borderId="11" xfId="5" applyFont="1" applyFill="1" applyBorder="1" applyAlignment="1">
      <alignment horizontal="left" vertical="center" wrapText="1"/>
    </xf>
    <xf numFmtId="14" fontId="13" fillId="0" borderId="13" xfId="5" quotePrefix="1" applyNumberFormat="1" applyFont="1" applyFill="1" applyBorder="1" applyAlignment="1">
      <alignment horizontal="center" vertical="center" wrapText="1"/>
    </xf>
    <xf numFmtId="0" fontId="13" fillId="0" borderId="10" xfId="5" quotePrefix="1" applyNumberFormat="1" applyFont="1" applyFill="1" applyBorder="1" applyAlignment="1">
      <alignment horizontal="left" vertical="center" wrapText="1"/>
    </xf>
    <xf numFmtId="0" fontId="13" fillId="0" borderId="37" xfId="5" applyFont="1" applyFill="1" applyBorder="1" applyAlignment="1">
      <alignment horizontal="center" vertical="center" wrapText="1"/>
    </xf>
    <xf numFmtId="0" fontId="15" fillId="0" borderId="13" xfId="18956" applyFont="1" applyFill="1" applyBorder="1" applyAlignment="1">
      <alignment horizontal="center" vertical="top" wrapText="1"/>
    </xf>
    <xf numFmtId="169" fontId="15" fillId="0" borderId="20" xfId="6" quotePrefix="1" applyNumberFormat="1" applyFont="1" applyFill="1" applyBorder="1" applyAlignment="1">
      <alignment horizontal="center" vertical="center"/>
    </xf>
    <xf numFmtId="0" fontId="13" fillId="0" borderId="10" xfId="5" applyNumberFormat="1" applyFont="1" applyFill="1" applyBorder="1" applyAlignment="1">
      <alignment vertical="center" wrapText="1"/>
    </xf>
    <xf numFmtId="170" fontId="13" fillId="0" borderId="20" xfId="5" quotePrefix="1" applyNumberFormat="1" applyFont="1" applyFill="1" applyBorder="1" applyAlignment="1">
      <alignment horizontal="center" vertical="center" wrapText="1"/>
    </xf>
    <xf numFmtId="169" fontId="13" fillId="0" borderId="0" xfId="5" applyNumberFormat="1" applyFont="1" applyFill="1"/>
    <xf numFmtId="14" fontId="13" fillId="0" borderId="14" xfId="5" quotePrefix="1" applyNumberFormat="1" applyFont="1" applyFill="1" applyBorder="1" applyAlignment="1">
      <alignment horizontal="center" vertical="center" wrapText="1"/>
    </xf>
    <xf numFmtId="14" fontId="13" fillId="0" borderId="10" xfId="5" applyNumberFormat="1" applyFont="1" applyFill="1" applyBorder="1" applyAlignment="1">
      <alignment horizontal="left" vertical="center" wrapText="1"/>
    </xf>
    <xf numFmtId="0" fontId="13" fillId="0" borderId="32" xfId="5" applyFont="1" applyFill="1" applyBorder="1" applyAlignment="1">
      <alignment horizontal="center" vertical="top" wrapText="1"/>
    </xf>
    <xf numFmtId="42" fontId="13" fillId="0" borderId="11" xfId="5" applyNumberFormat="1" applyFont="1" applyFill="1" applyBorder="1" applyAlignment="1">
      <alignment vertical="center" wrapText="1"/>
    </xf>
    <xf numFmtId="0" fontId="15" fillId="0" borderId="14" xfId="18956" applyFont="1" applyFill="1" applyBorder="1" applyAlignment="1">
      <alignment horizontal="left" vertical="center" wrapText="1"/>
    </xf>
    <xf numFmtId="0" fontId="15" fillId="0" borderId="13" xfId="18956" applyFont="1" applyFill="1" applyBorder="1" applyAlignment="1">
      <alignment horizontal="left" vertical="center" wrapText="1"/>
    </xf>
    <xf numFmtId="0" fontId="13" fillId="0" borderId="10" xfId="5" quotePrefix="1" applyFont="1" applyFill="1" applyBorder="1" applyAlignment="1">
      <alignment horizontal="left" vertical="center" wrapText="1"/>
    </xf>
    <xf numFmtId="0" fontId="13" fillId="0" borderId="14" xfId="5" quotePrefix="1" applyFont="1" applyFill="1" applyBorder="1" applyAlignment="1">
      <alignment horizontal="center" vertical="center" wrapText="1"/>
    </xf>
    <xf numFmtId="0" fontId="13" fillId="0" borderId="11" xfId="5" quotePrefix="1" applyNumberFormat="1" applyFont="1" applyFill="1" applyBorder="1" applyAlignment="1">
      <alignment horizontal="left" vertical="center" wrapText="1"/>
    </xf>
    <xf numFmtId="0" fontId="15" fillId="0" borderId="11" xfId="6" quotePrefix="1" applyNumberFormat="1" applyFont="1" applyFill="1" applyBorder="1" applyAlignment="1">
      <alignment horizontal="left" vertical="center"/>
    </xf>
    <xf numFmtId="0" fontId="13" fillId="0" borderId="55" xfId="5" applyFont="1" applyFill="1" applyBorder="1" applyAlignment="1">
      <alignment vertical="center" wrapText="1"/>
    </xf>
    <xf numFmtId="0" fontId="13" fillId="0" borderId="55" xfId="5" applyFont="1" applyFill="1" applyBorder="1" applyAlignment="1">
      <alignment horizontal="center" vertical="center" wrapText="1"/>
    </xf>
    <xf numFmtId="0" fontId="13" fillId="0" borderId="11" xfId="5" applyNumberFormat="1" applyFont="1" applyFill="1" applyBorder="1" applyAlignment="1">
      <alignment horizontal="left" vertical="center" wrapText="1"/>
    </xf>
    <xf numFmtId="0" fontId="15" fillId="0" borderId="11" xfId="6" quotePrefix="1" applyNumberFormat="1" applyFont="1" applyFill="1" applyBorder="1" applyAlignment="1">
      <alignment horizontal="left" vertical="center" wrapText="1"/>
    </xf>
    <xf numFmtId="0" fontId="15" fillId="0" borderId="55" xfId="18956" applyFont="1" applyFill="1" applyBorder="1" applyAlignment="1">
      <alignment horizontal="center" vertical="top" wrapText="1"/>
    </xf>
    <xf numFmtId="169" fontId="13" fillId="0" borderId="37" xfId="5" quotePrefix="1" applyNumberFormat="1" applyFont="1" applyFill="1" applyBorder="1" applyAlignment="1">
      <alignment horizontal="center" vertical="center" wrapText="1"/>
    </xf>
    <xf numFmtId="0" fontId="13" fillId="0" borderId="38" xfId="5" applyFont="1" applyFill="1" applyBorder="1" applyAlignment="1">
      <alignment vertical="center" wrapText="1"/>
    </xf>
    <xf numFmtId="14" fontId="13" fillId="0" borderId="38" xfId="5" applyNumberFormat="1" applyFont="1" applyFill="1" applyBorder="1" applyAlignment="1">
      <alignment horizontal="left" vertical="center" wrapText="1"/>
    </xf>
    <xf numFmtId="0" fontId="15" fillId="0" borderId="0" xfId="18956" applyFont="1" applyFill="1" applyBorder="1" applyAlignment="1">
      <alignment horizontal="left" vertical="center" wrapText="1"/>
    </xf>
    <xf numFmtId="0" fontId="15" fillId="0" borderId="39" xfId="18956" applyFont="1" applyFill="1" applyBorder="1" applyAlignment="1">
      <alignment horizontal="center" vertical="top" wrapText="1"/>
    </xf>
    <xf numFmtId="0" fontId="13" fillId="0" borderId="38" xfId="5" quotePrefix="1" applyFont="1" applyFill="1" applyBorder="1" applyAlignment="1">
      <alignment horizontal="left" vertical="center" wrapText="1"/>
    </xf>
    <xf numFmtId="14" fontId="13" fillId="0" borderId="0" xfId="5" quotePrefix="1" applyNumberFormat="1" applyFont="1" applyFill="1" applyBorder="1" applyAlignment="1">
      <alignment horizontal="center" vertical="center" wrapText="1"/>
    </xf>
    <xf numFmtId="0" fontId="13" fillId="0" borderId="12" xfId="5" applyNumberFormat="1" applyFont="1" applyFill="1" applyBorder="1" applyAlignment="1">
      <alignment horizontal="left" vertical="center" wrapText="1"/>
    </xf>
    <xf numFmtId="169" fontId="15" fillId="0" borderId="38" xfId="6" quotePrefix="1" applyNumberFormat="1" applyFont="1" applyFill="1" applyBorder="1" applyAlignment="1">
      <alignment horizontal="center" vertical="center"/>
    </xf>
    <xf numFmtId="0" fontId="15" fillId="0" borderId="54" xfId="18956" applyFont="1" applyFill="1" applyBorder="1" applyAlignment="1">
      <alignment horizontal="left" vertical="center" wrapText="1"/>
    </xf>
    <xf numFmtId="14" fontId="13" fillId="0" borderId="54" xfId="5" quotePrefix="1" applyNumberFormat="1" applyFont="1" applyFill="1" applyBorder="1" applyAlignment="1">
      <alignment horizontal="center" vertical="center" wrapText="1"/>
    </xf>
    <xf numFmtId="0" fontId="13" fillId="0" borderId="10" xfId="5" applyFont="1" applyFill="1" applyBorder="1" applyAlignment="1">
      <alignment vertical="top" wrapText="1"/>
    </xf>
    <xf numFmtId="14" fontId="13" fillId="0" borderId="10" xfId="5" applyNumberFormat="1" applyFont="1" applyFill="1" applyBorder="1" applyAlignment="1">
      <alignment vertical="center" wrapText="1"/>
    </xf>
    <xf numFmtId="0" fontId="15" fillId="0" borderId="55" xfId="18956" applyFont="1" applyFill="1" applyBorder="1" applyAlignment="1">
      <alignment horizontal="center" vertical="center"/>
    </xf>
    <xf numFmtId="14" fontId="13" fillId="0" borderId="38" xfId="5" applyNumberFormat="1" applyFont="1" applyFill="1" applyBorder="1" applyAlignment="1">
      <alignment vertical="center" wrapText="1"/>
    </xf>
    <xf numFmtId="14" fontId="15" fillId="0" borderId="54" xfId="18956" applyNumberFormat="1" applyFont="1" applyFill="1" applyBorder="1" applyAlignment="1">
      <alignment horizontal="center" vertical="center"/>
    </xf>
    <xf numFmtId="14" fontId="15" fillId="0" borderId="17" xfId="18257" applyNumberFormat="1" applyFont="1" applyFill="1" applyBorder="1" applyAlignment="1">
      <alignment horizontal="center" vertical="center"/>
    </xf>
    <xf numFmtId="14" fontId="13" fillId="0" borderId="17" xfId="5" applyNumberFormat="1" applyFont="1" applyFill="1" applyBorder="1" applyAlignment="1">
      <alignment vertical="center" wrapText="1"/>
    </xf>
    <xf numFmtId="0" fontId="13" fillId="0" borderId="49" xfId="5" applyFont="1" applyFill="1" applyBorder="1" applyAlignment="1">
      <alignment horizontal="center" vertical="center" wrapText="1"/>
    </xf>
    <xf numFmtId="0" fontId="13" fillId="0" borderId="50" xfId="5" applyFont="1" applyFill="1" applyBorder="1" applyAlignment="1">
      <alignment horizontal="center" vertical="top" wrapText="1"/>
    </xf>
    <xf numFmtId="14" fontId="15" fillId="0" borderId="17" xfId="18956" applyNumberFormat="1" applyFont="1" applyFill="1" applyBorder="1" applyAlignment="1">
      <alignment horizontal="left" vertical="center" wrapText="1"/>
    </xf>
    <xf numFmtId="0" fontId="15" fillId="0" borderId="50" xfId="18956" applyFont="1" applyFill="1" applyBorder="1" applyAlignment="1">
      <alignment horizontal="center" vertical="top" wrapText="1"/>
    </xf>
    <xf numFmtId="0" fontId="15" fillId="0" borderId="15" xfId="18956" applyFont="1" applyFill="1" applyBorder="1" applyAlignment="1">
      <alignment horizontal="left" vertical="center" wrapText="1"/>
    </xf>
    <xf numFmtId="0" fontId="15" fillId="0" borderId="16" xfId="18956" applyFont="1" applyFill="1" applyBorder="1" applyAlignment="1">
      <alignment horizontal="center" vertical="top" wrapText="1"/>
    </xf>
    <xf numFmtId="0" fontId="13" fillId="0" borderId="17" xfId="5" applyFont="1" applyFill="1" applyBorder="1" applyAlignment="1">
      <alignment horizontal="left" vertical="center" wrapText="1"/>
    </xf>
    <xf numFmtId="169" fontId="15" fillId="0" borderId="18" xfId="6" applyNumberFormat="1" applyFont="1" applyFill="1" applyBorder="1" applyAlignment="1">
      <alignment horizontal="center" vertical="center"/>
    </xf>
    <xf numFmtId="14" fontId="13" fillId="0" borderId="15" xfId="5" quotePrefix="1" applyNumberFormat="1" applyFont="1" applyFill="1" applyBorder="1" applyAlignment="1">
      <alignment horizontal="center" vertical="center" wrapText="1"/>
    </xf>
    <xf numFmtId="169" fontId="15" fillId="0" borderId="17" xfId="6" applyNumberFormat="1" applyFont="1" applyFill="1" applyBorder="1" applyAlignment="1">
      <alignment horizontal="center" vertical="center"/>
    </xf>
    <xf numFmtId="0" fontId="15" fillId="0" borderId="49" xfId="6" applyNumberFormat="1" applyFont="1" applyFill="1" applyBorder="1" applyAlignment="1">
      <alignment horizontal="center" vertical="center"/>
    </xf>
    <xf numFmtId="42" fontId="13" fillId="0" borderId="10" xfId="5" quotePrefix="1" applyNumberFormat="1" applyFont="1" applyFill="1" applyBorder="1" applyAlignment="1">
      <alignment horizontal="right" vertical="center"/>
    </xf>
    <xf numFmtId="0" fontId="13" fillId="0" borderId="11" xfId="5" quotePrefix="1" applyFont="1" applyFill="1" applyBorder="1" applyAlignment="1">
      <alignment horizontal="center" vertical="center" wrapText="1"/>
    </xf>
    <xf numFmtId="0" fontId="15" fillId="0" borderId="55" xfId="18956" applyFont="1" applyFill="1" applyBorder="1" applyAlignment="1">
      <alignment horizontal="center" vertical="center" wrapText="1"/>
    </xf>
    <xf numFmtId="14" fontId="13" fillId="0" borderId="1" xfId="5" quotePrefix="1" applyNumberFormat="1" applyFont="1" applyFill="1" applyBorder="1" applyAlignment="1">
      <alignment horizontal="center" vertical="center" wrapText="1"/>
    </xf>
    <xf numFmtId="0" fontId="13" fillId="0" borderId="17" xfId="5" applyNumberFormat="1" applyFont="1" applyFill="1" applyBorder="1" applyAlignment="1">
      <alignment horizontal="left" vertical="center" wrapText="1"/>
    </xf>
    <xf numFmtId="169" fontId="15" fillId="0" borderId="17" xfId="6" quotePrefix="1" applyNumberFormat="1" applyFont="1" applyFill="1" applyBorder="1" applyAlignment="1">
      <alignment horizontal="center" vertical="center"/>
    </xf>
    <xf numFmtId="0" fontId="13" fillId="0" borderId="55" xfId="5" applyFont="1" applyFill="1" applyBorder="1" applyAlignment="1">
      <alignment horizontal="center" vertical="top" wrapText="1"/>
    </xf>
    <xf numFmtId="0" fontId="13" fillId="0" borderId="14" xfId="5" applyNumberFormat="1" applyFont="1" applyFill="1" applyBorder="1" applyAlignment="1">
      <alignment horizontal="left" vertical="center" wrapText="1"/>
    </xf>
    <xf numFmtId="0" fontId="13" fillId="0" borderId="42" xfId="5" applyFont="1" applyFill="1" applyBorder="1" applyAlignment="1">
      <alignment vertical="center" wrapText="1"/>
    </xf>
    <xf numFmtId="14" fontId="13" fillId="0" borderId="42" xfId="5" applyNumberFormat="1" applyFont="1" applyFill="1" applyBorder="1" applyAlignment="1">
      <alignment vertical="center" wrapText="1"/>
    </xf>
    <xf numFmtId="42" fontId="13" fillId="0" borderId="42" xfId="5" applyNumberFormat="1" applyFont="1" applyFill="1" applyBorder="1" applyAlignment="1">
      <alignment vertical="center"/>
    </xf>
    <xf numFmtId="0" fontId="15" fillId="0" borderId="12" xfId="6" applyNumberFormat="1" applyFont="1" applyFill="1" applyBorder="1" applyAlignment="1">
      <alignment horizontal="left" vertical="center" wrapText="1"/>
    </xf>
    <xf numFmtId="0" fontId="15" fillId="0" borderId="33" xfId="18956" applyFont="1" applyFill="1" applyBorder="1" applyAlignment="1">
      <alignment horizontal="left" vertical="center" wrapText="1"/>
    </xf>
    <xf numFmtId="14" fontId="13" fillId="0" borderId="33" xfId="5" quotePrefix="1" applyNumberFormat="1" applyFont="1" applyFill="1" applyBorder="1" applyAlignment="1">
      <alignment horizontal="center" vertical="center" wrapText="1"/>
    </xf>
    <xf numFmtId="0" fontId="13" fillId="0" borderId="5" xfId="5" applyFont="1" applyFill="1" applyBorder="1" applyAlignment="1">
      <alignment horizontal="center" vertical="top" wrapText="1"/>
    </xf>
    <xf numFmtId="0" fontId="13" fillId="0" borderId="0" xfId="5" applyNumberFormat="1" applyFont="1" applyFill="1" applyBorder="1" applyAlignment="1" applyProtection="1">
      <alignment horizontal="center" vertical="center" wrapText="1"/>
      <protection locked="0"/>
    </xf>
    <xf numFmtId="14" fontId="15" fillId="0" borderId="0" xfId="18257" applyNumberFormat="1" applyFont="1" applyFill="1" applyBorder="1" applyAlignment="1">
      <alignment horizontal="center" vertical="center"/>
    </xf>
    <xf numFmtId="0" fontId="13" fillId="0" borderId="2" xfId="5" applyFont="1" applyFill="1" applyBorder="1" applyAlignment="1">
      <alignment vertical="center" wrapText="1"/>
    </xf>
    <xf numFmtId="14" fontId="13" fillId="0" borderId="2" xfId="5" applyNumberFormat="1" applyFont="1" applyFill="1" applyBorder="1" applyAlignment="1">
      <alignment vertical="center" wrapText="1"/>
    </xf>
    <xf numFmtId="42" fontId="13" fillId="0" borderId="0" xfId="5" applyNumberFormat="1" applyFont="1" applyFill="1" applyBorder="1" applyAlignment="1">
      <alignment vertical="center"/>
    </xf>
    <xf numFmtId="0" fontId="13" fillId="0" borderId="0" xfId="5" applyFont="1" applyFill="1" applyBorder="1" applyAlignment="1">
      <alignment horizontal="center" vertical="center" wrapText="1"/>
    </xf>
    <xf numFmtId="14" fontId="15" fillId="0" borderId="0" xfId="18956" applyNumberFormat="1" applyFont="1" applyFill="1" applyBorder="1" applyAlignment="1">
      <alignment horizontal="center" vertical="center"/>
    </xf>
    <xf numFmtId="14" fontId="15" fillId="0" borderId="2" xfId="18956" applyNumberFormat="1" applyFont="1" applyFill="1" applyBorder="1" applyAlignment="1">
      <alignment horizontal="left" vertical="center" wrapText="1"/>
    </xf>
    <xf numFmtId="42" fontId="13" fillId="0" borderId="2" xfId="5" applyNumberFormat="1" applyFont="1" applyFill="1" applyBorder="1" applyAlignment="1">
      <alignment vertical="center"/>
    </xf>
    <xf numFmtId="0" fontId="15" fillId="0" borderId="2" xfId="18956" applyFont="1" applyFill="1" applyBorder="1" applyAlignment="1">
      <alignment horizontal="center" vertical="center"/>
    </xf>
    <xf numFmtId="0" fontId="15" fillId="0" borderId="2" xfId="18956" applyFont="1" applyFill="1" applyBorder="1" applyAlignment="1">
      <alignment horizontal="center" vertical="center" wrapText="1"/>
    </xf>
    <xf numFmtId="0" fontId="13" fillId="0" borderId="2" xfId="5" applyFont="1" applyFill="1" applyBorder="1" applyAlignment="1">
      <alignment horizontal="left" vertical="center" wrapText="1"/>
    </xf>
    <xf numFmtId="170" fontId="15" fillId="0" borderId="2" xfId="6" quotePrefix="1" applyNumberFormat="1" applyFont="1" applyFill="1" applyBorder="1" applyAlignment="1">
      <alignment horizontal="center" vertical="center"/>
    </xf>
    <xf numFmtId="0" fontId="13" fillId="0" borderId="2" xfId="5" quotePrefix="1" applyFont="1" applyFill="1" applyBorder="1" applyAlignment="1">
      <alignment horizontal="center" vertical="center" wrapText="1"/>
    </xf>
    <xf numFmtId="169" fontId="13" fillId="0" borderId="2" xfId="5" quotePrefix="1" applyNumberFormat="1" applyFont="1" applyFill="1" applyBorder="1" applyAlignment="1">
      <alignment horizontal="left" vertical="center" wrapText="1"/>
    </xf>
    <xf numFmtId="169" fontId="15" fillId="0" borderId="2" xfId="6" quotePrefix="1" applyNumberFormat="1" applyFont="1" applyFill="1" applyBorder="1" applyAlignment="1">
      <alignment horizontal="center" vertical="center"/>
    </xf>
    <xf numFmtId="0" fontId="13" fillId="0" borderId="0" xfId="5" applyFont="1" applyFill="1" applyBorder="1" applyAlignment="1">
      <alignment horizontal="center" wrapText="1"/>
    </xf>
    <xf numFmtId="0" fontId="8" fillId="0" borderId="0" xfId="5" applyFont="1" applyFill="1" applyBorder="1" applyAlignment="1">
      <alignment horizontal="right"/>
    </xf>
    <xf numFmtId="0" fontId="13" fillId="0" borderId="0" xfId="5" applyFont="1" applyFill="1" applyAlignment="1">
      <alignment horizontal="center"/>
    </xf>
    <xf numFmtId="0" fontId="8" fillId="0" borderId="0" xfId="5" applyFont="1" applyFill="1" applyAlignment="1">
      <alignment horizontal="right"/>
    </xf>
    <xf numFmtId="169" fontId="8" fillId="0" borderId="0" xfId="5" applyNumberFormat="1" applyFont="1" applyFill="1" applyBorder="1" applyAlignment="1">
      <alignment horizontal="center" wrapText="1"/>
    </xf>
    <xf numFmtId="169" fontId="8" fillId="0" borderId="21" xfId="5" applyNumberFormat="1" applyFont="1" applyFill="1" applyBorder="1"/>
    <xf numFmtId="42" fontId="8" fillId="0" borderId="0" xfId="5" applyNumberFormat="1" applyFont="1" applyFill="1" applyBorder="1"/>
    <xf numFmtId="42" fontId="8" fillId="0" borderId="0" xfId="5" applyNumberFormat="1" applyFont="1" applyFill="1" applyBorder="1" applyAlignment="1">
      <alignment horizontal="center" wrapText="1"/>
    </xf>
    <xf numFmtId="169" fontId="8" fillId="0" borderId="56" xfId="5" applyNumberFormat="1" applyFont="1" applyFill="1" applyBorder="1"/>
    <xf numFmtId="169" fontId="8" fillId="0" borderId="0" xfId="5" applyNumberFormat="1" applyFont="1" applyFill="1"/>
    <xf numFmtId="0" fontId="11" fillId="0" borderId="0" xfId="18956" applyFont="1" applyFill="1" applyAlignment="1">
      <alignment horizontal="centerContinuous"/>
    </xf>
    <xf numFmtId="0" fontId="11" fillId="0" borderId="0" xfId="18956" applyFont="1" applyFill="1" applyAlignment="1">
      <alignment horizontal="center" wrapText="1"/>
    </xf>
    <xf numFmtId="0" fontId="8" fillId="0" borderId="44" xfId="5" applyFont="1" applyFill="1" applyBorder="1" applyAlignment="1">
      <alignment horizontal="center"/>
    </xf>
    <xf numFmtId="0" fontId="8" fillId="0" borderId="45" xfId="5" applyFont="1" applyFill="1" applyBorder="1" applyAlignment="1">
      <alignment horizontal="center" vertical="center" wrapText="1"/>
    </xf>
    <xf numFmtId="0" fontId="8" fillId="0" borderId="42" xfId="5" applyFont="1" applyFill="1" applyBorder="1" applyAlignment="1">
      <alignment horizontal="center" vertical="center" wrapText="1"/>
    </xf>
    <xf numFmtId="0" fontId="8" fillId="0" borderId="44" xfId="5" applyFont="1" applyFill="1" applyBorder="1" applyAlignment="1">
      <alignment horizontal="center" vertical="center" wrapText="1"/>
    </xf>
    <xf numFmtId="0" fontId="8" fillId="0" borderId="46" xfId="5" applyFont="1" applyFill="1" applyBorder="1" applyAlignment="1">
      <alignment horizontal="center" vertical="center" wrapText="1"/>
    </xf>
    <xf numFmtId="14" fontId="15" fillId="0" borderId="16" xfId="18956" applyNumberFormat="1" applyFont="1" applyFill="1" applyBorder="1" applyAlignment="1">
      <alignment horizontal="center" wrapText="1"/>
    </xf>
    <xf numFmtId="0" fontId="15" fillId="0" borderId="17" xfId="18956" applyFont="1" applyFill="1" applyBorder="1" applyAlignment="1">
      <alignment horizontal="center" wrapText="1"/>
    </xf>
    <xf numFmtId="42" fontId="15" fillId="0" borderId="18" xfId="18771" applyNumberFormat="1" applyFont="1" applyFill="1" applyBorder="1" applyAlignment="1" applyProtection="1">
      <alignment horizontal="center" wrapText="1"/>
      <protection locked="0"/>
    </xf>
    <xf numFmtId="0" fontId="13" fillId="0" borderId="0" xfId="5" applyFont="1" applyFill="1" applyBorder="1" applyAlignment="1">
      <alignment vertical="center"/>
    </xf>
    <xf numFmtId="0" fontId="13" fillId="0" borderId="0" xfId="5" applyFont="1" applyFill="1" applyAlignment="1">
      <alignment vertical="center"/>
    </xf>
    <xf numFmtId="14" fontId="15" fillId="0" borderId="45" xfId="18956" applyNumberFormat="1" applyFont="1" applyFill="1" applyBorder="1" applyAlignment="1">
      <alignment vertical="center" wrapText="1"/>
    </xf>
    <xf numFmtId="1" fontId="38" fillId="0" borderId="42" xfId="18956" applyNumberFormat="1" applyFont="1" applyFill="1" applyBorder="1" applyAlignment="1">
      <alignment horizontal="center" vertical="center" wrapText="1"/>
    </xf>
    <xf numFmtId="14" fontId="15" fillId="0" borderId="0" xfId="18257" applyNumberFormat="1" applyFont="1" applyFill="1" applyBorder="1"/>
    <xf numFmtId="6" fontId="15" fillId="0" borderId="0" xfId="18257" applyNumberFormat="1" applyFont="1" applyFill="1" applyBorder="1"/>
    <xf numFmtId="42" fontId="15" fillId="0" borderId="0" xfId="18956" applyNumberFormat="1" applyFont="1" applyFill="1" applyBorder="1"/>
    <xf numFmtId="0" fontId="11" fillId="0" borderId="0" xfId="18956" applyFont="1" applyFill="1" applyBorder="1" applyAlignment="1">
      <alignment horizontal="center" wrapText="1"/>
    </xf>
    <xf numFmtId="0" fontId="11" fillId="0" borderId="0" xfId="18771" applyFont="1" applyFill="1" applyBorder="1" applyAlignment="1" applyProtection="1">
      <alignment horizontal="center" wrapText="1"/>
      <protection locked="0"/>
    </xf>
    <xf numFmtId="168" fontId="8" fillId="0" borderId="0" xfId="5" applyNumberFormat="1" applyFont="1" applyFill="1" applyBorder="1"/>
    <xf numFmtId="0" fontId="13" fillId="0" borderId="0" xfId="5" applyFont="1" applyFill="1" applyBorder="1" applyAlignment="1">
      <alignment horizontal="right" wrapText="1"/>
    </xf>
    <xf numFmtId="168" fontId="13" fillId="0" borderId="0" xfId="5" applyNumberFormat="1" applyFont="1" applyFill="1" applyBorder="1"/>
    <xf numFmtId="0" fontId="8" fillId="0" borderId="0" xfId="5" applyFont="1" applyFill="1" applyAlignment="1">
      <alignment horizontal="left"/>
    </xf>
    <xf numFmtId="42" fontId="8" fillId="0" borderId="0" xfId="5" applyNumberFormat="1" applyFont="1" applyFill="1" applyAlignment="1">
      <alignment horizontal="left"/>
    </xf>
    <xf numFmtId="0" fontId="13" fillId="0" borderId="0" xfId="5" applyFont="1" applyFill="1" applyBorder="1" applyAlignment="1">
      <alignment horizontal="left" vertical="top"/>
    </xf>
    <xf numFmtId="14" fontId="11" fillId="0" borderId="0" xfId="18696" applyNumberFormat="1" applyFont="1" applyFill="1" applyBorder="1" applyAlignment="1"/>
    <xf numFmtId="0" fontId="11" fillId="0" borderId="0" xfId="18696" applyNumberFormat="1" applyFont="1" applyFill="1" applyBorder="1" applyAlignment="1"/>
    <xf numFmtId="0" fontId="11" fillId="0" borderId="17" xfId="18696" applyFont="1" applyFill="1" applyBorder="1" applyAlignment="1" applyProtection="1">
      <alignment horizontal="center" wrapText="1"/>
      <protection locked="0"/>
    </xf>
    <xf numFmtId="0" fontId="11" fillId="0" borderId="18" xfId="18696" applyFont="1" applyFill="1" applyBorder="1" applyAlignment="1" applyProtection="1">
      <alignment horizontal="center" wrapText="1"/>
      <protection locked="0"/>
    </xf>
    <xf numFmtId="14" fontId="15" fillId="0" borderId="36" xfId="18696" applyNumberFormat="1" applyFont="1" applyFill="1" applyBorder="1" applyAlignment="1">
      <alignment horizontal="center" vertical="center" wrapText="1"/>
    </xf>
    <xf numFmtId="42" fontId="15" fillId="0" borderId="37" xfId="18696" applyNumberFormat="1" applyFont="1" applyFill="1" applyBorder="1" applyAlignment="1">
      <alignment horizontal="center" vertical="center" wrapText="1"/>
    </xf>
    <xf numFmtId="14" fontId="15" fillId="0" borderId="19" xfId="18696" applyNumberFormat="1" applyFont="1" applyFill="1" applyBorder="1" applyAlignment="1">
      <alignment horizontal="center" vertical="center" wrapText="1"/>
    </xf>
    <xf numFmtId="0" fontId="16" fillId="0" borderId="10" xfId="18696" applyNumberFormat="1" applyFont="1" applyFill="1" applyBorder="1" applyAlignment="1">
      <alignment horizontal="center" vertical="top" wrapText="1"/>
    </xf>
    <xf numFmtId="166" fontId="15" fillId="0" borderId="10" xfId="18696" applyNumberFormat="1" applyFont="1" applyFill="1" applyBorder="1" applyAlignment="1">
      <alignment horizontal="center" vertical="center" wrapText="1"/>
    </xf>
    <xf numFmtId="165" fontId="15" fillId="0" borderId="20" xfId="18696" applyNumberFormat="1" applyFont="1" applyFill="1" applyBorder="1" applyAlignment="1">
      <alignment horizontal="center" vertical="center" wrapText="1"/>
    </xf>
    <xf numFmtId="14" fontId="11" fillId="0" borderId="0" xfId="18696" applyNumberFormat="1" applyFont="1" applyFill="1" applyBorder="1" applyAlignment="1">
      <alignment horizontal="center" vertical="center" wrapText="1"/>
    </xf>
    <xf numFmtId="168" fontId="11" fillId="0" borderId="21" xfId="18696" applyNumberFormat="1" applyFont="1" applyFill="1" applyBorder="1" applyAlignment="1">
      <alignment vertical="center" wrapText="1"/>
    </xf>
    <xf numFmtId="168" fontId="15" fillId="0" borderId="0" xfId="18696" applyNumberFormat="1" applyFont="1" applyFill="1" applyBorder="1" applyAlignment="1">
      <alignment horizontal="center" vertical="center" wrapText="1"/>
    </xf>
    <xf numFmtId="14" fontId="15" fillId="0" borderId="0" xfId="18696" applyNumberFormat="1" applyFont="1" applyFill="1" applyBorder="1" applyAlignment="1">
      <alignment horizontal="center" vertical="center" wrapText="1"/>
    </xf>
    <xf numFmtId="0" fontId="8" fillId="0" borderId="46" xfId="5" applyFont="1" applyFill="1" applyBorder="1" applyAlignment="1">
      <alignment horizontal="center" wrapText="1"/>
    </xf>
    <xf numFmtId="0" fontId="8" fillId="0" borderId="43" xfId="5" applyFont="1" applyFill="1" applyBorder="1" applyAlignment="1">
      <alignment wrapText="1"/>
    </xf>
    <xf numFmtId="0" fontId="36" fillId="0" borderId="7" xfId="5" applyFont="1" applyFill="1" applyBorder="1" applyAlignment="1">
      <alignment horizontal="center" wrapText="1"/>
    </xf>
    <xf numFmtId="42" fontId="13" fillId="0" borderId="0" xfId="5" applyNumberFormat="1" applyFont="1" applyFill="1" applyAlignment="1">
      <alignment horizontal="center" wrapText="1"/>
    </xf>
    <xf numFmtId="10" fontId="13" fillId="0" borderId="0" xfId="5" applyNumberFormat="1" applyFont="1" applyFill="1" applyAlignment="1">
      <alignment horizontal="center" wrapText="1"/>
    </xf>
    <xf numFmtId="0" fontId="13" fillId="0" borderId="19" xfId="5" applyFont="1" applyFill="1" applyBorder="1" applyAlignment="1">
      <alignment horizontal="center" wrapText="1"/>
    </xf>
    <xf numFmtId="14" fontId="13" fillId="0" borderId="10" xfId="5" applyNumberFormat="1" applyFont="1" applyFill="1" applyBorder="1" applyAlignment="1">
      <alignment horizontal="center" wrapText="1"/>
    </xf>
    <xf numFmtId="0" fontId="13" fillId="0" borderId="10" xfId="5" applyFont="1" applyFill="1" applyBorder="1" applyAlignment="1">
      <alignment wrapText="1"/>
    </xf>
    <xf numFmtId="0" fontId="13" fillId="0" borderId="10" xfId="5" applyFont="1" applyFill="1" applyBorder="1" applyAlignment="1">
      <alignment horizontal="left" wrapText="1"/>
    </xf>
    <xf numFmtId="0" fontId="13" fillId="0" borderId="20" xfId="5" applyFont="1" applyFill="1" applyBorder="1" applyAlignment="1">
      <alignment horizontal="center" wrapText="1"/>
    </xf>
    <xf numFmtId="0" fontId="13" fillId="0" borderId="13" xfId="5" applyFont="1" applyFill="1" applyBorder="1" applyAlignment="1">
      <alignment horizontal="center" wrapText="1"/>
    </xf>
    <xf numFmtId="42" fontId="13" fillId="0" borderId="10" xfId="5" applyNumberFormat="1" applyFont="1" applyFill="1" applyBorder="1" applyAlignment="1">
      <alignment wrapText="1"/>
    </xf>
    <xf numFmtId="14" fontId="13" fillId="0" borderId="33" xfId="5" applyNumberFormat="1" applyFont="1" applyFill="1" applyBorder="1" applyAlignment="1">
      <alignment horizontal="center" wrapText="1"/>
    </xf>
    <xf numFmtId="0" fontId="37" fillId="0" borderId="13" xfId="5" applyFont="1" applyFill="1" applyBorder="1" applyAlignment="1">
      <alignment wrapText="1"/>
    </xf>
    <xf numFmtId="42" fontId="13" fillId="0" borderId="20" xfId="5" applyNumberFormat="1" applyFont="1" applyFill="1" applyBorder="1" applyAlignment="1">
      <alignment wrapText="1"/>
    </xf>
    <xf numFmtId="169" fontId="15" fillId="0" borderId="51" xfId="6" applyNumberFormat="1" applyFont="1" applyFill="1" applyBorder="1"/>
    <xf numFmtId="0" fontId="13" fillId="0" borderId="50" xfId="5" applyFont="1" applyFill="1" applyBorder="1" applyAlignment="1">
      <alignment horizontal="center" wrapText="1"/>
    </xf>
    <xf numFmtId="14" fontId="13" fillId="0" borderId="13" xfId="5" applyNumberFormat="1" applyFont="1" applyFill="1" applyBorder="1" applyAlignment="1">
      <alignment horizontal="center" wrapText="1"/>
    </xf>
    <xf numFmtId="0" fontId="13" fillId="0" borderId="14" xfId="5" applyFont="1" applyFill="1" applyBorder="1" applyAlignment="1">
      <alignment horizontal="center" wrapText="1"/>
    </xf>
    <xf numFmtId="0" fontId="13" fillId="0" borderId="11" xfId="5" applyFont="1" applyFill="1" applyBorder="1" applyAlignment="1">
      <alignment horizontal="center" wrapText="1"/>
    </xf>
    <xf numFmtId="165" fontId="13" fillId="0" borderId="20" xfId="5" applyNumberFormat="1" applyFont="1" applyFill="1" applyBorder="1" applyAlignment="1">
      <alignment wrapText="1"/>
    </xf>
    <xf numFmtId="8" fontId="13" fillId="0" borderId="0" xfId="5" applyNumberFormat="1" applyFont="1" applyFill="1" applyAlignment="1">
      <alignment wrapText="1"/>
    </xf>
    <xf numFmtId="44" fontId="13" fillId="0" borderId="0" xfId="5" applyNumberFormat="1" applyFont="1" applyFill="1" applyAlignment="1">
      <alignment wrapText="1"/>
    </xf>
    <xf numFmtId="169" fontId="15" fillId="0" borderId="45" xfId="6" applyNumberFormat="1" applyFont="1" applyFill="1" applyBorder="1"/>
    <xf numFmtId="0" fontId="13" fillId="0" borderId="8" xfId="5" applyFont="1" applyFill="1" applyBorder="1" applyAlignment="1">
      <alignment horizontal="center" wrapText="1"/>
    </xf>
    <xf numFmtId="44" fontId="13" fillId="0" borderId="0" xfId="6" applyFont="1" applyFill="1" applyAlignment="1">
      <alignment wrapText="1"/>
    </xf>
    <xf numFmtId="42" fontId="13" fillId="0" borderId="0" xfId="5" applyNumberFormat="1" applyFont="1" applyFill="1" applyAlignment="1">
      <alignment wrapText="1"/>
    </xf>
    <xf numFmtId="42" fontId="8" fillId="0" borderId="21" xfId="5" applyNumberFormat="1" applyFont="1" applyFill="1" applyBorder="1" applyAlignment="1">
      <alignment wrapText="1"/>
    </xf>
    <xf numFmtId="42" fontId="13" fillId="0" borderId="21" xfId="5" applyNumberFormat="1" applyFont="1" applyFill="1" applyBorder="1" applyAlignment="1">
      <alignment vertical="center" wrapText="1"/>
    </xf>
    <xf numFmtId="0" fontId="8" fillId="0" borderId="21" xfId="5" applyFont="1" applyFill="1" applyBorder="1" applyAlignment="1">
      <alignment wrapText="1"/>
    </xf>
    <xf numFmtId="169" fontId="11" fillId="0" borderId="21" xfId="6" applyNumberFormat="1" applyFont="1" applyFill="1" applyBorder="1"/>
    <xf numFmtId="0" fontId="13" fillId="0" borderId="51" xfId="5" applyFont="1" applyFill="1" applyBorder="1" applyAlignment="1">
      <alignment horizontal="center" vertical="center" wrapText="1"/>
    </xf>
    <xf numFmtId="14" fontId="13" fillId="0" borderId="17" xfId="5" applyNumberFormat="1" applyFont="1" applyFill="1" applyBorder="1" applyAlignment="1">
      <alignment horizontal="center" vertical="center" wrapText="1"/>
    </xf>
    <xf numFmtId="42" fontId="13" fillId="0" borderId="17" xfId="5" applyNumberFormat="1" applyFont="1" applyFill="1" applyBorder="1" applyAlignment="1">
      <alignment vertical="center" wrapText="1"/>
    </xf>
    <xf numFmtId="42" fontId="13" fillId="0" borderId="18" xfId="5" applyNumberFormat="1" applyFont="1" applyFill="1" applyBorder="1" applyAlignment="1">
      <alignment vertical="center" wrapText="1"/>
    </xf>
    <xf numFmtId="0" fontId="13" fillId="0" borderId="40" xfId="18370" applyFont="1" applyFill="1" applyBorder="1" applyAlignment="1">
      <alignment horizontal="center" vertical="center" wrapText="1"/>
    </xf>
    <xf numFmtId="14" fontId="13" fillId="0" borderId="38" xfId="18370" applyNumberFormat="1" applyFont="1" applyFill="1" applyBorder="1" applyAlignment="1">
      <alignment horizontal="center" vertical="center" wrapText="1"/>
    </xf>
    <xf numFmtId="0" fontId="13" fillId="0" borderId="38" xfId="18370" applyFont="1" applyFill="1" applyBorder="1" applyAlignment="1">
      <alignment vertical="center" wrapText="1"/>
    </xf>
    <xf numFmtId="165" fontId="13" fillId="0" borderId="38" xfId="18370" applyNumberFormat="1" applyFont="1" applyFill="1" applyBorder="1" applyAlignment="1">
      <alignment vertical="center" wrapText="1"/>
    </xf>
    <xf numFmtId="0" fontId="13" fillId="0" borderId="12" xfId="18370" applyFont="1" applyFill="1" applyBorder="1" applyAlignment="1">
      <alignment vertical="center" wrapText="1"/>
    </xf>
    <xf numFmtId="169" fontId="15" fillId="0" borderId="41" xfId="6" applyNumberFormat="1" applyFont="1" applyFill="1" applyBorder="1" applyAlignment="1">
      <alignment vertical="center"/>
    </xf>
    <xf numFmtId="0" fontId="13" fillId="0" borderId="35" xfId="5" applyFont="1" applyFill="1" applyBorder="1" applyAlignment="1">
      <alignment vertical="center" wrapText="1"/>
    </xf>
    <xf numFmtId="0" fontId="13" fillId="0" borderId="37" xfId="5" applyFont="1" applyFill="1" applyBorder="1" applyAlignment="1">
      <alignment vertical="center" wrapText="1"/>
    </xf>
    <xf numFmtId="0" fontId="13" fillId="0" borderId="55" xfId="5" applyFont="1" applyFill="1" applyBorder="1" applyAlignment="1">
      <alignment wrapText="1"/>
    </xf>
    <xf numFmtId="0" fontId="13" fillId="0" borderId="45" xfId="5" applyFont="1" applyFill="1" applyBorder="1" applyAlignment="1">
      <alignment wrapText="1"/>
    </xf>
    <xf numFmtId="0" fontId="13" fillId="0" borderId="42" xfId="5" applyFont="1" applyFill="1" applyBorder="1" applyAlignment="1">
      <alignment wrapText="1"/>
    </xf>
    <xf numFmtId="0" fontId="13" fillId="0" borderId="46" xfId="5" applyFont="1" applyFill="1" applyBorder="1" applyAlignment="1">
      <alignment wrapText="1"/>
    </xf>
    <xf numFmtId="0" fontId="13" fillId="0" borderId="44" xfId="5" applyFont="1" applyFill="1" applyBorder="1" applyAlignment="1">
      <alignment wrapText="1"/>
    </xf>
    <xf numFmtId="0" fontId="13" fillId="0" borderId="8" xfId="5" applyFont="1" applyFill="1" applyBorder="1" applyAlignment="1">
      <alignment wrapText="1"/>
    </xf>
    <xf numFmtId="0" fontId="13" fillId="0" borderId="45" xfId="5" applyFont="1" applyFill="1" applyBorder="1" applyAlignment="1">
      <alignment horizontal="center" vertical="center" wrapText="1"/>
    </xf>
    <xf numFmtId="14" fontId="13" fillId="0" borderId="42" xfId="5" applyNumberFormat="1" applyFont="1" applyFill="1" applyBorder="1" applyAlignment="1">
      <alignment horizontal="center" vertical="center" wrapText="1"/>
    </xf>
    <xf numFmtId="44" fontId="13" fillId="0" borderId="42" xfId="6" applyFont="1" applyFill="1" applyBorder="1" applyAlignment="1">
      <alignment vertical="center" wrapText="1"/>
    </xf>
    <xf numFmtId="169" fontId="15" fillId="0" borderId="21" xfId="6" applyNumberFormat="1" applyFont="1" applyFill="1" applyBorder="1"/>
    <xf numFmtId="0" fontId="8" fillId="0" borderId="0" xfId="5" applyFont="1" applyFill="1" applyAlignment="1">
      <alignment wrapText="1"/>
    </xf>
    <xf numFmtId="42" fontId="13" fillId="0" borderId="21" xfId="5" applyNumberFormat="1" applyFont="1" applyFill="1" applyBorder="1" applyAlignment="1">
      <alignment wrapText="1"/>
    </xf>
    <xf numFmtId="0" fontId="8" fillId="0" borderId="49" xfId="19007" applyFont="1" applyFill="1" applyBorder="1" applyAlignment="1">
      <alignment horizontal="centerContinuous"/>
    </xf>
    <xf numFmtId="0" fontId="8" fillId="0" borderId="57" xfId="19007" applyFont="1" applyFill="1" applyBorder="1" applyAlignment="1">
      <alignment horizontal="centerContinuous"/>
    </xf>
    <xf numFmtId="0" fontId="8" fillId="0" borderId="16" xfId="19007" applyFont="1" applyFill="1" applyBorder="1" applyAlignment="1">
      <alignment horizontal="centerContinuous"/>
    </xf>
    <xf numFmtId="0" fontId="8" fillId="0" borderId="38" xfId="19007" applyFont="1" applyFill="1" applyBorder="1" applyAlignment="1">
      <alignment horizontal="center" wrapText="1"/>
    </xf>
    <xf numFmtId="0" fontId="8" fillId="0" borderId="38" xfId="19007" applyFont="1" applyFill="1" applyBorder="1" applyAlignment="1">
      <alignment horizontal="center"/>
    </xf>
    <xf numFmtId="0" fontId="8" fillId="0" borderId="37" xfId="19007" applyFont="1" applyFill="1" applyBorder="1" applyAlignment="1">
      <alignment horizontal="center" wrapText="1"/>
    </xf>
    <xf numFmtId="14" fontId="13" fillId="0" borderId="15" xfId="19007" applyNumberFormat="1" applyFont="1" applyFill="1" applyBorder="1" applyAlignment="1">
      <alignment horizontal="center"/>
    </xf>
    <xf numFmtId="14" fontId="13" fillId="0" borderId="17" xfId="19007" applyNumberFormat="1" applyFont="1" applyFill="1" applyBorder="1" applyAlignment="1">
      <alignment horizontal="center"/>
    </xf>
    <xf numFmtId="0" fontId="13" fillId="0" borderId="49" xfId="5" applyFont="1" applyFill="1" applyBorder="1" applyAlignment="1">
      <alignment horizontal="left" wrapText="1"/>
    </xf>
    <xf numFmtId="0" fontId="13" fillId="0" borderId="16" xfId="5" applyFont="1" applyFill="1" applyBorder="1" applyAlignment="1">
      <alignment horizontal="center"/>
    </xf>
    <xf numFmtId="42" fontId="13" fillId="0" borderId="17" xfId="19007" applyNumberFormat="1" applyFont="1" applyFill="1" applyBorder="1"/>
    <xf numFmtId="0" fontId="13" fillId="0" borderId="18" xfId="19007" applyFont="1" applyFill="1" applyBorder="1" applyAlignment="1">
      <alignment horizontal="center"/>
    </xf>
    <xf numFmtId="14" fontId="13" fillId="0" borderId="0" xfId="19007" applyNumberFormat="1" applyFont="1" applyFill="1" applyBorder="1" applyAlignment="1">
      <alignment horizontal="center"/>
    </xf>
    <xf numFmtId="0" fontId="13" fillId="0" borderId="0" xfId="19007" applyFont="1" applyFill="1" applyBorder="1"/>
    <xf numFmtId="0" fontId="13" fillId="0" borderId="0" xfId="19007" applyFont="1" applyFill="1" applyBorder="1" applyAlignment="1">
      <alignment horizontal="center"/>
    </xf>
    <xf numFmtId="0" fontId="13" fillId="0" borderId="0" xfId="19007" applyFont="1" applyFill="1" applyBorder="1" applyAlignment="1">
      <alignment horizontal="center" wrapText="1"/>
    </xf>
    <xf numFmtId="0" fontId="13" fillId="0" borderId="0" xfId="19007" applyFont="1" applyFill="1" applyBorder="1" applyAlignment="1">
      <alignment vertical="center" wrapText="1"/>
    </xf>
    <xf numFmtId="42" fontId="13" fillId="0" borderId="0" xfId="19007" applyNumberFormat="1" applyFont="1" applyFill="1" applyBorder="1"/>
    <xf numFmtId="14" fontId="8" fillId="0" borderId="58" xfId="19007" applyNumberFormat="1" applyFont="1" applyFill="1" applyBorder="1" applyAlignment="1">
      <alignment horizontal="center" vertical="center"/>
    </xf>
    <xf numFmtId="14" fontId="8" fillId="0" borderId="63" xfId="19007" applyNumberFormat="1" applyFont="1" applyFill="1" applyBorder="1" applyAlignment="1">
      <alignment horizontal="center" vertical="center"/>
    </xf>
    <xf numFmtId="14" fontId="8" fillId="0" borderId="69" xfId="19007" applyNumberFormat="1" applyFont="1" applyFill="1" applyBorder="1" applyAlignment="1">
      <alignment horizontal="center" vertical="center" wrapText="1"/>
    </xf>
    <xf numFmtId="14" fontId="13" fillId="0" borderId="19" xfId="19007" applyNumberFormat="1" applyFont="1" applyFill="1" applyBorder="1" applyAlignment="1">
      <alignment horizontal="center" vertical="center"/>
    </xf>
    <xf numFmtId="44" fontId="13" fillId="0" borderId="18" xfId="19007" applyNumberFormat="1" applyFont="1" applyFill="1" applyBorder="1" applyAlignment="1">
      <alignment vertical="center"/>
    </xf>
    <xf numFmtId="6" fontId="13" fillId="0" borderId="0" xfId="19007" applyNumberFormat="1" applyFont="1" applyFill="1" applyBorder="1"/>
    <xf numFmtId="14" fontId="13" fillId="0" borderId="0" xfId="19007" applyNumberFormat="1" applyFont="1" applyFill="1" applyBorder="1"/>
    <xf numFmtId="9" fontId="13" fillId="0" borderId="0" xfId="5" applyNumberFormat="1" applyFont="1" applyFill="1"/>
    <xf numFmtId="0" fontId="8" fillId="0" borderId="0" xfId="5" applyFont="1" applyFill="1"/>
    <xf numFmtId="0" fontId="8" fillId="0" borderId="45" xfId="5" applyFont="1" applyFill="1" applyBorder="1" applyAlignment="1">
      <alignment horizontal="center"/>
    </xf>
    <xf numFmtId="0" fontId="8" fillId="0" borderId="42" xfId="5" applyFont="1" applyFill="1" applyBorder="1" applyAlignment="1">
      <alignment horizontal="center"/>
    </xf>
    <xf numFmtId="165" fontId="13" fillId="0" borderId="49" xfId="5" applyNumberFormat="1" applyFont="1" applyFill="1" applyBorder="1" applyAlignment="1"/>
    <xf numFmtId="165" fontId="13" fillId="0" borderId="18" xfId="5" applyNumberFormat="1" applyFont="1" applyFill="1" applyBorder="1" applyAlignment="1"/>
    <xf numFmtId="14" fontId="13" fillId="0" borderId="51" xfId="5" applyNumberFormat="1" applyFont="1" applyFill="1" applyBorder="1" applyAlignment="1">
      <alignment horizontal="center"/>
    </xf>
    <xf numFmtId="0" fontId="13" fillId="0" borderId="17" xfId="5" applyFont="1" applyFill="1" applyBorder="1" applyAlignment="1"/>
    <xf numFmtId="0" fontId="13" fillId="0" borderId="18" xfId="5" applyFont="1" applyFill="1" applyBorder="1" applyAlignment="1">
      <alignment horizontal="center"/>
    </xf>
    <xf numFmtId="169" fontId="13" fillId="0" borderId="16" xfId="6" applyNumberFormat="1" applyFont="1" applyFill="1" applyBorder="1" applyAlignment="1">
      <alignment horizontal="center"/>
    </xf>
    <xf numFmtId="0" fontId="37" fillId="0" borderId="18" xfId="5" applyFont="1" applyFill="1" applyBorder="1" applyAlignment="1">
      <alignment horizontal="center"/>
    </xf>
    <xf numFmtId="0" fontId="13" fillId="0" borderId="0" xfId="5" applyFont="1" applyFill="1" applyBorder="1" applyAlignment="1">
      <alignment horizontal="center" vertical="center"/>
    </xf>
    <xf numFmtId="0" fontId="13" fillId="0" borderId="0" xfId="5" applyFont="1" applyFill="1" applyBorder="1" applyAlignment="1">
      <alignment horizontal="left" vertical="center"/>
    </xf>
    <xf numFmtId="0" fontId="13" fillId="0" borderId="0" xfId="5" applyFont="1" applyFill="1" applyBorder="1" applyAlignment="1">
      <alignment horizontal="left" vertical="center" wrapText="1"/>
    </xf>
    <xf numFmtId="167" fontId="13" fillId="0" borderId="0" xfId="17907" applyNumberFormat="1" applyFont="1" applyFill="1" applyBorder="1" applyAlignment="1">
      <alignment horizontal="center" vertical="center"/>
    </xf>
    <xf numFmtId="9" fontId="13" fillId="0" borderId="0" xfId="5" applyNumberFormat="1" applyFont="1" applyFill="1" applyBorder="1" applyAlignment="1">
      <alignment horizontal="center" vertical="center"/>
    </xf>
    <xf numFmtId="0" fontId="37" fillId="0" borderId="0" xfId="5" applyFont="1" applyFill="1" applyBorder="1" applyAlignment="1">
      <alignment horizontal="center" vertical="center"/>
    </xf>
    <xf numFmtId="3" fontId="13" fillId="0" borderId="0" xfId="5" applyNumberFormat="1" applyFont="1" applyFill="1"/>
    <xf numFmtId="10" fontId="13" fillId="0" borderId="0" xfId="20112" applyNumberFormat="1" applyFont="1" applyFill="1"/>
    <xf numFmtId="9" fontId="13" fillId="0" borderId="0" xfId="20112" applyNumberFormat="1" applyFont="1" applyFill="1"/>
    <xf numFmtId="167" fontId="13" fillId="0" borderId="0" xfId="8" applyNumberFormat="1" applyFont="1" applyFill="1"/>
    <xf numFmtId="9" fontId="13" fillId="0" borderId="0" xfId="20112" applyFont="1" applyFill="1"/>
    <xf numFmtId="14" fontId="11" fillId="0" borderId="0" xfId="18651" applyNumberFormat="1" applyFont="1" applyFill="1" applyBorder="1" applyAlignment="1"/>
    <xf numFmtId="0" fontId="11" fillId="0" borderId="0" xfId="19024" applyFont="1" applyFill="1" applyAlignment="1">
      <alignment horizontal="centerContinuous"/>
    </xf>
    <xf numFmtId="0" fontId="11" fillId="0" borderId="0" xfId="19024" applyFont="1" applyFill="1" applyAlignment="1">
      <alignment horizontal="center" wrapText="1"/>
    </xf>
    <xf numFmtId="0" fontId="11" fillId="0" borderId="0" xfId="19024" applyFont="1" applyFill="1" applyAlignment="1">
      <alignment horizontal="center"/>
    </xf>
    <xf numFmtId="0" fontId="8" fillId="0" borderId="12" xfId="5" applyFont="1" applyFill="1" applyBorder="1" applyAlignment="1">
      <alignment horizontal="center"/>
    </xf>
    <xf numFmtId="169" fontId="13" fillId="0" borderId="41" xfId="5" applyNumberFormat="1" applyFont="1" applyFill="1" applyBorder="1" applyAlignment="1">
      <alignment vertical="center"/>
    </xf>
    <xf numFmtId="14" fontId="13" fillId="0" borderId="0" xfId="5" applyNumberFormat="1" applyFont="1" applyFill="1" applyBorder="1" applyAlignment="1"/>
    <xf numFmtId="0" fontId="13" fillId="0" borderId="0" xfId="5" applyFont="1" applyFill="1" applyBorder="1" applyAlignment="1"/>
    <xf numFmtId="42" fontId="13" fillId="0" borderId="0" xfId="5" applyNumberFormat="1" applyFont="1" applyFill="1" applyBorder="1" applyAlignment="1"/>
    <xf numFmtId="169" fontId="13" fillId="0" borderId="21" xfId="5" applyNumberFormat="1" applyFont="1" applyFill="1" applyBorder="1"/>
    <xf numFmtId="0" fontId="12" fillId="0" borderId="0" xfId="18370" applyFill="1"/>
    <xf numFmtId="44" fontId="11" fillId="0" borderId="0" xfId="6" applyFont="1" applyFill="1" applyBorder="1" applyAlignment="1">
      <alignment horizontal="center"/>
    </xf>
    <xf numFmtId="42" fontId="11" fillId="0" borderId="0" xfId="18641" applyNumberFormat="1" applyFont="1" applyFill="1" applyBorder="1" applyAlignment="1">
      <alignment horizontal="center"/>
    </xf>
    <xf numFmtId="42" fontId="11" fillId="0" borderId="0" xfId="18641" applyNumberFormat="1" applyFont="1" applyFill="1" applyBorder="1" applyAlignment="1"/>
    <xf numFmtId="0" fontId="40" fillId="0" borderId="42" xfId="5" applyNumberFormat="1" applyFont="1" applyFill="1" applyBorder="1" applyAlignment="1" applyProtection="1">
      <alignment horizontal="center" wrapText="1"/>
      <protection locked="0"/>
    </xf>
    <xf numFmtId="0" fontId="11" fillId="0" borderId="43" xfId="6" applyNumberFormat="1" applyFont="1" applyFill="1" applyBorder="1" applyAlignment="1" applyProtection="1">
      <alignment horizontal="center" wrapText="1"/>
      <protection locked="0"/>
    </xf>
    <xf numFmtId="0" fontId="11" fillId="0" borderId="41" xfId="18641" applyFont="1" applyFill="1" applyBorder="1" applyAlignment="1" applyProtection="1">
      <alignment horizontal="center" wrapText="1"/>
      <protection locked="0"/>
    </xf>
    <xf numFmtId="0" fontId="11" fillId="0" borderId="42" xfId="6" applyNumberFormat="1" applyFont="1" applyFill="1" applyBorder="1" applyAlignment="1" applyProtection="1">
      <alignment horizontal="center" wrapText="1"/>
      <protection locked="0"/>
    </xf>
    <xf numFmtId="14" fontId="15" fillId="0" borderId="51" xfId="18641" applyNumberFormat="1" applyFont="1" applyFill="1" applyBorder="1" applyAlignment="1">
      <alignment horizontal="center"/>
    </xf>
    <xf numFmtId="165" fontId="15" fillId="0" borderId="17" xfId="6" applyNumberFormat="1" applyFont="1" applyFill="1" applyBorder="1"/>
    <xf numFmtId="0" fontId="15" fillId="0" borderId="16" xfId="6" applyNumberFormat="1" applyFont="1" applyFill="1" applyBorder="1" applyAlignment="1">
      <alignment horizontal="center" vertical="center"/>
    </xf>
    <xf numFmtId="165" fontId="15" fillId="0" borderId="18" xfId="6" applyNumberFormat="1" applyFont="1" applyFill="1" applyBorder="1" applyAlignment="1">
      <alignment horizontal="center"/>
    </xf>
    <xf numFmtId="14" fontId="15" fillId="0" borderId="52" xfId="18641" applyNumberFormat="1" applyFont="1" applyFill="1" applyBorder="1" applyAlignment="1">
      <alignment horizontal="center"/>
    </xf>
    <xf numFmtId="165" fontId="15" fillId="0" borderId="18" xfId="6" applyNumberFormat="1" applyFont="1" applyFill="1" applyBorder="1"/>
    <xf numFmtId="14" fontId="15" fillId="0" borderId="16" xfId="6" applyNumberFormat="1" applyFont="1" applyFill="1" applyBorder="1" applyAlignment="1">
      <alignment horizontal="center"/>
    </xf>
    <xf numFmtId="165" fontId="15" fillId="0" borderId="13" xfId="6" applyNumberFormat="1" applyFont="1" applyFill="1" applyBorder="1" applyAlignment="1">
      <alignment horizontal="center"/>
    </xf>
    <xf numFmtId="42" fontId="13" fillId="0" borderId="49" xfId="5" applyNumberFormat="1" applyFont="1" applyFill="1" applyBorder="1" applyAlignment="1">
      <alignment horizontal="center" wrapText="1"/>
    </xf>
    <xf numFmtId="42" fontId="13" fillId="0" borderId="10" xfId="5" applyNumberFormat="1" applyFont="1" applyFill="1" applyBorder="1" applyAlignment="1">
      <alignment horizontal="center" wrapText="1"/>
    </xf>
    <xf numFmtId="42" fontId="13" fillId="0" borderId="20" xfId="5" applyNumberFormat="1" applyFont="1" applyFill="1" applyBorder="1"/>
    <xf numFmtId="165" fontId="12" fillId="0" borderId="0" xfId="18370" applyNumberFormat="1" applyFill="1"/>
    <xf numFmtId="44" fontId="0" fillId="0" borderId="0" xfId="6" applyNumberFormat="1" applyFont="1" applyFill="1"/>
    <xf numFmtId="44" fontId="0" fillId="0" borderId="0" xfId="6" applyFont="1" applyFill="1"/>
    <xf numFmtId="165" fontId="15" fillId="0" borderId="10" xfId="6" applyNumberFormat="1" applyFont="1" applyFill="1" applyBorder="1"/>
    <xf numFmtId="14" fontId="15" fillId="0" borderId="19" xfId="18641" applyNumberFormat="1" applyFont="1" applyFill="1" applyBorder="1" applyAlignment="1">
      <alignment horizontal="center"/>
    </xf>
    <xf numFmtId="0" fontId="15" fillId="0" borderId="20" xfId="18641" applyFont="1" applyFill="1" applyBorder="1" applyAlignment="1">
      <alignment horizontal="center"/>
    </xf>
    <xf numFmtId="14" fontId="15" fillId="0" borderId="13" xfId="19256" applyNumberFormat="1" applyFont="1" applyFill="1" applyBorder="1" applyAlignment="1">
      <alignment horizontal="center"/>
    </xf>
    <xf numFmtId="165" fontId="15" fillId="0" borderId="20" xfId="6" applyNumberFormat="1" applyFont="1" applyFill="1" applyBorder="1"/>
    <xf numFmtId="42" fontId="15" fillId="0" borderId="10" xfId="6" applyNumberFormat="1" applyFont="1" applyFill="1" applyBorder="1" applyAlignment="1">
      <alignment horizontal="center" vertical="center"/>
    </xf>
    <xf numFmtId="42" fontId="15" fillId="0" borderId="11" xfId="19256" applyNumberFormat="1" applyFont="1" applyFill="1" applyBorder="1" applyAlignment="1">
      <alignment horizontal="center" wrapText="1"/>
    </xf>
    <xf numFmtId="42" fontId="15" fillId="0" borderId="10" xfId="19256" applyNumberFormat="1" applyFont="1" applyFill="1" applyBorder="1" applyAlignment="1">
      <alignment horizontal="center" wrapText="1"/>
    </xf>
    <xf numFmtId="14" fontId="15" fillId="0" borderId="0" xfId="18641" applyNumberFormat="1" applyFont="1" applyFill="1" applyBorder="1" applyAlignment="1">
      <alignment horizontal="center"/>
    </xf>
    <xf numFmtId="0" fontId="15" fillId="0" borderId="0" xfId="18641" applyFont="1" applyFill="1" applyBorder="1"/>
    <xf numFmtId="0" fontId="15" fillId="0" borderId="0" xfId="18641" applyFont="1" applyFill="1" applyBorder="1" applyAlignment="1">
      <alignment wrapText="1"/>
    </xf>
    <xf numFmtId="165" fontId="8" fillId="0" borderId="0" xfId="6" applyNumberFormat="1" applyFont="1" applyFill="1" applyBorder="1" applyAlignment="1">
      <alignment horizontal="center" wrapText="1"/>
    </xf>
    <xf numFmtId="0" fontId="15" fillId="0" borderId="0" xfId="18641" applyFont="1" applyFill="1" applyBorder="1" applyAlignment="1">
      <alignment horizontal="center"/>
    </xf>
    <xf numFmtId="14" fontId="15" fillId="0" borderId="0" xfId="19256" applyNumberFormat="1" applyFont="1" applyFill="1" applyBorder="1" applyAlignment="1">
      <alignment horizontal="center"/>
    </xf>
    <xf numFmtId="42" fontId="15" fillId="0" borderId="0" xfId="6" applyNumberFormat="1" applyFont="1" applyFill="1" applyBorder="1" applyAlignment="1">
      <alignment horizontal="center" vertical="center"/>
    </xf>
    <xf numFmtId="165" fontId="15" fillId="0" borderId="0" xfId="6" applyNumberFormat="1" applyFont="1" applyFill="1" applyBorder="1"/>
    <xf numFmtId="42" fontId="15" fillId="0" borderId="0" xfId="19256" applyNumberFormat="1" applyFont="1" applyFill="1" applyBorder="1" applyAlignment="1">
      <alignment horizontal="center" wrapText="1"/>
    </xf>
    <xf numFmtId="42" fontId="15" fillId="0" borderId="0" xfId="6" applyNumberFormat="1" applyFont="1" applyFill="1" applyBorder="1" applyAlignment="1" applyProtection="1">
      <alignment horizontal="center" wrapText="1"/>
      <protection locked="0"/>
    </xf>
    <xf numFmtId="42" fontId="13" fillId="0" borderId="0" xfId="5" applyNumberFormat="1" applyFont="1" applyFill="1" applyBorder="1"/>
    <xf numFmtId="165" fontId="8" fillId="0" borderId="0" xfId="6" applyNumberFormat="1" applyFont="1" applyFill="1" applyBorder="1" applyAlignment="1">
      <alignment wrapText="1"/>
    </xf>
    <xf numFmtId="165" fontId="8" fillId="0" borderId="0" xfId="6" applyNumberFormat="1" applyFont="1" applyFill="1" applyBorder="1" applyAlignment="1"/>
    <xf numFmtId="0" fontId="11" fillId="0" borderId="0" xfId="18641" applyFont="1" applyFill="1" applyBorder="1" applyAlignment="1">
      <alignment horizontal="center"/>
    </xf>
    <xf numFmtId="165" fontId="40" fillId="0" borderId="21" xfId="6" applyNumberFormat="1" applyFont="1" applyFill="1" applyBorder="1" applyAlignment="1">
      <alignment horizontal="center" wrapText="1"/>
    </xf>
    <xf numFmtId="165" fontId="13" fillId="0" borderId="0" xfId="5" applyNumberFormat="1" applyFont="1" applyFill="1" applyBorder="1"/>
    <xf numFmtId="0" fontId="8" fillId="0" borderId="0" xfId="5" applyFont="1" applyFill="1" applyBorder="1" applyAlignment="1">
      <alignment horizontal="right" vertical="top"/>
    </xf>
    <xf numFmtId="165" fontId="8" fillId="0" borderId="21" xfId="5" applyNumberFormat="1" applyFont="1" applyFill="1" applyBorder="1" applyAlignment="1">
      <alignment horizontal="left"/>
    </xf>
    <xf numFmtId="0" fontId="8" fillId="0" borderId="0" xfId="5" applyFont="1" applyFill="1" applyBorder="1" applyAlignment="1">
      <alignment vertical="top"/>
    </xf>
    <xf numFmtId="0" fontId="8" fillId="0" borderId="0" xfId="5" applyFont="1" applyFill="1" applyBorder="1" applyAlignment="1">
      <alignment horizontal="right" vertical="top" wrapText="1"/>
    </xf>
    <xf numFmtId="42" fontId="11" fillId="0" borderId="0" xfId="6" applyNumberFormat="1" applyFont="1" applyFill="1" applyBorder="1" applyAlignment="1" applyProtection="1">
      <alignment horizontal="right"/>
      <protection locked="0"/>
    </xf>
    <xf numFmtId="0" fontId="8" fillId="0" borderId="0" xfId="18370" applyFont="1" applyFill="1"/>
    <xf numFmtId="165" fontId="8" fillId="0" borderId="0" xfId="6" applyNumberFormat="1" applyFont="1" applyFill="1" applyBorder="1"/>
    <xf numFmtId="42" fontId="11" fillId="0" borderId="0" xfId="6" applyNumberFormat="1" applyFont="1" applyFill="1" applyBorder="1" applyAlignment="1" applyProtection="1">
      <alignment horizontal="center" wrapText="1"/>
      <protection locked="0"/>
    </xf>
    <xf numFmtId="42" fontId="13" fillId="0" borderId="0" xfId="5" applyNumberFormat="1" applyFont="1" applyFill="1" applyBorder="1" applyAlignment="1">
      <alignment horizontal="center"/>
    </xf>
    <xf numFmtId="165" fontId="8" fillId="0" borderId="0" xfId="6" applyNumberFormat="1" applyFont="1" applyFill="1" applyBorder="1" applyAlignment="1">
      <alignment horizontal="right"/>
    </xf>
    <xf numFmtId="42" fontId="8" fillId="0" borderId="0" xfId="5" applyNumberFormat="1" applyFont="1" applyFill="1" applyBorder="1" applyAlignment="1">
      <alignment horizontal="center" vertical="top"/>
    </xf>
    <xf numFmtId="42" fontId="8" fillId="0" borderId="0" xfId="8" applyNumberFormat="1" applyFont="1" applyFill="1" applyBorder="1"/>
    <xf numFmtId="0" fontId="8" fillId="0" borderId="0" xfId="6" applyNumberFormat="1" applyFont="1" applyFill="1" applyBorder="1" applyAlignment="1">
      <alignment horizontal="right"/>
    </xf>
    <xf numFmtId="42" fontId="13" fillId="0" borderId="0" xfId="5" applyNumberFormat="1" applyFont="1" applyFill="1" applyBorder="1" applyAlignment="1">
      <alignment horizontal="right"/>
    </xf>
    <xf numFmtId="165" fontId="8" fillId="0" borderId="0" xfId="5" applyNumberFormat="1" applyFont="1" applyFill="1" applyBorder="1" applyAlignment="1">
      <alignment horizontal="left"/>
    </xf>
    <xf numFmtId="42" fontId="37" fillId="0" borderId="0" xfId="5" applyNumberFormat="1" applyFont="1" applyFill="1" applyBorder="1" applyAlignment="1">
      <alignment horizontal="center"/>
    </xf>
    <xf numFmtId="168" fontId="13" fillId="0" borderId="0" xfId="8" applyNumberFormat="1" applyFont="1" applyFill="1" applyBorder="1"/>
    <xf numFmtId="42" fontId="13" fillId="0" borderId="0" xfId="5" applyNumberFormat="1" applyFont="1" applyFill="1" applyBorder="1" applyAlignment="1">
      <alignment horizontal="center" wrapText="1"/>
    </xf>
    <xf numFmtId="14" fontId="13" fillId="0" borderId="0" xfId="5" applyNumberFormat="1" applyFont="1" applyFill="1" applyBorder="1" applyAlignment="1">
      <alignment vertical="top"/>
    </xf>
    <xf numFmtId="0" fontId="13" fillId="0" borderId="0" xfId="5" applyNumberFormat="1" applyFont="1" applyFill="1" applyBorder="1" applyAlignment="1">
      <alignment vertical="center" wrapText="1"/>
    </xf>
    <xf numFmtId="14" fontId="13" fillId="0" borderId="0" xfId="5" applyNumberFormat="1" applyFont="1" applyFill="1" applyBorder="1" applyAlignment="1">
      <alignment wrapText="1"/>
    </xf>
    <xf numFmtId="0" fontId="12" fillId="0" borderId="0" xfId="18370" applyFill="1" applyAlignment="1">
      <alignment horizontal="center"/>
    </xf>
    <xf numFmtId="14" fontId="13" fillId="0" borderId="0" xfId="5" applyNumberFormat="1" applyFont="1" applyFill="1" applyBorder="1" applyAlignment="1">
      <alignment horizontal="center" wrapText="1"/>
    </xf>
    <xf numFmtId="168" fontId="13" fillId="0" borderId="0" xfId="5" applyNumberFormat="1" applyFont="1" applyFill="1"/>
    <xf numFmtId="42" fontId="13" fillId="0" borderId="0" xfId="5" applyNumberFormat="1" applyFont="1" applyFill="1"/>
    <xf numFmtId="41" fontId="13" fillId="0" borderId="0" xfId="5" applyNumberFormat="1" applyFont="1" applyFill="1"/>
    <xf numFmtId="42" fontId="8" fillId="0" borderId="8" xfId="5" applyNumberFormat="1" applyFont="1" applyFill="1" applyBorder="1" applyAlignment="1">
      <alignment horizontal="center"/>
    </xf>
    <xf numFmtId="0" fontId="11" fillId="0" borderId="70" xfId="18623" applyFont="1" applyFill="1" applyBorder="1" applyAlignment="1" applyProtection="1">
      <alignment horizontal="center" wrapText="1"/>
      <protection locked="0"/>
    </xf>
    <xf numFmtId="41" fontId="11" fillId="0" borderId="60" xfId="18623" applyNumberFormat="1" applyFont="1" applyFill="1" applyBorder="1" applyAlignment="1" applyProtection="1">
      <alignment horizontal="center" wrapText="1"/>
      <protection locked="0"/>
    </xf>
    <xf numFmtId="0" fontId="11" fillId="0" borderId="71" xfId="18623" applyFont="1" applyFill="1" applyBorder="1" applyAlignment="1" applyProtection="1">
      <alignment horizontal="center" wrapText="1"/>
      <protection locked="0"/>
    </xf>
    <xf numFmtId="0" fontId="11" fillId="0" borderId="64" xfId="18623" applyFont="1" applyFill="1" applyBorder="1" applyAlignment="1" applyProtection="1">
      <alignment horizontal="center" wrapText="1"/>
      <protection locked="0"/>
    </xf>
    <xf numFmtId="42" fontId="11" fillId="0" borderId="69" xfId="18623" applyNumberFormat="1" applyFont="1" applyFill="1" applyBorder="1" applyAlignment="1" applyProtection="1">
      <alignment horizontal="center" wrapText="1"/>
      <protection locked="0"/>
    </xf>
    <xf numFmtId="14" fontId="13" fillId="0" borderId="48" xfId="5" applyNumberFormat="1" applyFont="1" applyFill="1" applyBorder="1" applyAlignment="1">
      <alignment horizontal="center"/>
    </xf>
    <xf numFmtId="0" fontId="13" fillId="0" borderId="48" xfId="5" applyFont="1" applyFill="1" applyBorder="1" applyAlignment="1">
      <alignment horizontal="left"/>
    </xf>
    <xf numFmtId="0" fontId="13" fillId="0" borderId="48" xfId="5" applyFont="1" applyFill="1" applyBorder="1" applyAlignment="1">
      <alignment horizontal="center"/>
    </xf>
    <xf numFmtId="0" fontId="13" fillId="0" borderId="48" xfId="5" applyFont="1" applyFill="1" applyBorder="1" applyAlignment="1">
      <alignment horizontal="center" wrapText="1"/>
    </xf>
    <xf numFmtId="42" fontId="13" fillId="0" borderId="48" xfId="5" applyNumberFormat="1" applyFont="1" applyFill="1" applyBorder="1" applyAlignment="1">
      <alignment horizontal="center"/>
    </xf>
    <xf numFmtId="0" fontId="13" fillId="0" borderId="53" xfId="5" applyFont="1" applyFill="1" applyBorder="1" applyAlignment="1">
      <alignment horizontal="center"/>
    </xf>
    <xf numFmtId="14" fontId="13" fillId="0" borderId="47" xfId="5" applyNumberFormat="1" applyFont="1" applyFill="1" applyBorder="1" applyAlignment="1">
      <alignment horizontal="center"/>
    </xf>
    <xf numFmtId="0" fontId="13" fillId="0" borderId="48" xfId="5" applyNumberFormat="1" applyFont="1" applyFill="1" applyBorder="1" applyAlignment="1">
      <alignment horizontal="center"/>
    </xf>
    <xf numFmtId="42" fontId="13" fillId="0" borderId="53" xfId="5" applyNumberFormat="1" applyFont="1" applyFill="1" applyBorder="1" applyAlignment="1">
      <alignment horizontal="center"/>
    </xf>
    <xf numFmtId="14" fontId="13" fillId="0" borderId="19" xfId="5" applyNumberFormat="1" applyFont="1" applyFill="1" applyBorder="1" applyAlignment="1">
      <alignment horizontal="center"/>
    </xf>
    <xf numFmtId="0" fontId="13" fillId="0" borderId="10" xfId="5" applyFont="1" applyFill="1" applyBorder="1"/>
    <xf numFmtId="14" fontId="13" fillId="0" borderId="10" xfId="5" applyNumberFormat="1" applyFont="1" applyFill="1" applyBorder="1" applyAlignment="1">
      <alignment vertical="center"/>
    </xf>
    <xf numFmtId="0" fontId="13" fillId="0" borderId="10" xfId="5" applyFont="1" applyFill="1" applyBorder="1" applyAlignment="1">
      <alignment vertical="center"/>
    </xf>
    <xf numFmtId="14" fontId="13" fillId="0" borderId="19" xfId="5" applyNumberFormat="1" applyFont="1" applyFill="1" applyBorder="1" applyAlignment="1">
      <alignment vertical="center"/>
    </xf>
    <xf numFmtId="0" fontId="13" fillId="0" borderId="10" xfId="5" applyNumberFormat="1" applyFont="1" applyFill="1" applyBorder="1" applyAlignment="1">
      <alignment vertical="center"/>
    </xf>
    <xf numFmtId="0" fontId="13" fillId="0" borderId="35" xfId="5" applyFont="1" applyFill="1" applyBorder="1" applyAlignment="1">
      <alignment horizontal="center"/>
    </xf>
    <xf numFmtId="0" fontId="13" fillId="0" borderId="37" xfId="5" applyFont="1" applyFill="1" applyBorder="1" applyAlignment="1">
      <alignment horizontal="center"/>
    </xf>
    <xf numFmtId="14" fontId="13" fillId="0" borderId="35" xfId="5" applyNumberFormat="1" applyFont="1" applyFill="1" applyBorder="1" applyAlignment="1">
      <alignment horizontal="center"/>
    </xf>
    <xf numFmtId="42" fontId="13" fillId="0" borderId="37" xfId="5" applyNumberFormat="1" applyFont="1" applyFill="1" applyBorder="1" applyAlignment="1">
      <alignment horizontal="center"/>
    </xf>
    <xf numFmtId="14" fontId="13" fillId="0" borderId="38" xfId="5" applyNumberFormat="1" applyFont="1" applyFill="1" applyBorder="1" applyAlignment="1">
      <alignment vertical="top"/>
    </xf>
    <xf numFmtId="0" fontId="13" fillId="0" borderId="38" xfId="5" applyFont="1" applyFill="1" applyBorder="1" applyAlignment="1">
      <alignment vertical="top"/>
    </xf>
    <xf numFmtId="0" fontId="13" fillId="0" borderId="38" xfId="5" applyFont="1" applyFill="1" applyBorder="1" applyAlignment="1">
      <alignment vertical="top" wrapText="1"/>
    </xf>
    <xf numFmtId="42" fontId="13" fillId="0" borderId="38" xfId="5" applyNumberFormat="1" applyFont="1" applyFill="1" applyBorder="1" applyAlignment="1">
      <alignment vertical="top"/>
    </xf>
    <xf numFmtId="0" fontId="13" fillId="0" borderId="41" xfId="5" applyFont="1" applyFill="1" applyBorder="1" applyAlignment="1">
      <alignment vertical="top"/>
    </xf>
    <xf numFmtId="14" fontId="13" fillId="0" borderId="40" xfId="5" applyNumberFormat="1" applyFont="1" applyFill="1" applyBorder="1" applyAlignment="1">
      <alignment vertical="top"/>
    </xf>
    <xf numFmtId="0" fontId="13" fillId="0" borderId="38" xfId="5" applyNumberFormat="1" applyFont="1" applyFill="1" applyBorder="1" applyAlignment="1">
      <alignment vertical="top"/>
    </xf>
    <xf numFmtId="42" fontId="13" fillId="0" borderId="41" xfId="5" applyNumberFormat="1" applyFont="1" applyFill="1" applyBorder="1" applyAlignment="1">
      <alignment vertical="top"/>
    </xf>
    <xf numFmtId="14" fontId="13" fillId="0" borderId="10" xfId="5" applyNumberFormat="1" applyFont="1" applyFill="1" applyBorder="1" applyAlignment="1">
      <alignment vertical="top"/>
    </xf>
    <xf numFmtId="0" fontId="13" fillId="0" borderId="10" xfId="5" applyFont="1" applyFill="1" applyBorder="1" applyAlignment="1">
      <alignment vertical="top"/>
    </xf>
    <xf numFmtId="42" fontId="13" fillId="0" borderId="10" xfId="5" applyNumberFormat="1" applyFont="1" applyFill="1" applyBorder="1" applyAlignment="1">
      <alignment vertical="top"/>
    </xf>
    <xf numFmtId="0" fontId="13" fillId="0" borderId="20" xfId="5" applyFont="1" applyFill="1" applyBorder="1" applyAlignment="1">
      <alignment vertical="top"/>
    </xf>
    <xf numFmtId="14" fontId="13" fillId="0" borderId="19" xfId="5" applyNumberFormat="1" applyFont="1" applyFill="1" applyBorder="1" applyAlignment="1">
      <alignment vertical="top"/>
    </xf>
    <xf numFmtId="0" fontId="13" fillId="0" borderId="10" xfId="5" applyNumberFormat="1" applyFont="1" applyFill="1" applyBorder="1" applyAlignment="1">
      <alignment vertical="top"/>
    </xf>
    <xf numFmtId="42" fontId="13" fillId="0" borderId="20" xfId="5" applyNumberFormat="1" applyFont="1" applyFill="1" applyBorder="1" applyAlignment="1">
      <alignment vertical="top"/>
    </xf>
    <xf numFmtId="44" fontId="13" fillId="0" borderId="0" xfId="5" applyNumberFormat="1" applyFont="1" applyFill="1"/>
    <xf numFmtId="42" fontId="13" fillId="0" borderId="5" xfId="5" applyNumberFormat="1" applyFont="1" applyFill="1" applyBorder="1" applyAlignment="1">
      <alignment vertical="center"/>
    </xf>
    <xf numFmtId="14" fontId="13" fillId="0" borderId="40" xfId="5" applyNumberFormat="1" applyFont="1" applyFill="1" applyBorder="1" applyAlignment="1">
      <alignment vertical="center"/>
    </xf>
    <xf numFmtId="42" fontId="13" fillId="0" borderId="39" xfId="5" applyNumberFormat="1" applyFont="1" applyFill="1" applyBorder="1" applyAlignment="1">
      <alignment vertical="center"/>
    </xf>
    <xf numFmtId="0" fontId="13" fillId="0" borderId="38" xfId="5" applyFont="1" applyFill="1" applyBorder="1" applyAlignment="1">
      <alignment vertical="center"/>
    </xf>
    <xf numFmtId="42" fontId="13" fillId="0" borderId="12" xfId="5" applyNumberFormat="1" applyFont="1" applyFill="1" applyBorder="1" applyAlignment="1">
      <alignment vertical="center"/>
    </xf>
    <xf numFmtId="0" fontId="13" fillId="0" borderId="41" xfId="5" applyFont="1" applyFill="1" applyBorder="1" applyAlignment="1">
      <alignment horizontal="center" vertical="center"/>
    </xf>
    <xf numFmtId="44" fontId="13" fillId="0" borderId="0" xfId="6" applyFont="1" applyFill="1"/>
    <xf numFmtId="14" fontId="13" fillId="0" borderId="35" xfId="5" applyNumberFormat="1" applyFont="1" applyFill="1" applyBorder="1" applyAlignment="1">
      <alignment vertical="center"/>
    </xf>
    <xf numFmtId="42" fontId="13" fillId="0" borderId="34" xfId="5" applyNumberFormat="1" applyFont="1" applyFill="1" applyBorder="1" applyAlignment="1">
      <alignment vertical="center"/>
    </xf>
    <xf numFmtId="44" fontId="13" fillId="0" borderId="0" xfId="5" applyNumberFormat="1" applyFont="1" applyFill="1" applyAlignment="1"/>
    <xf numFmtId="42" fontId="13" fillId="0" borderId="0" xfId="5" applyNumberFormat="1" applyFont="1" applyFill="1" applyBorder="1" applyAlignment="1">
      <alignment vertical="top"/>
    </xf>
    <xf numFmtId="42" fontId="13" fillId="0" borderId="12" xfId="5" applyNumberFormat="1" applyFont="1" applyFill="1" applyBorder="1" applyAlignment="1">
      <alignment vertical="top"/>
    </xf>
    <xf numFmtId="0" fontId="13" fillId="0" borderId="12" xfId="5" applyFont="1" applyFill="1" applyBorder="1" applyAlignment="1">
      <alignment vertical="top"/>
    </xf>
    <xf numFmtId="42" fontId="13" fillId="0" borderId="5" xfId="5" applyNumberFormat="1" applyFont="1" applyFill="1" applyBorder="1" applyAlignment="1">
      <alignment vertical="top"/>
    </xf>
    <xf numFmtId="42" fontId="13" fillId="0" borderId="39" xfId="5" applyNumberFormat="1" applyFont="1" applyFill="1" applyBorder="1" applyAlignment="1">
      <alignment vertical="top"/>
    </xf>
    <xf numFmtId="42" fontId="13" fillId="0" borderId="19" xfId="5" applyNumberFormat="1" applyFont="1" applyFill="1" applyBorder="1" applyAlignment="1"/>
    <xf numFmtId="0" fontId="13" fillId="0" borderId="20" xfId="5" applyFont="1" applyFill="1" applyBorder="1" applyAlignment="1">
      <alignment wrapText="1"/>
    </xf>
    <xf numFmtId="42" fontId="13" fillId="0" borderId="40" xfId="5" applyNumberFormat="1" applyFont="1" applyFill="1" applyBorder="1" applyAlignment="1"/>
    <xf numFmtId="0" fontId="13" fillId="0" borderId="12" xfId="5" applyFont="1" applyFill="1" applyBorder="1" applyAlignment="1">
      <alignment wrapText="1"/>
    </xf>
    <xf numFmtId="0" fontId="13" fillId="0" borderId="40" xfId="5" applyFont="1" applyFill="1" applyBorder="1" applyAlignment="1">
      <alignment horizontal="center"/>
    </xf>
    <xf numFmtId="0" fontId="13" fillId="0" borderId="38" xfId="5" applyFont="1" applyFill="1" applyBorder="1" applyAlignment="1"/>
    <xf numFmtId="0" fontId="13" fillId="0" borderId="39" xfId="5" applyFont="1" applyFill="1" applyBorder="1" applyAlignment="1">
      <alignment vertical="top"/>
    </xf>
    <xf numFmtId="14" fontId="13" fillId="0" borderId="39" xfId="5" applyNumberFormat="1" applyFont="1" applyFill="1" applyBorder="1" applyAlignment="1">
      <alignment vertical="top"/>
    </xf>
    <xf numFmtId="14" fontId="13" fillId="0" borderId="33" xfId="5" applyNumberFormat="1" applyFont="1" applyFill="1" applyBorder="1" applyAlignment="1">
      <alignment horizontal="center"/>
    </xf>
    <xf numFmtId="0" fontId="13" fillId="0" borderId="38" xfId="18370" applyFont="1" applyFill="1" applyBorder="1" applyAlignment="1">
      <alignment horizontal="left" vertical="center"/>
    </xf>
    <xf numFmtId="0" fontId="13" fillId="0" borderId="10" xfId="5" applyFont="1" applyFill="1" applyBorder="1" applyAlignment="1">
      <alignment horizontal="center" vertical="center"/>
    </xf>
    <xf numFmtId="42" fontId="13" fillId="0" borderId="32" xfId="5" applyNumberFormat="1" applyFont="1" applyFill="1" applyBorder="1" applyAlignment="1">
      <alignment vertical="center"/>
    </xf>
    <xf numFmtId="0" fontId="13" fillId="0" borderId="10" xfId="5" applyFont="1" applyFill="1" applyBorder="1" applyAlignment="1"/>
    <xf numFmtId="42" fontId="13" fillId="0" borderId="41" xfId="5" applyNumberFormat="1" applyFont="1" applyFill="1" applyBorder="1" applyAlignment="1">
      <alignment vertical="center"/>
    </xf>
    <xf numFmtId="42" fontId="13" fillId="0" borderId="13" xfId="5" applyNumberFormat="1" applyFont="1" applyFill="1" applyBorder="1" applyAlignment="1">
      <alignment vertical="center"/>
    </xf>
    <xf numFmtId="42" fontId="13" fillId="0" borderId="54" xfId="5" applyNumberFormat="1" applyFont="1" applyFill="1" applyBorder="1" applyAlignment="1">
      <alignment vertical="center"/>
    </xf>
    <xf numFmtId="0" fontId="13" fillId="0" borderId="10" xfId="18370" applyFont="1" applyFill="1" applyBorder="1" applyAlignment="1">
      <alignment horizontal="left" vertical="center"/>
    </xf>
    <xf numFmtId="42" fontId="13" fillId="0" borderId="14" xfId="5" applyNumberFormat="1" applyFont="1" applyFill="1" applyBorder="1" applyAlignment="1">
      <alignment vertical="center"/>
    </xf>
    <xf numFmtId="42" fontId="13" fillId="0" borderId="19" xfId="5" applyNumberFormat="1" applyFont="1" applyFill="1" applyBorder="1"/>
    <xf numFmtId="0" fontId="13" fillId="0" borderId="11" xfId="5" applyFont="1" applyFill="1" applyBorder="1"/>
    <xf numFmtId="0" fontId="46" fillId="0" borderId="38" xfId="18370" applyFont="1" applyFill="1" applyBorder="1" applyAlignment="1">
      <alignment vertical="center"/>
    </xf>
    <xf numFmtId="0" fontId="13" fillId="0" borderId="38" xfId="18370" applyFont="1" applyFill="1" applyBorder="1" applyAlignment="1">
      <alignment vertical="center"/>
    </xf>
    <xf numFmtId="0" fontId="13" fillId="0" borderId="10" xfId="18370" applyFont="1" applyFill="1" applyBorder="1" applyAlignment="1">
      <alignment vertical="center"/>
    </xf>
    <xf numFmtId="0" fontId="13" fillId="0" borderId="11" xfId="5" applyFont="1" applyFill="1" applyBorder="1" applyAlignment="1">
      <alignment wrapText="1"/>
    </xf>
    <xf numFmtId="0" fontId="13" fillId="0" borderId="19" xfId="5" applyFont="1" applyFill="1" applyBorder="1" applyAlignment="1">
      <alignment horizontal="center"/>
    </xf>
    <xf numFmtId="14" fontId="13" fillId="0" borderId="4" xfId="5" applyNumberFormat="1" applyFont="1" applyFill="1" applyBorder="1" applyAlignment="1">
      <alignment horizontal="center"/>
    </xf>
    <xf numFmtId="42" fontId="13" fillId="0" borderId="41" xfId="5" applyNumberFormat="1" applyFont="1" applyFill="1" applyBorder="1"/>
    <xf numFmtId="42" fontId="13" fillId="0" borderId="35" xfId="5" applyNumberFormat="1" applyFont="1" applyFill="1" applyBorder="1"/>
    <xf numFmtId="0" fontId="13" fillId="0" borderId="37" xfId="5" applyFont="1" applyFill="1" applyBorder="1" applyAlignment="1">
      <alignment wrapText="1"/>
    </xf>
    <xf numFmtId="0" fontId="13" fillId="0" borderId="38" xfId="5" applyFont="1" applyFill="1" applyBorder="1"/>
    <xf numFmtId="14" fontId="13" fillId="0" borderId="36" xfId="5" applyNumberFormat="1" applyFont="1" applyFill="1" applyBorder="1" applyAlignment="1">
      <alignment horizontal="center"/>
    </xf>
    <xf numFmtId="42" fontId="13" fillId="0" borderId="37" xfId="5" applyNumberFormat="1" applyFont="1" applyFill="1" applyBorder="1"/>
    <xf numFmtId="42" fontId="13" fillId="0" borderId="40" xfId="5" applyNumberFormat="1" applyFont="1" applyFill="1" applyBorder="1" applyAlignment="1">
      <alignment vertical="center"/>
    </xf>
    <xf numFmtId="14" fontId="13" fillId="0" borderId="39" xfId="5" applyNumberFormat="1" applyFont="1" applyFill="1" applyBorder="1" applyAlignment="1">
      <alignment vertical="center"/>
    </xf>
    <xf numFmtId="0" fontId="13" fillId="0" borderId="37" xfId="5" applyFont="1" applyFill="1" applyBorder="1"/>
    <xf numFmtId="0" fontId="13" fillId="0" borderId="42" xfId="18370" applyFont="1" applyFill="1" applyBorder="1" applyAlignment="1">
      <alignment vertical="center"/>
    </xf>
    <xf numFmtId="0" fontId="13" fillId="0" borderId="42" xfId="5" applyFont="1" applyFill="1" applyBorder="1" applyAlignment="1">
      <alignment vertical="center"/>
    </xf>
    <xf numFmtId="42" fontId="13" fillId="0" borderId="46" xfId="5" applyNumberFormat="1" applyFont="1" applyFill="1" applyBorder="1" applyAlignment="1">
      <alignment vertical="center"/>
    </xf>
    <xf numFmtId="14" fontId="13" fillId="0" borderId="43" xfId="5" applyNumberFormat="1" applyFont="1" applyFill="1" applyBorder="1" applyAlignment="1">
      <alignment vertical="center"/>
    </xf>
    <xf numFmtId="42" fontId="13" fillId="0" borderId="43" xfId="5" applyNumberFormat="1" applyFont="1" applyFill="1" applyBorder="1" applyAlignment="1">
      <alignment vertical="center"/>
    </xf>
    <xf numFmtId="14" fontId="13" fillId="0" borderId="45" xfId="5" applyNumberFormat="1" applyFont="1" applyFill="1" applyBorder="1" applyAlignment="1">
      <alignment horizontal="center"/>
    </xf>
    <xf numFmtId="165" fontId="13" fillId="0" borderId="46" xfId="6" applyNumberFormat="1" applyFont="1" applyFill="1" applyBorder="1"/>
    <xf numFmtId="42" fontId="13" fillId="0" borderId="21" xfId="5" applyNumberFormat="1" applyFont="1" applyFill="1" applyBorder="1"/>
    <xf numFmtId="168" fontId="12" fillId="0" borderId="0" xfId="18370" applyNumberFormat="1" applyFill="1"/>
    <xf numFmtId="42" fontId="12" fillId="0" borderId="0" xfId="18370" applyNumberFormat="1" applyFill="1"/>
    <xf numFmtId="41" fontId="12" fillId="0" borderId="0" xfId="18370" applyNumberFormat="1" applyFill="1"/>
    <xf numFmtId="0" fontId="48" fillId="0" borderId="0" xfId="0" applyFont="1"/>
    <xf numFmtId="171" fontId="0" fillId="0" borderId="0" xfId="0" applyNumberFormat="1" applyAlignment="1">
      <alignment wrapText="1"/>
    </xf>
    <xf numFmtId="7" fontId="0" fillId="0" borderId="0" xfId="0" applyNumberFormat="1"/>
    <xf numFmtId="0" fontId="3" fillId="0" borderId="4" xfId="1" applyFont="1" applyFill="1" applyBorder="1" applyAlignment="1">
      <alignment horizontal="left"/>
    </xf>
    <xf numFmtId="0" fontId="13" fillId="0" borderId="0" xfId="5" applyFont="1" applyFill="1" applyBorder="1" applyAlignment="1">
      <alignment wrapText="1"/>
    </xf>
    <xf numFmtId="0" fontId="13" fillId="0" borderId="0" xfId="5" applyNumberFormat="1" applyFont="1" applyFill="1" applyBorder="1" applyAlignment="1">
      <alignment wrapText="1"/>
    </xf>
    <xf numFmtId="0" fontId="13" fillId="0" borderId="0" xfId="5" applyFont="1" applyFill="1" applyAlignment="1"/>
    <xf numFmtId="0" fontId="8" fillId="0" borderId="0" xfId="5" applyFont="1" applyFill="1" applyBorder="1" applyAlignment="1">
      <alignment horizontal="center" wrapText="1"/>
    </xf>
    <xf numFmtId="42" fontId="8" fillId="0" borderId="21" xfId="5" applyNumberFormat="1" applyFont="1" applyFill="1" applyBorder="1"/>
    <xf numFmtId="0" fontId="13" fillId="0" borderId="17" xfId="5" applyFont="1" applyFill="1" applyBorder="1" applyAlignment="1">
      <alignment vertical="center" wrapText="1"/>
    </xf>
    <xf numFmtId="0" fontId="8" fillId="0" borderId="44" xfId="5" applyFont="1" applyFill="1" applyBorder="1" applyAlignment="1">
      <alignment horizontal="center" wrapText="1"/>
    </xf>
    <xf numFmtId="0" fontId="8" fillId="0" borderId="42" xfId="5" applyFont="1" applyFill="1" applyBorder="1" applyAlignment="1">
      <alignment horizontal="center" wrapText="1"/>
    </xf>
    <xf numFmtId="0" fontId="13" fillId="0" borderId="0" xfId="5" applyFont="1" applyFill="1" applyAlignment="1">
      <alignment wrapText="1"/>
    </xf>
    <xf numFmtId="0" fontId="13" fillId="0" borderId="0" xfId="5" applyFont="1" applyFill="1" applyBorder="1"/>
    <xf numFmtId="0" fontId="13" fillId="0" borderId="0" xfId="5" applyFont="1" applyFill="1"/>
    <xf numFmtId="0" fontId="15" fillId="0" borderId="10" xfId="6" applyNumberFormat="1" applyFont="1" applyFill="1" applyBorder="1" applyAlignment="1">
      <alignment horizontal="center" vertical="center"/>
    </xf>
    <xf numFmtId="14" fontId="13" fillId="0" borderId="38" xfId="5" applyNumberFormat="1" applyFont="1" applyFill="1" applyBorder="1" applyAlignment="1">
      <alignment horizontal="center" vertical="center"/>
    </xf>
    <xf numFmtId="14" fontId="13" fillId="0" borderId="38" xfId="5" applyNumberFormat="1" applyFont="1" applyFill="1" applyBorder="1" applyAlignment="1">
      <alignment horizontal="center" vertical="center" wrapText="1"/>
    </xf>
    <xf numFmtId="0" fontId="8" fillId="0" borderId="43" xfId="5" applyFont="1" applyFill="1" applyBorder="1" applyAlignment="1">
      <alignment horizontal="center" wrapText="1"/>
    </xf>
    <xf numFmtId="0" fontId="8" fillId="0" borderId="8" xfId="5" applyFont="1" applyFill="1" applyBorder="1" applyAlignment="1">
      <alignment horizontal="center" wrapText="1"/>
    </xf>
    <xf numFmtId="0" fontId="8" fillId="0" borderId="0" xfId="5" applyFont="1" applyFill="1" applyAlignment="1">
      <alignment horizontal="center" wrapText="1"/>
    </xf>
    <xf numFmtId="0" fontId="13" fillId="0" borderId="0" xfId="5" applyFont="1" applyFill="1" applyAlignment="1">
      <alignment horizontal="center" wrapText="1"/>
    </xf>
    <xf numFmtId="0" fontId="8" fillId="0" borderId="58" xfId="5" applyFont="1" applyFill="1" applyBorder="1" applyAlignment="1">
      <alignment horizontal="center" wrapText="1"/>
    </xf>
    <xf numFmtId="0" fontId="8" fillId="0" borderId="45" xfId="5" applyFont="1" applyFill="1" applyBorder="1" applyAlignment="1">
      <alignment horizontal="center" wrapText="1"/>
    </xf>
    <xf numFmtId="14" fontId="11" fillId="0" borderId="0" xfId="18651" applyNumberFormat="1" applyFont="1" applyFill="1" applyBorder="1" applyAlignment="1">
      <alignment horizontal="center"/>
    </xf>
    <xf numFmtId="14" fontId="11" fillId="0" borderId="0" xfId="18641" applyNumberFormat="1" applyFont="1" applyFill="1" applyBorder="1" applyAlignment="1">
      <alignment horizontal="center"/>
    </xf>
    <xf numFmtId="0" fontId="13" fillId="0" borderId="0" xfId="18370" applyFont="1" applyFill="1"/>
    <xf numFmtId="0" fontId="8" fillId="0" borderId="64" xfId="5" applyFont="1" applyFill="1" applyBorder="1" applyAlignment="1">
      <alignment horizontal="center" wrapText="1"/>
    </xf>
    <xf numFmtId="165" fontId="15" fillId="0" borderId="79" xfId="4" applyNumberFormat="1" applyFont="1" applyFill="1" applyBorder="1" applyAlignment="1">
      <alignment horizontal="center" vertical="center" wrapText="1"/>
    </xf>
    <xf numFmtId="167" fontId="15" fillId="0" borderId="80" xfId="7" applyNumberFormat="1" applyFont="1" applyFill="1" applyBorder="1" applyAlignment="1">
      <alignment horizontal="center" vertical="center" wrapText="1"/>
    </xf>
    <xf numFmtId="166" fontId="15" fillId="0" borderId="80" xfId="4" applyNumberFormat="1" applyFont="1" applyFill="1" applyBorder="1" applyAlignment="1">
      <alignment horizontal="center" vertical="center" wrapText="1"/>
    </xf>
    <xf numFmtId="0" fontId="16" fillId="0" borderId="80" xfId="4" applyNumberFormat="1" applyFont="1" applyFill="1" applyBorder="1" applyAlignment="1">
      <alignment horizontal="center" vertical="top" wrapText="1"/>
    </xf>
    <xf numFmtId="14" fontId="15" fillId="0" borderId="81" xfId="4" applyNumberFormat="1" applyFont="1" applyFill="1" applyBorder="1" applyAlignment="1">
      <alignment horizontal="center" vertical="center" wrapText="1"/>
    </xf>
    <xf numFmtId="165" fontId="15" fillId="0" borderId="82" xfId="4" applyNumberFormat="1" applyFont="1" applyFill="1" applyBorder="1" applyAlignment="1">
      <alignment horizontal="center" vertical="center" wrapText="1"/>
    </xf>
    <xf numFmtId="167" fontId="15" fillId="0" borderId="78" xfId="7" applyNumberFormat="1" applyFont="1" applyFill="1" applyBorder="1" applyAlignment="1">
      <alignment horizontal="center" vertical="center" wrapText="1"/>
    </xf>
    <xf numFmtId="166" fontId="15" fillId="0" borderId="78" xfId="4" applyNumberFormat="1" applyFont="1" applyFill="1" applyBorder="1" applyAlignment="1">
      <alignment horizontal="center" vertical="center" wrapText="1"/>
    </xf>
    <xf numFmtId="0" fontId="16" fillId="0" borderId="78" xfId="4" applyNumberFormat="1" applyFont="1" applyFill="1" applyBorder="1" applyAlignment="1">
      <alignment horizontal="center" vertical="top" wrapText="1"/>
    </xf>
    <xf numFmtId="14" fontId="15" fillId="0" borderId="83" xfId="4" applyNumberFormat="1" applyFont="1" applyFill="1" applyBorder="1" applyAlignment="1">
      <alignment horizontal="center" vertical="center" wrapText="1"/>
    </xf>
    <xf numFmtId="42" fontId="15" fillId="0" borderId="37" xfId="4" applyNumberFormat="1" applyFont="1" applyFill="1" applyBorder="1" applyAlignment="1">
      <alignment horizontal="center" vertical="center" wrapText="1"/>
    </xf>
    <xf numFmtId="167" fontId="15" fillId="0" borderId="77" xfId="7" applyNumberFormat="1" applyFont="1" applyFill="1" applyBorder="1" applyAlignment="1">
      <alignment horizontal="center" vertical="center" wrapText="1"/>
    </xf>
    <xf numFmtId="166" fontId="15" fillId="0" borderId="77" xfId="4" applyNumberFormat="1" applyFont="1" applyFill="1" applyBorder="1" applyAlignment="1">
      <alignment horizontal="center" vertical="center" wrapText="1"/>
    </xf>
    <xf numFmtId="14" fontId="15" fillId="0" borderId="36" xfId="4" applyNumberFormat="1" applyFont="1" applyFill="1" applyBorder="1" applyAlignment="1">
      <alignment horizontal="center" vertical="center" wrapText="1"/>
    </xf>
    <xf numFmtId="42" fontId="15" fillId="0" borderId="79" xfId="18771" applyNumberFormat="1" applyFont="1" applyFill="1" applyBorder="1" applyAlignment="1" applyProtection="1">
      <alignment horizontal="center" wrapText="1"/>
      <protection locked="0"/>
    </xf>
    <xf numFmtId="0" fontId="15" fillId="0" borderId="80" xfId="18956" applyFont="1" applyFill="1" applyBorder="1" applyAlignment="1">
      <alignment horizontal="center" wrapText="1"/>
    </xf>
    <xf numFmtId="14" fontId="15" fillId="0" borderId="84" xfId="18956" applyNumberFormat="1" applyFont="1" applyFill="1" applyBorder="1" applyAlignment="1">
      <alignment horizontal="center" wrapText="1"/>
    </xf>
    <xf numFmtId="42" fontId="15" fillId="0" borderId="82" xfId="18771" applyNumberFormat="1" applyFont="1" applyFill="1" applyBorder="1" applyAlignment="1" applyProtection="1">
      <alignment horizontal="center" wrapText="1"/>
      <protection locked="0"/>
    </xf>
    <xf numFmtId="14" fontId="15" fillId="0" borderId="73" xfId="18956" applyNumberFormat="1" applyFont="1" applyFill="1" applyBorder="1" applyAlignment="1">
      <alignment horizontal="center" wrapText="1"/>
    </xf>
    <xf numFmtId="14" fontId="15" fillId="0" borderId="83" xfId="18956" applyNumberFormat="1" applyFont="1" applyFill="1" applyBorder="1" applyAlignment="1">
      <alignment horizontal="center" vertical="center" wrapText="1"/>
    </xf>
    <xf numFmtId="44" fontId="13" fillId="0" borderId="79" xfId="6" applyFont="1" applyFill="1" applyBorder="1" applyAlignment="1">
      <alignment horizontal="center" vertical="center" wrapText="1"/>
    </xf>
    <xf numFmtId="0" fontId="15" fillId="0" borderId="86" xfId="6" applyNumberFormat="1" applyFont="1" applyFill="1" applyBorder="1" applyAlignment="1">
      <alignment horizontal="center" vertical="center"/>
    </xf>
    <xf numFmtId="169" fontId="15" fillId="0" borderId="80" xfId="6" quotePrefix="1" applyNumberFormat="1" applyFont="1" applyFill="1" applyBorder="1" applyAlignment="1">
      <alignment horizontal="center" vertical="center"/>
    </xf>
    <xf numFmtId="0" fontId="13" fillId="0" borderId="86" xfId="5" applyNumberFormat="1" applyFont="1" applyFill="1" applyBorder="1" applyAlignment="1">
      <alignment horizontal="left" vertical="center" wrapText="1"/>
    </xf>
    <xf numFmtId="14" fontId="13" fillId="0" borderId="87" xfId="5" quotePrefix="1" applyNumberFormat="1" applyFont="1" applyFill="1" applyBorder="1" applyAlignment="1">
      <alignment horizontal="center" vertical="center" wrapText="1"/>
    </xf>
    <xf numFmtId="170" fontId="15" fillId="0" borderId="79" xfId="6" quotePrefix="1" applyNumberFormat="1" applyFont="1" applyFill="1" applyBorder="1" applyAlignment="1">
      <alignment horizontal="center" vertical="center"/>
    </xf>
    <xf numFmtId="0" fontId="13" fillId="0" borderId="80" xfId="5" applyFont="1" applyFill="1" applyBorder="1" applyAlignment="1">
      <alignment horizontal="left" vertical="center" wrapText="1"/>
    </xf>
    <xf numFmtId="0" fontId="15" fillId="0" borderId="84" xfId="18956" applyFont="1" applyFill="1" applyBorder="1" applyAlignment="1">
      <alignment horizontal="center" vertical="top" wrapText="1"/>
    </xf>
    <xf numFmtId="14" fontId="15" fillId="0" borderId="87" xfId="18956" applyNumberFormat="1" applyFont="1" applyFill="1" applyBorder="1" applyAlignment="1">
      <alignment horizontal="left" vertical="center" wrapText="1"/>
    </xf>
    <xf numFmtId="0" fontId="15" fillId="0" borderId="85" xfId="18956" applyFont="1" applyFill="1" applyBorder="1" applyAlignment="1">
      <alignment horizontal="center" vertical="center"/>
    </xf>
    <xf numFmtId="0" fontId="15" fillId="0" borderId="86" xfId="18956" applyFont="1" applyFill="1" applyBorder="1" applyAlignment="1">
      <alignment horizontal="center" vertical="center"/>
    </xf>
    <xf numFmtId="14" fontId="15" fillId="0" borderId="80" xfId="18956" applyNumberFormat="1" applyFont="1" applyFill="1" applyBorder="1" applyAlignment="1">
      <alignment horizontal="left" vertical="center" wrapText="1"/>
    </xf>
    <xf numFmtId="14" fontId="15" fillId="0" borderId="81" xfId="18956" applyNumberFormat="1" applyFont="1" applyFill="1" applyBorder="1" applyAlignment="1">
      <alignment horizontal="center" vertical="center"/>
    </xf>
    <xf numFmtId="0" fontId="13" fillId="0" borderId="85" xfId="5" applyFont="1" applyFill="1" applyBorder="1" applyAlignment="1">
      <alignment horizontal="center" vertical="center" wrapText="1"/>
    </xf>
    <xf numFmtId="0" fontId="13" fillId="0" borderId="86" xfId="5" applyFont="1" applyFill="1" applyBorder="1" applyAlignment="1">
      <alignment horizontal="center" vertical="center" wrapText="1"/>
    </xf>
    <xf numFmtId="14" fontId="13" fillId="0" borderId="80" xfId="5" applyNumberFormat="1" applyFont="1" applyFill="1" applyBorder="1" applyAlignment="1">
      <alignment vertical="center" wrapText="1"/>
    </xf>
    <xf numFmtId="14" fontId="13" fillId="0" borderId="80" xfId="5" applyNumberFormat="1" applyFont="1" applyFill="1" applyBorder="1" applyAlignment="1">
      <alignment horizontal="center" vertical="center"/>
    </xf>
    <xf numFmtId="14" fontId="15" fillId="0" borderId="80" xfId="18257" applyNumberFormat="1" applyFont="1" applyFill="1" applyBorder="1" applyAlignment="1">
      <alignment horizontal="center" vertical="center"/>
    </xf>
    <xf numFmtId="0" fontId="13" fillId="0" borderId="75" xfId="5" applyNumberFormat="1" applyFont="1" applyFill="1" applyBorder="1" applyAlignment="1">
      <alignment horizontal="left" vertical="center" wrapText="1"/>
    </xf>
    <xf numFmtId="14" fontId="13" fillId="0" borderId="88" xfId="5" quotePrefix="1" applyNumberFormat="1" applyFont="1" applyFill="1" applyBorder="1" applyAlignment="1">
      <alignment horizontal="center" vertical="center" wrapText="1"/>
    </xf>
    <xf numFmtId="169" fontId="13" fillId="0" borderId="82" xfId="5" applyNumberFormat="1" applyFont="1" applyFill="1" applyBorder="1" applyAlignment="1">
      <alignment horizontal="center" vertical="center" wrapText="1"/>
    </xf>
    <xf numFmtId="0" fontId="15" fillId="0" borderId="75" xfId="6" applyNumberFormat="1" applyFont="1" applyFill="1" applyBorder="1" applyAlignment="1">
      <alignment horizontal="left" vertical="center" wrapText="1"/>
    </xf>
    <xf numFmtId="0" fontId="13" fillId="0" borderId="74" xfId="5" applyNumberFormat="1" applyFont="1" applyFill="1" applyBorder="1" applyAlignment="1">
      <alignment horizontal="left" vertical="center" wrapText="1"/>
    </xf>
    <xf numFmtId="14" fontId="13" fillId="0" borderId="83" xfId="5" applyNumberFormat="1" applyFont="1" applyFill="1" applyBorder="1" applyAlignment="1">
      <alignment horizontal="center" vertical="center" wrapText="1"/>
    </xf>
    <xf numFmtId="169" fontId="15" fillId="0" borderId="82" xfId="6" quotePrefix="1" applyNumberFormat="1" applyFont="1" applyFill="1" applyBorder="1" applyAlignment="1">
      <alignment horizontal="center" vertical="center"/>
    </xf>
    <xf numFmtId="0" fontId="15" fillId="0" borderId="75" xfId="18956" applyFont="1" applyFill="1" applyBorder="1" applyAlignment="1">
      <alignment horizontal="center" vertical="center"/>
    </xf>
    <xf numFmtId="14" fontId="15" fillId="0" borderId="83" xfId="18956" applyNumberFormat="1" applyFont="1" applyFill="1" applyBorder="1" applyAlignment="1">
      <alignment horizontal="center" vertical="center"/>
    </xf>
    <xf numFmtId="14" fontId="13" fillId="0" borderId="78" xfId="5" applyNumberFormat="1" applyFont="1" applyFill="1" applyBorder="1" applyAlignment="1">
      <alignment vertical="center" wrapText="1"/>
    </xf>
    <xf numFmtId="0" fontId="13" fillId="0" borderId="78" xfId="5" applyFont="1" applyFill="1" applyBorder="1" applyAlignment="1">
      <alignment vertical="center" wrapText="1"/>
    </xf>
    <xf numFmtId="14" fontId="13" fillId="0" borderId="78" xfId="5" applyNumberFormat="1" applyFont="1" applyFill="1" applyBorder="1" applyAlignment="1">
      <alignment horizontal="center" vertical="center"/>
    </xf>
    <xf numFmtId="169" fontId="15" fillId="0" borderId="79" xfId="6" quotePrefix="1" applyNumberFormat="1" applyFont="1" applyFill="1" applyBorder="1" applyAlignment="1">
      <alignment horizontal="center" vertical="center"/>
    </xf>
    <xf numFmtId="0" fontId="13" fillId="0" borderId="80" xfId="5" quotePrefix="1" applyFont="1" applyFill="1" applyBorder="1" applyAlignment="1">
      <alignment horizontal="center" vertical="center" wrapText="1"/>
    </xf>
    <xf numFmtId="0" fontId="15" fillId="0" borderId="84" xfId="18956" applyFont="1" applyFill="1" applyBorder="1" applyAlignment="1">
      <alignment horizontal="center" vertical="center" wrapText="1"/>
    </xf>
    <xf numFmtId="0" fontId="15" fillId="0" borderId="87" xfId="18956" applyFont="1" applyFill="1" applyBorder="1" applyAlignment="1">
      <alignment horizontal="center" vertical="center" wrapText="1"/>
    </xf>
    <xf numFmtId="0" fontId="15" fillId="0" borderId="85" xfId="18956" applyFont="1" applyFill="1" applyBorder="1" applyAlignment="1">
      <alignment horizontal="center" vertical="center" wrapText="1"/>
    </xf>
    <xf numFmtId="14" fontId="15" fillId="0" borderId="80" xfId="18956" applyNumberFormat="1" applyFont="1" applyFill="1" applyBorder="1" applyAlignment="1">
      <alignment horizontal="center" vertical="center" wrapText="1"/>
    </xf>
    <xf numFmtId="0" fontId="13" fillId="0" borderId="85" xfId="5" applyFont="1" applyFill="1" applyBorder="1" applyAlignment="1">
      <alignment horizontal="center" vertical="top" wrapText="1"/>
    </xf>
    <xf numFmtId="14" fontId="13" fillId="0" borderId="80" xfId="5" applyNumberFormat="1" applyFont="1" applyFill="1" applyBorder="1" applyAlignment="1">
      <alignment horizontal="center"/>
    </xf>
    <xf numFmtId="0" fontId="15" fillId="0" borderId="75" xfId="6" quotePrefix="1" applyNumberFormat="1" applyFont="1" applyFill="1" applyBorder="1" applyAlignment="1">
      <alignment horizontal="left" vertical="center"/>
    </xf>
    <xf numFmtId="0" fontId="13" fillId="0" borderId="88" xfId="5" quotePrefix="1" applyFont="1" applyFill="1" applyBorder="1" applyAlignment="1">
      <alignment horizontal="center" vertical="center" wrapText="1"/>
    </xf>
    <xf numFmtId="165" fontId="15" fillId="0" borderId="79" xfId="6" quotePrefix="1" applyNumberFormat="1" applyFont="1" applyFill="1" applyBorder="1" applyAlignment="1">
      <alignment horizontal="center" vertical="center"/>
    </xf>
    <xf numFmtId="0" fontId="13" fillId="0" borderId="87" xfId="18956" applyFont="1" applyFill="1" applyBorder="1" applyAlignment="1">
      <alignment horizontal="center" vertical="center" wrapText="1"/>
    </xf>
    <xf numFmtId="169" fontId="13" fillId="0" borderId="77" xfId="5" applyNumberFormat="1" applyFont="1" applyFill="1" applyBorder="1" applyAlignment="1"/>
    <xf numFmtId="0" fontId="15" fillId="0" borderId="72" xfId="18956" applyNumberFormat="1" applyFont="1" applyFill="1" applyBorder="1" applyAlignment="1">
      <alignment horizontal="left" vertical="center" wrapText="1"/>
    </xf>
    <xf numFmtId="0" fontId="15" fillId="0" borderId="75" xfId="18956" applyNumberFormat="1" applyFont="1" applyFill="1" applyBorder="1" applyAlignment="1">
      <alignment horizontal="left" vertical="center" wrapText="1"/>
    </xf>
    <xf numFmtId="14" fontId="15" fillId="0" borderId="74" xfId="18956" applyNumberFormat="1" applyFont="1" applyFill="1" applyBorder="1" applyAlignment="1">
      <alignment horizontal="center" vertical="center"/>
    </xf>
    <xf numFmtId="0" fontId="13" fillId="0" borderId="83" xfId="5" applyFont="1" applyFill="1" applyBorder="1" applyAlignment="1">
      <alignment horizontal="center" vertical="center" wrapText="1"/>
    </xf>
    <xf numFmtId="14" fontId="13" fillId="0" borderId="80" xfId="5" applyNumberFormat="1" applyFont="1" applyFill="1" applyBorder="1" applyAlignment="1">
      <alignment horizontal="left" vertical="center" wrapText="1"/>
    </xf>
    <xf numFmtId="0" fontId="13" fillId="0" borderId="77" xfId="5" quotePrefix="1" applyFont="1" applyFill="1" applyBorder="1" applyAlignment="1">
      <alignment horizontal="left" vertical="center" wrapText="1"/>
    </xf>
    <xf numFmtId="0" fontId="15" fillId="0" borderId="76" xfId="18956" applyFont="1" applyFill="1" applyBorder="1" applyAlignment="1">
      <alignment horizontal="center" vertical="top" wrapText="1"/>
    </xf>
    <xf numFmtId="14" fontId="13" fillId="0" borderId="77" xfId="5" applyNumberFormat="1" applyFont="1" applyFill="1" applyBorder="1" applyAlignment="1">
      <alignment horizontal="left" vertical="center" wrapText="1"/>
    </xf>
    <xf numFmtId="0" fontId="13" fillId="0" borderId="77" xfId="5" applyFont="1" applyFill="1" applyBorder="1" applyAlignment="1">
      <alignment vertical="center" wrapText="1"/>
    </xf>
    <xf numFmtId="14" fontId="13" fillId="0" borderId="77" xfId="5" applyNumberFormat="1" applyFont="1" applyFill="1" applyBorder="1" applyAlignment="1">
      <alignment horizontal="center" vertical="center"/>
    </xf>
    <xf numFmtId="169" fontId="13" fillId="0" borderId="82" xfId="5" quotePrefix="1" applyNumberFormat="1" applyFont="1" applyFill="1" applyBorder="1" applyAlignment="1">
      <alignment horizontal="center" vertical="center" wrapText="1"/>
    </xf>
    <xf numFmtId="0" fontId="13" fillId="0" borderId="72" xfId="5" applyNumberFormat="1" applyFont="1" applyFill="1" applyBorder="1" applyAlignment="1">
      <alignment horizontal="left" vertical="center" wrapText="1"/>
    </xf>
    <xf numFmtId="14" fontId="13" fillId="0" borderId="74" xfId="5" quotePrefix="1" applyNumberFormat="1" applyFont="1" applyFill="1" applyBorder="1" applyAlignment="1">
      <alignment horizontal="center" vertical="center" wrapText="1"/>
    </xf>
    <xf numFmtId="0" fontId="15" fillId="0" borderId="73" xfId="18956" applyFont="1" applyFill="1" applyBorder="1" applyAlignment="1">
      <alignment horizontal="center" vertical="top" wrapText="1"/>
    </xf>
    <xf numFmtId="0" fontId="15" fillId="0" borderId="74" xfId="18956" applyFont="1" applyFill="1" applyBorder="1" applyAlignment="1">
      <alignment horizontal="left" vertical="center" wrapText="1"/>
    </xf>
    <xf numFmtId="0" fontId="13" fillId="0" borderId="75" xfId="5" quotePrefix="1" applyNumberFormat="1" applyFont="1" applyFill="1" applyBorder="1" applyAlignment="1">
      <alignment horizontal="left" vertical="center" wrapText="1"/>
    </xf>
    <xf numFmtId="0" fontId="15" fillId="0" borderId="73" xfId="18956" applyFont="1" applyFill="1" applyBorder="1" applyAlignment="1">
      <alignment horizontal="left" vertical="center" wrapText="1"/>
    </xf>
    <xf numFmtId="0" fontId="13" fillId="0" borderId="75" xfId="5" applyFont="1" applyFill="1" applyBorder="1" applyAlignment="1">
      <alignment vertical="center" wrapText="1"/>
    </xf>
    <xf numFmtId="0" fontId="15" fillId="0" borderId="75" xfId="6" applyNumberFormat="1" applyFont="1" applyFill="1" applyBorder="1" applyAlignment="1">
      <alignment horizontal="center" vertical="center"/>
    </xf>
    <xf numFmtId="0" fontId="13" fillId="0" borderId="75" xfId="5" applyNumberFormat="1" applyFont="1" applyFill="1" applyBorder="1" applyAlignment="1">
      <alignment vertical="center" wrapText="1"/>
    </xf>
    <xf numFmtId="10" fontId="13" fillId="0" borderId="82" xfId="5" quotePrefix="1" applyNumberFormat="1" applyFont="1" applyFill="1" applyBorder="1" applyAlignment="1">
      <alignment horizontal="center" vertical="center" wrapText="1"/>
    </xf>
    <xf numFmtId="14" fontId="13" fillId="0" borderId="73" xfId="5" quotePrefix="1" applyNumberFormat="1" applyFont="1" applyFill="1" applyBorder="1" applyAlignment="1">
      <alignment horizontal="center" vertical="center" wrapText="1"/>
    </xf>
    <xf numFmtId="42" fontId="13" fillId="0" borderId="72" xfId="5" applyNumberFormat="1" applyFont="1" applyFill="1" applyBorder="1" applyAlignment="1">
      <alignment vertical="center"/>
    </xf>
    <xf numFmtId="42" fontId="13" fillId="0" borderId="80" xfId="5" applyNumberFormat="1" applyFont="1" applyFill="1" applyBorder="1" applyAlignment="1">
      <alignment horizontal="center" vertical="center"/>
    </xf>
    <xf numFmtId="0" fontId="13" fillId="0" borderId="85" xfId="5" applyFont="1" applyFill="1" applyBorder="1" applyAlignment="1">
      <alignment horizontal="center"/>
    </xf>
    <xf numFmtId="165" fontId="13" fillId="0" borderId="78" xfId="5" applyNumberFormat="1" applyFont="1" applyFill="1" applyBorder="1" applyAlignment="1">
      <alignment vertical="center"/>
    </xf>
    <xf numFmtId="14" fontId="13" fillId="0" borderId="83" xfId="5" applyNumberFormat="1" applyFont="1" applyFill="1" applyBorder="1" applyAlignment="1">
      <alignment vertical="center" wrapText="1"/>
    </xf>
    <xf numFmtId="165" fontId="15" fillId="0" borderId="82" xfId="18696" applyNumberFormat="1" applyFont="1" applyFill="1" applyBorder="1" applyAlignment="1">
      <alignment horizontal="center" vertical="center" wrapText="1"/>
    </xf>
    <xf numFmtId="14" fontId="15" fillId="0" borderId="83" xfId="18696" applyNumberFormat="1" applyFont="1" applyFill="1" applyBorder="1" applyAlignment="1">
      <alignment horizontal="center" vertical="center" wrapText="1"/>
    </xf>
    <xf numFmtId="3" fontId="15" fillId="0" borderId="77" xfId="8" applyNumberFormat="1" applyFont="1" applyFill="1" applyBorder="1" applyAlignment="1">
      <alignment horizontal="center" vertical="center" wrapText="1"/>
    </xf>
    <xf numFmtId="166" fontId="15" fillId="0" borderId="77" xfId="18696" applyNumberFormat="1" applyFont="1" applyFill="1" applyBorder="1" applyAlignment="1">
      <alignment horizontal="center" vertical="center" wrapText="1"/>
    </xf>
    <xf numFmtId="169" fontId="15" fillId="0" borderId="79" xfId="6" applyNumberFormat="1" applyFont="1" applyFill="1" applyBorder="1" applyAlignment="1">
      <alignment vertical="center"/>
    </xf>
    <xf numFmtId="0" fontId="13" fillId="0" borderId="82" xfId="5" applyFont="1" applyFill="1" applyBorder="1" applyAlignment="1">
      <alignment vertical="center" wrapText="1"/>
    </xf>
    <xf numFmtId="0" fontId="13" fillId="0" borderId="83" xfId="5" applyFont="1" applyFill="1" applyBorder="1" applyAlignment="1">
      <alignment vertical="center" wrapText="1"/>
    </xf>
    <xf numFmtId="14" fontId="13" fillId="0" borderId="78" xfId="5" applyNumberFormat="1" applyFont="1" applyFill="1" applyBorder="1" applyAlignment="1">
      <alignment horizontal="center" vertical="center" wrapText="1"/>
    </xf>
    <xf numFmtId="0" fontId="13" fillId="0" borderId="75" xfId="5" applyFont="1" applyFill="1" applyBorder="1" applyAlignment="1">
      <alignment wrapText="1"/>
    </xf>
    <xf numFmtId="0" fontId="13" fillId="0" borderId="83" xfId="5" applyFont="1" applyFill="1" applyBorder="1" applyAlignment="1">
      <alignment wrapText="1"/>
    </xf>
    <xf numFmtId="0" fontId="13" fillId="0" borderId="82" xfId="5" applyFont="1" applyFill="1" applyBorder="1" applyAlignment="1">
      <alignment wrapText="1"/>
    </xf>
    <xf numFmtId="0" fontId="13" fillId="0" borderId="78" xfId="5" applyFont="1" applyFill="1" applyBorder="1" applyAlignment="1">
      <alignment wrapText="1"/>
    </xf>
    <xf numFmtId="42" fontId="13" fillId="0" borderId="77" xfId="5" applyNumberFormat="1" applyFont="1" applyFill="1" applyBorder="1" applyAlignment="1">
      <alignment vertical="center" wrapText="1"/>
    </xf>
    <xf numFmtId="42" fontId="13" fillId="0" borderId="72" xfId="5" applyNumberFormat="1" applyFont="1" applyFill="1" applyBorder="1" applyAlignment="1">
      <alignment vertical="center" wrapText="1"/>
    </xf>
    <xf numFmtId="0" fontId="13" fillId="0" borderId="76" xfId="5" applyFont="1" applyFill="1" applyBorder="1" applyAlignment="1">
      <alignment horizontal="center" vertical="center" wrapText="1"/>
    </xf>
    <xf numFmtId="0" fontId="13" fillId="0" borderId="77" xfId="5" applyFont="1" applyFill="1" applyBorder="1" applyAlignment="1">
      <alignment horizontal="center" vertical="center" wrapText="1"/>
    </xf>
    <xf numFmtId="14" fontId="13" fillId="0" borderId="76" xfId="5" applyNumberFormat="1" applyFont="1" applyFill="1" applyBorder="1" applyAlignment="1">
      <alignment horizontal="center" vertical="center" wrapText="1"/>
    </xf>
    <xf numFmtId="169" fontId="15" fillId="0" borderId="82" xfId="6" applyNumberFormat="1" applyFont="1" applyFill="1" applyBorder="1" applyAlignment="1">
      <alignment vertical="center"/>
    </xf>
    <xf numFmtId="0" fontId="13" fillId="0" borderId="75" xfId="18370" applyFont="1" applyFill="1" applyBorder="1" applyAlignment="1">
      <alignment vertical="center" wrapText="1"/>
    </xf>
    <xf numFmtId="42" fontId="13" fillId="0" borderId="78" xfId="18370" applyNumberFormat="1" applyFont="1" applyFill="1" applyBorder="1" applyAlignment="1">
      <alignment vertical="center" wrapText="1"/>
    </xf>
    <xf numFmtId="0" fontId="13" fillId="0" borderId="78" xfId="18370" applyFont="1" applyFill="1" applyBorder="1" applyAlignment="1">
      <alignment vertical="center" wrapText="1"/>
    </xf>
    <xf numFmtId="14" fontId="13" fillId="0" borderId="78" xfId="18370" applyNumberFormat="1" applyFont="1" applyFill="1" applyBorder="1" applyAlignment="1">
      <alignment horizontal="center" vertical="center" wrapText="1"/>
    </xf>
    <xf numFmtId="0" fontId="13" fillId="0" borderId="83" xfId="18370" applyFont="1" applyFill="1" applyBorder="1" applyAlignment="1">
      <alignment horizontal="center" vertical="center" wrapText="1"/>
    </xf>
    <xf numFmtId="42" fontId="13" fillId="0" borderId="79" xfId="5" applyNumberFormat="1" applyFont="1" applyFill="1" applyBorder="1" applyAlignment="1">
      <alignment wrapText="1"/>
    </xf>
    <xf numFmtId="0" fontId="13" fillId="0" borderId="86" xfId="5" applyFont="1" applyFill="1" applyBorder="1" applyAlignment="1">
      <alignment horizontal="center" wrapText="1"/>
    </xf>
    <xf numFmtId="14" fontId="13" fillId="0" borderId="89" xfId="5" applyNumberFormat="1" applyFont="1" applyFill="1" applyBorder="1" applyAlignment="1">
      <alignment horizontal="center" wrapText="1"/>
    </xf>
    <xf numFmtId="14" fontId="13" fillId="0" borderId="84" xfId="5" applyNumberFormat="1" applyFont="1" applyFill="1" applyBorder="1" applyAlignment="1">
      <alignment horizontal="center" wrapText="1"/>
    </xf>
    <xf numFmtId="0" fontId="37" fillId="0" borderId="84" xfId="5" applyNumberFormat="1" applyFont="1" applyFill="1" applyBorder="1" applyAlignment="1">
      <alignment vertical="top" wrapText="1"/>
    </xf>
    <xf numFmtId="14" fontId="13" fillId="0" borderId="87" xfId="5" applyNumberFormat="1" applyFont="1" applyFill="1" applyBorder="1" applyAlignment="1">
      <alignment horizontal="center" wrapText="1"/>
    </xf>
    <xf numFmtId="0" fontId="13" fillId="0" borderId="79" xfId="5" applyFont="1" applyFill="1" applyBorder="1" applyAlignment="1">
      <alignment horizontal="center" wrapText="1"/>
    </xf>
    <xf numFmtId="42" fontId="13" fillId="0" borderId="80" xfId="5" applyNumberFormat="1" applyFont="1" applyFill="1" applyBorder="1" applyAlignment="1">
      <alignment wrapText="1"/>
    </xf>
    <xf numFmtId="0" fontId="13" fillId="0" borderId="80" xfId="5" applyFont="1" applyFill="1" applyBorder="1" applyAlignment="1">
      <alignment wrapText="1"/>
    </xf>
    <xf numFmtId="0" fontId="13" fillId="0" borderId="84" xfId="5" applyFont="1" applyFill="1" applyBorder="1" applyAlignment="1">
      <alignment horizontal="center" wrapText="1"/>
    </xf>
    <xf numFmtId="0" fontId="13" fillId="0" borderId="80" xfId="5" applyFont="1" applyFill="1" applyBorder="1" applyAlignment="1">
      <alignment horizontal="left" wrapText="1"/>
    </xf>
    <xf numFmtId="14" fontId="13" fillId="0" borderId="80" xfId="5" applyNumberFormat="1" applyFont="1" applyFill="1" applyBorder="1" applyAlignment="1">
      <alignment horizontal="center" wrapText="1"/>
    </xf>
    <xf numFmtId="0" fontId="13" fillId="0" borderId="81" xfId="5" applyFont="1" applyFill="1" applyBorder="1" applyAlignment="1">
      <alignment horizontal="center" wrapText="1"/>
    </xf>
    <xf numFmtId="9" fontId="13" fillId="0" borderId="81" xfId="5" applyNumberFormat="1" applyFont="1" applyFill="1" applyBorder="1" applyAlignment="1">
      <alignment horizontal="center" vertical="center"/>
    </xf>
    <xf numFmtId="3" fontId="13" fillId="0" borderId="73" xfId="8" applyNumberFormat="1" applyFont="1" applyFill="1" applyBorder="1" applyAlignment="1">
      <alignment horizontal="center" vertical="center" wrapText="1"/>
    </xf>
    <xf numFmtId="9" fontId="13" fillId="0" borderId="76" xfId="5" applyNumberFormat="1" applyFont="1" applyFill="1" applyBorder="1" applyAlignment="1">
      <alignment horizontal="center" vertical="center"/>
    </xf>
    <xf numFmtId="9" fontId="13" fillId="0" borderId="73" xfId="5" applyNumberFormat="1" applyFont="1" applyFill="1" applyBorder="1" applyAlignment="1">
      <alignment horizontal="center" vertical="center"/>
    </xf>
    <xf numFmtId="0" fontId="13" fillId="0" borderId="82" xfId="5" applyFont="1" applyFill="1" applyBorder="1" applyAlignment="1">
      <alignment horizontal="center"/>
    </xf>
    <xf numFmtId="14" fontId="13" fillId="0" borderId="83" xfId="5" applyNumberFormat="1" applyFont="1" applyFill="1" applyBorder="1" applyAlignment="1">
      <alignment horizontal="center"/>
    </xf>
    <xf numFmtId="14" fontId="8" fillId="0" borderId="79" xfId="19007" applyNumberFormat="1" applyFont="1" applyFill="1" applyBorder="1" applyAlignment="1">
      <alignment horizontal="center" wrapText="1"/>
    </xf>
    <xf numFmtId="0" fontId="8" fillId="0" borderId="80" xfId="18733" applyFont="1" applyFill="1" applyBorder="1" applyAlignment="1" applyProtection="1">
      <alignment wrapText="1"/>
      <protection locked="0"/>
    </xf>
    <xf numFmtId="0" fontId="8" fillId="0" borderId="81" xfId="18733" applyFont="1" applyFill="1" applyBorder="1" applyAlignment="1" applyProtection="1">
      <alignment horizontal="center" wrapText="1"/>
      <protection locked="0"/>
    </xf>
    <xf numFmtId="44" fontId="13" fillId="0" borderId="79" xfId="5" applyNumberFormat="1" applyFont="1" applyFill="1" applyBorder="1" applyAlignment="1">
      <alignment vertical="center"/>
    </xf>
    <xf numFmtId="14" fontId="13" fillId="0" borderId="81" xfId="5" applyNumberFormat="1" applyFont="1" applyFill="1" applyBorder="1" applyAlignment="1">
      <alignment horizontal="center" vertical="center"/>
    </xf>
    <xf numFmtId="0" fontId="13" fillId="0" borderId="89" xfId="19007" applyFont="1" applyFill="1" applyBorder="1" applyAlignment="1">
      <alignment horizontal="center" vertical="center"/>
    </xf>
    <xf numFmtId="0" fontId="13" fillId="0" borderId="86" xfId="19007" applyFont="1" applyFill="1" applyBorder="1" applyAlignment="1">
      <alignment horizontal="center" vertical="center"/>
    </xf>
    <xf numFmtId="42" fontId="13" fillId="0" borderId="86" xfId="19007" applyNumberFormat="1" applyFont="1" applyFill="1" applyBorder="1" applyAlignment="1">
      <alignment vertical="center"/>
    </xf>
    <xf numFmtId="0" fontId="13" fillId="0" borderId="89" xfId="19007" applyFont="1" applyFill="1" applyBorder="1" applyAlignment="1">
      <alignment horizontal="center" vertical="center" wrapText="1"/>
    </xf>
    <xf numFmtId="0" fontId="13" fillId="0" borderId="80" xfId="19007" applyFont="1" applyFill="1" applyBorder="1" applyAlignment="1">
      <alignment horizontal="center" vertical="center"/>
    </xf>
    <xf numFmtId="0" fontId="13" fillId="0" borderId="86" xfId="19007" applyFont="1" applyFill="1" applyBorder="1" applyAlignment="1">
      <alignment vertical="center"/>
    </xf>
    <xf numFmtId="0" fontId="13" fillId="0" borderId="80" xfId="19007" applyFont="1" applyFill="1" applyBorder="1" applyAlignment="1">
      <alignment vertical="center"/>
    </xf>
    <xf numFmtId="14" fontId="13" fillId="0" borderId="86" xfId="19007" applyNumberFormat="1" applyFont="1" applyFill="1" applyBorder="1" applyAlignment="1">
      <alignment horizontal="center" vertical="center"/>
    </xf>
    <xf numFmtId="0" fontId="13" fillId="0" borderId="81" xfId="5" applyNumberFormat="1" applyFont="1" applyFill="1" applyBorder="1" applyAlignment="1">
      <alignment horizontal="center" vertical="center"/>
    </xf>
    <xf numFmtId="0" fontId="8" fillId="0" borderId="77" xfId="19007" applyFont="1" applyFill="1" applyBorder="1" applyAlignment="1" applyProtection="1">
      <alignment horizontal="center" wrapText="1"/>
      <protection locked="0"/>
    </xf>
    <xf numFmtId="0" fontId="8" fillId="0" borderId="87" xfId="19007" applyFont="1" applyFill="1" applyBorder="1" applyAlignment="1" applyProtection="1">
      <alignment horizontal="center" wrapText="1"/>
      <protection locked="0"/>
    </xf>
    <xf numFmtId="0" fontId="8" fillId="0" borderId="80" xfId="19007" applyFont="1" applyFill="1" applyBorder="1" applyAlignment="1">
      <alignment horizontal="center"/>
    </xf>
    <xf numFmtId="169" fontId="13" fillId="0" borderId="80" xfId="5" applyNumberFormat="1" applyFont="1" applyFill="1" applyBorder="1" applyAlignment="1">
      <alignment vertical="center"/>
    </xf>
    <xf numFmtId="14" fontId="13" fillId="0" borderId="80" xfId="5" applyNumberFormat="1" applyFont="1" applyFill="1" applyBorder="1" applyAlignment="1">
      <alignment horizontal="center" vertical="center" wrapText="1"/>
    </xf>
    <xf numFmtId="169" fontId="13" fillId="0" borderId="77" xfId="5" applyNumberFormat="1" applyFont="1" applyFill="1" applyBorder="1" applyAlignment="1">
      <alignment vertical="center"/>
    </xf>
    <xf numFmtId="14" fontId="13" fillId="0" borderId="77" xfId="5" applyNumberFormat="1" applyFont="1" applyFill="1" applyBorder="1" applyAlignment="1">
      <alignment horizontal="center" vertical="center" wrapText="1"/>
    </xf>
    <xf numFmtId="169" fontId="13" fillId="0" borderId="78" xfId="5" applyNumberFormat="1" applyFont="1" applyFill="1" applyBorder="1" applyAlignment="1">
      <alignment vertical="center"/>
    </xf>
    <xf numFmtId="169" fontId="13" fillId="0" borderId="82" xfId="5" applyNumberFormat="1" applyFont="1" applyFill="1" applyBorder="1" applyAlignment="1">
      <alignment vertical="center"/>
    </xf>
    <xf numFmtId="0" fontId="38" fillId="0" borderId="78" xfId="19024" applyFont="1" applyFill="1" applyBorder="1" applyAlignment="1">
      <alignment horizontal="center" vertical="center" wrapText="1"/>
    </xf>
    <xf numFmtId="14" fontId="13" fillId="0" borderId="73" xfId="5" applyNumberFormat="1" applyFont="1" applyFill="1" applyBorder="1" applyAlignment="1">
      <alignment horizontal="center" vertical="center"/>
    </xf>
    <xf numFmtId="42" fontId="8" fillId="0" borderId="82" xfId="5" applyNumberFormat="1" applyFont="1" applyFill="1" applyBorder="1" applyAlignment="1">
      <alignment horizontal="center"/>
    </xf>
    <xf numFmtId="0" fontId="8" fillId="0" borderId="78" xfId="5" applyFont="1" applyFill="1" applyBorder="1" applyAlignment="1">
      <alignment horizontal="center"/>
    </xf>
    <xf numFmtId="42" fontId="8" fillId="0" borderId="78" xfId="5" applyNumberFormat="1" applyFont="1" applyFill="1" applyBorder="1" applyAlignment="1">
      <alignment horizontal="center"/>
    </xf>
    <xf numFmtId="42" fontId="13" fillId="0" borderId="79" xfId="5" applyNumberFormat="1" applyFont="1" applyFill="1" applyBorder="1"/>
    <xf numFmtId="42" fontId="15" fillId="0" borderId="80" xfId="19256" applyNumberFormat="1" applyFont="1" applyFill="1" applyBorder="1" applyAlignment="1">
      <alignment horizontal="center" wrapText="1"/>
    </xf>
    <xf numFmtId="42" fontId="15" fillId="0" borderId="86" xfId="19256" applyNumberFormat="1" applyFont="1" applyFill="1" applyBorder="1" applyAlignment="1">
      <alignment horizontal="center" wrapText="1"/>
    </xf>
    <xf numFmtId="165" fontId="15" fillId="0" borderId="84" xfId="6" applyNumberFormat="1" applyFont="1" applyFill="1" applyBorder="1" applyAlignment="1">
      <alignment horizontal="center"/>
    </xf>
    <xf numFmtId="14" fontId="15" fillId="0" borderId="84" xfId="18641" applyNumberFormat="1" applyFont="1" applyFill="1" applyBorder="1" applyAlignment="1">
      <alignment horizontal="center"/>
    </xf>
    <xf numFmtId="165" fontId="15" fillId="0" borderId="79" xfId="6" applyNumberFormat="1" applyFont="1" applyFill="1" applyBorder="1"/>
    <xf numFmtId="42" fontId="15" fillId="0" borderId="80" xfId="6" applyNumberFormat="1" applyFont="1" applyFill="1" applyBorder="1" applyAlignment="1">
      <alignment horizontal="center" vertical="center"/>
    </xf>
    <xf numFmtId="14" fontId="15" fillId="0" borderId="84" xfId="19256" applyNumberFormat="1" applyFont="1" applyFill="1" applyBorder="1" applyAlignment="1">
      <alignment horizontal="center"/>
    </xf>
    <xf numFmtId="0" fontId="15" fillId="0" borderId="79" xfId="18641" applyFont="1" applyFill="1" applyBorder="1" applyAlignment="1">
      <alignment horizontal="center"/>
    </xf>
    <xf numFmtId="0" fontId="15" fillId="0" borderId="80" xfId="6" applyNumberFormat="1" applyFont="1" applyFill="1" applyBorder="1" applyAlignment="1">
      <alignment horizontal="center" vertical="center"/>
    </xf>
    <xf numFmtId="165" fontId="15" fillId="0" borderId="80" xfId="6" applyNumberFormat="1" applyFont="1" applyFill="1" applyBorder="1"/>
    <xf numFmtId="14" fontId="15" fillId="0" borderId="81" xfId="18641" applyNumberFormat="1" applyFont="1" applyFill="1" applyBorder="1" applyAlignment="1">
      <alignment horizontal="center"/>
    </xf>
    <xf numFmtId="42" fontId="13" fillId="0" borderId="82" xfId="5" applyNumberFormat="1" applyFont="1" applyFill="1" applyBorder="1"/>
    <xf numFmtId="42" fontId="15" fillId="0" borderId="75" xfId="19256" applyNumberFormat="1" applyFont="1" applyFill="1" applyBorder="1" applyAlignment="1">
      <alignment horizontal="center" wrapText="1"/>
    </xf>
    <xf numFmtId="165" fontId="15" fillId="0" borderId="73" xfId="6" applyNumberFormat="1" applyFont="1" applyFill="1" applyBorder="1" applyAlignment="1">
      <alignment horizontal="center"/>
    </xf>
    <xf numFmtId="14" fontId="15" fillId="0" borderId="73" xfId="18641" applyNumberFormat="1" applyFont="1" applyFill="1" applyBorder="1" applyAlignment="1">
      <alignment horizontal="center"/>
    </xf>
    <xf numFmtId="165" fontId="15" fillId="0" borderId="82" xfId="6" applyNumberFormat="1" applyFont="1" applyFill="1" applyBorder="1"/>
    <xf numFmtId="165" fontId="15" fillId="0" borderId="78" xfId="6" applyNumberFormat="1" applyFont="1" applyFill="1" applyBorder="1"/>
    <xf numFmtId="14" fontId="15" fillId="0" borderId="73" xfId="19256" applyNumberFormat="1" applyFont="1" applyFill="1" applyBorder="1" applyAlignment="1">
      <alignment horizontal="center"/>
    </xf>
    <xf numFmtId="0" fontId="15" fillId="0" borderId="82" xfId="18641" applyFont="1" applyFill="1" applyBorder="1" applyAlignment="1">
      <alignment horizontal="center"/>
    </xf>
    <xf numFmtId="14" fontId="15" fillId="0" borderId="83" xfId="18641" applyNumberFormat="1" applyFont="1" applyFill="1" applyBorder="1" applyAlignment="1">
      <alignment horizontal="center"/>
    </xf>
    <xf numFmtId="42" fontId="15" fillId="0" borderId="78" xfId="19256" applyNumberFormat="1" applyFont="1" applyFill="1" applyBorder="1" applyAlignment="1">
      <alignment horizontal="center" wrapText="1"/>
    </xf>
    <xf numFmtId="42" fontId="15" fillId="0" borderId="78" xfId="6" applyNumberFormat="1" applyFont="1" applyFill="1" applyBorder="1" applyAlignment="1">
      <alignment horizontal="center" vertical="center"/>
    </xf>
    <xf numFmtId="0" fontId="15" fillId="0" borderId="78" xfId="6" applyNumberFormat="1" applyFont="1" applyFill="1" applyBorder="1" applyAlignment="1">
      <alignment horizontal="center" vertical="center"/>
    </xf>
    <xf numFmtId="42" fontId="13" fillId="0" borderId="75" xfId="19256" applyNumberFormat="1" applyFont="1" applyFill="1" applyBorder="1" applyAlignment="1">
      <alignment horizontal="center" wrapText="1"/>
    </xf>
    <xf numFmtId="165" fontId="13" fillId="0" borderId="73" xfId="6" applyNumberFormat="1" applyFont="1" applyFill="1" applyBorder="1" applyAlignment="1">
      <alignment horizontal="center"/>
    </xf>
    <xf numFmtId="14" fontId="13" fillId="0" borderId="73" xfId="18641" applyNumberFormat="1" applyFont="1" applyFill="1" applyBorder="1" applyAlignment="1">
      <alignment horizontal="center"/>
    </xf>
    <xf numFmtId="14" fontId="15" fillId="0" borderId="78" xfId="18641" applyNumberFormat="1" applyFont="1" applyFill="1" applyBorder="1" applyAlignment="1">
      <alignment horizontal="center"/>
    </xf>
    <xf numFmtId="0" fontId="15" fillId="0" borderId="73" xfId="6" applyNumberFormat="1" applyFont="1" applyFill="1" applyBorder="1" applyAlignment="1">
      <alignment horizontal="center" vertical="center"/>
    </xf>
    <xf numFmtId="0" fontId="8" fillId="0" borderId="79" xfId="5" applyNumberFormat="1" applyFont="1" applyFill="1" applyBorder="1" applyAlignment="1" applyProtection="1">
      <alignment horizontal="center" wrapText="1"/>
      <protection locked="0"/>
    </xf>
    <xf numFmtId="0" fontId="11" fillId="0" borderId="80" xfId="18641" applyNumberFormat="1" applyFont="1" applyFill="1" applyBorder="1" applyAlignment="1" applyProtection="1">
      <alignment horizontal="center" wrapText="1"/>
      <protection locked="0"/>
    </xf>
    <xf numFmtId="0" fontId="11" fillId="0" borderId="84" xfId="18641" applyFont="1" applyFill="1" applyBorder="1" applyAlignment="1" applyProtection="1">
      <alignment horizontal="center" wrapText="1"/>
      <protection locked="0"/>
    </xf>
    <xf numFmtId="0" fontId="11" fillId="0" borderId="81" xfId="18641" applyFont="1" applyFill="1" applyBorder="1" applyAlignment="1" applyProtection="1">
      <alignment horizontal="center" wrapText="1"/>
      <protection locked="0"/>
    </xf>
    <xf numFmtId="0" fontId="11" fillId="0" borderId="89" xfId="18641" applyFont="1" applyFill="1" applyBorder="1" applyAlignment="1" applyProtection="1">
      <alignment horizontal="center" wrapText="1"/>
      <protection locked="0"/>
    </xf>
    <xf numFmtId="0" fontId="9" fillId="0" borderId="81" xfId="18370" applyFont="1" applyFill="1" applyBorder="1" applyAlignment="1">
      <alignment horizontal="center"/>
    </xf>
    <xf numFmtId="0" fontId="13" fillId="0" borderId="80" xfId="5" applyFont="1" applyFill="1" applyBorder="1" applyAlignment="1"/>
    <xf numFmtId="165" fontId="13" fillId="0" borderId="82" xfId="6" applyNumberFormat="1" applyFont="1" applyFill="1" applyBorder="1"/>
    <xf numFmtId="0" fontId="13" fillId="0" borderId="77" xfId="5" applyFont="1" applyFill="1" applyBorder="1" applyAlignment="1"/>
    <xf numFmtId="14" fontId="13" fillId="0" borderId="76" xfId="5" applyNumberFormat="1" applyFont="1" applyFill="1" applyBorder="1" applyAlignment="1">
      <alignment horizontal="center"/>
    </xf>
    <xf numFmtId="14" fontId="13" fillId="0" borderId="73" xfId="5" applyNumberFormat="1" applyFont="1" applyFill="1" applyBorder="1" applyAlignment="1">
      <alignment horizontal="center"/>
    </xf>
    <xf numFmtId="0" fontId="13" fillId="0" borderId="77" xfId="5" applyFont="1" applyFill="1" applyBorder="1"/>
    <xf numFmtId="0" fontId="13" fillId="0" borderId="76" xfId="5" applyFont="1" applyFill="1" applyBorder="1" applyAlignment="1">
      <alignment horizontal="center"/>
    </xf>
    <xf numFmtId="42" fontId="13" fillId="0" borderId="72" xfId="5" applyNumberFormat="1" applyFont="1" applyFill="1" applyBorder="1"/>
    <xf numFmtId="0" fontId="13" fillId="0" borderId="83" xfId="5" applyFont="1" applyFill="1" applyBorder="1" applyAlignment="1">
      <alignment horizontal="center"/>
    </xf>
    <xf numFmtId="42" fontId="13" fillId="0" borderId="83" xfId="5" applyNumberFormat="1" applyFont="1" applyFill="1" applyBorder="1"/>
    <xf numFmtId="14" fontId="13" fillId="0" borderId="88" xfId="5" applyNumberFormat="1" applyFont="1" applyFill="1" applyBorder="1" applyAlignment="1">
      <alignment horizontal="center"/>
    </xf>
    <xf numFmtId="42" fontId="13" fillId="0" borderId="76" xfId="5" applyNumberFormat="1" applyFont="1" applyFill="1" applyBorder="1" applyAlignment="1">
      <alignment vertical="center"/>
    </xf>
    <xf numFmtId="0" fontId="13" fillId="0" borderId="77" xfId="5" applyFont="1" applyFill="1" applyBorder="1" applyAlignment="1">
      <alignment vertical="center"/>
    </xf>
    <xf numFmtId="0" fontId="13" fillId="0" borderId="77" xfId="18370" applyFont="1" applyFill="1" applyBorder="1" applyAlignment="1">
      <alignment vertical="center"/>
    </xf>
    <xf numFmtId="0" fontId="13" fillId="0" borderId="75" xfId="5" applyFont="1" applyFill="1" applyBorder="1"/>
    <xf numFmtId="42" fontId="13" fillId="0" borderId="83" xfId="5" applyNumberFormat="1" applyFont="1" applyFill="1" applyBorder="1" applyAlignment="1">
      <alignment wrapText="1"/>
    </xf>
    <xf numFmtId="0" fontId="46" fillId="0" borderId="77" xfId="18370" applyFont="1" applyFill="1" applyBorder="1" applyAlignment="1">
      <alignment vertical="center"/>
    </xf>
    <xf numFmtId="0" fontId="13" fillId="0" borderId="77" xfId="18370" applyFont="1" applyFill="1" applyBorder="1" applyAlignment="1">
      <alignment horizontal="left" vertical="center"/>
    </xf>
    <xf numFmtId="165" fontId="46" fillId="0" borderId="14" xfId="18370" applyNumberFormat="1" applyFont="1" applyFill="1" applyBorder="1"/>
    <xf numFmtId="42" fontId="13" fillId="0" borderId="83" xfId="5" applyNumberFormat="1" applyFont="1" applyFill="1" applyBorder="1" applyAlignment="1"/>
    <xf numFmtId="165" fontId="46" fillId="0" borderId="74" xfId="18370" applyNumberFormat="1" applyFont="1" applyFill="1" applyBorder="1"/>
    <xf numFmtId="42" fontId="13" fillId="0" borderId="14" xfId="5" applyNumberFormat="1" applyFont="1" applyFill="1" applyBorder="1" applyAlignment="1">
      <alignment vertical="top"/>
    </xf>
    <xf numFmtId="42" fontId="13" fillId="0" borderId="32" xfId="5" applyNumberFormat="1" applyFont="1" applyFill="1" applyBorder="1" applyAlignment="1">
      <alignment vertical="top"/>
    </xf>
    <xf numFmtId="42" fontId="13" fillId="0" borderId="13" xfId="5" applyNumberFormat="1" applyFont="1" applyFill="1" applyBorder="1" applyAlignment="1">
      <alignment vertical="top"/>
    </xf>
    <xf numFmtId="0" fontId="13" fillId="0" borderId="11" xfId="5" applyFont="1" applyFill="1" applyBorder="1" applyAlignment="1">
      <alignment vertical="top"/>
    </xf>
    <xf numFmtId="42" fontId="13" fillId="0" borderId="11" xfId="5" applyNumberFormat="1" applyFont="1" applyFill="1" applyBorder="1" applyAlignment="1">
      <alignment vertical="top"/>
    </xf>
    <xf numFmtId="165" fontId="46" fillId="0" borderId="82" xfId="18370" applyNumberFormat="1" applyFont="1" applyFill="1" applyBorder="1"/>
    <xf numFmtId="165" fontId="46" fillId="0" borderId="75" xfId="18370" applyNumberFormat="1" applyFont="1" applyFill="1" applyBorder="1"/>
    <xf numFmtId="42" fontId="13" fillId="0" borderId="74" xfId="18370" applyNumberFormat="1" applyFont="1" applyFill="1" applyBorder="1" applyAlignment="1"/>
    <xf numFmtId="0" fontId="13" fillId="0" borderId="76" xfId="5" applyNumberFormat="1" applyFont="1" applyFill="1" applyBorder="1" applyAlignment="1">
      <alignment vertical="center"/>
    </xf>
    <xf numFmtId="169" fontId="15" fillId="0" borderId="83" xfId="6" applyNumberFormat="1" applyFont="1" applyFill="1" applyBorder="1"/>
    <xf numFmtId="0" fontId="13" fillId="0" borderId="77" xfId="5" applyNumberFormat="1" applyFont="1" applyFill="1" applyBorder="1" applyAlignment="1">
      <alignment horizontal="center"/>
    </xf>
    <xf numFmtId="42" fontId="13" fillId="0" borderId="77" xfId="5" applyNumberFormat="1" applyFont="1" applyFill="1" applyBorder="1" applyAlignment="1">
      <alignment horizontal="center"/>
    </xf>
    <xf numFmtId="0" fontId="13" fillId="0" borderId="77" xfId="5" applyFont="1" applyFill="1" applyBorder="1" applyAlignment="1">
      <alignment horizontal="center"/>
    </xf>
    <xf numFmtId="0" fontId="13" fillId="0" borderId="77" xfId="5" applyFont="1" applyFill="1" applyBorder="1" applyAlignment="1">
      <alignment horizontal="center" wrapText="1"/>
    </xf>
    <xf numFmtId="0" fontId="13" fillId="0" borderId="77" xfId="5" applyFont="1" applyFill="1" applyBorder="1" applyAlignment="1">
      <alignment horizontal="left"/>
    </xf>
    <xf numFmtId="14" fontId="13" fillId="0" borderId="77" xfId="5" applyNumberFormat="1" applyFont="1" applyFill="1" applyBorder="1" applyAlignment="1">
      <alignment horizontal="center"/>
    </xf>
    <xf numFmtId="42" fontId="8" fillId="0" borderId="84" xfId="5" applyNumberFormat="1" applyFont="1" applyFill="1" applyBorder="1" applyAlignment="1">
      <alignment horizontal="center"/>
    </xf>
    <xf numFmtId="42" fontId="8" fillId="0" borderId="81" xfId="5" applyNumberFormat="1" applyFont="1" applyFill="1" applyBorder="1" applyAlignment="1">
      <alignment horizontal="center"/>
    </xf>
    <xf numFmtId="42" fontId="8" fillId="0" borderId="79" xfId="5" applyNumberFormat="1" applyFont="1" applyFill="1" applyBorder="1" applyAlignment="1">
      <alignment horizontal="center"/>
    </xf>
    <xf numFmtId="0" fontId="8" fillId="0" borderId="89" xfId="5" applyFont="1" applyFill="1" applyBorder="1" applyAlignment="1">
      <alignment horizontal="center"/>
    </xf>
    <xf numFmtId="0" fontId="8" fillId="0" borderId="81" xfId="5" applyFont="1" applyFill="1" applyBorder="1" applyAlignment="1">
      <alignment horizontal="center"/>
    </xf>
    <xf numFmtId="0" fontId="8" fillId="0" borderId="80" xfId="5" applyFont="1" applyFill="1" applyBorder="1"/>
    <xf numFmtId="0" fontId="8" fillId="0" borderId="80" xfId="5" applyFont="1" applyFill="1" applyBorder="1" applyAlignment="1">
      <alignment horizontal="center"/>
    </xf>
    <xf numFmtId="0" fontId="3" fillId="0" borderId="0" xfId="0" applyFont="1"/>
    <xf numFmtId="14" fontId="3" fillId="0" borderId="0" xfId="0" applyNumberFormat="1" applyFont="1"/>
    <xf numFmtId="7" fontId="3" fillId="0" borderId="0" xfId="0" applyNumberFormat="1" applyFont="1"/>
    <xf numFmtId="3" fontId="3" fillId="0" borderId="0" xfId="0" applyNumberFormat="1" applyFont="1"/>
    <xf numFmtId="0" fontId="3" fillId="0" borderId="0" xfId="0" applyFont="1" applyAlignment="1">
      <alignment horizontal="center"/>
    </xf>
    <xf numFmtId="0" fontId="53" fillId="0" borderId="0" xfId="0" applyFont="1" applyAlignment="1">
      <alignment vertical="top"/>
    </xf>
    <xf numFmtId="0" fontId="53" fillId="0" borderId="0" xfId="0" applyFont="1" applyAlignment="1">
      <alignment wrapText="1"/>
    </xf>
    <xf numFmtId="0" fontId="53" fillId="0" borderId="0" xfId="0" applyFont="1" applyAlignment="1">
      <alignment horizontal="left" vertical="top" wrapText="1"/>
    </xf>
    <xf numFmtId="0" fontId="53" fillId="0" borderId="0" xfId="0" applyFont="1"/>
    <xf numFmtId="0" fontId="13" fillId="0" borderId="0" xfId="5" applyFont="1" applyFill="1" applyBorder="1" applyAlignment="1">
      <alignment wrapText="1"/>
    </xf>
    <xf numFmtId="0" fontId="13" fillId="0" borderId="0" xfId="5" applyNumberFormat="1" applyFont="1" applyFill="1" applyBorder="1" applyAlignment="1">
      <alignment wrapText="1"/>
    </xf>
    <xf numFmtId="0" fontId="13" fillId="0" borderId="0" xfId="5" applyFont="1" applyFill="1" applyBorder="1"/>
    <xf numFmtId="0" fontId="13" fillId="0" borderId="0" xfId="18370" applyFont="1" applyFill="1" applyAlignment="1"/>
    <xf numFmtId="3" fontId="15" fillId="0" borderId="91" xfId="8" applyNumberFormat="1" applyFont="1" applyFill="1" applyBorder="1" applyAlignment="1">
      <alignment horizontal="center" vertical="center" wrapText="1"/>
    </xf>
    <xf numFmtId="166" fontId="15" fillId="0" borderId="91" xfId="18696" applyNumberFormat="1" applyFont="1" applyFill="1" applyBorder="1" applyAlignment="1">
      <alignment horizontal="center" vertical="center" wrapText="1"/>
    </xf>
    <xf numFmtId="0" fontId="16" fillId="0" borderId="91" xfId="18696" applyNumberFormat="1" applyFont="1" applyFill="1" applyBorder="1" applyAlignment="1">
      <alignment horizontal="center" vertical="top" wrapText="1"/>
    </xf>
    <xf numFmtId="0" fontId="8" fillId="0" borderId="0" xfId="5" applyFont="1" applyFill="1" applyBorder="1" applyAlignment="1"/>
    <xf numFmtId="0" fontId="13" fillId="0" borderId="2" xfId="5" applyFont="1" applyFill="1" applyBorder="1"/>
    <xf numFmtId="42" fontId="13" fillId="0" borderId="2" xfId="5" applyNumberFormat="1" applyFont="1" applyFill="1" applyBorder="1"/>
    <xf numFmtId="0" fontId="13" fillId="0" borderId="2" xfId="5" applyFont="1" applyFill="1" applyBorder="1" applyAlignment="1">
      <alignment horizontal="center"/>
    </xf>
    <xf numFmtId="0" fontId="13" fillId="0" borderId="2" xfId="5" applyFont="1" applyFill="1" applyBorder="1" applyAlignment="1">
      <alignment horizontal="center" wrapText="1"/>
    </xf>
    <xf numFmtId="0" fontId="13" fillId="0" borderId="91" xfId="5" applyFont="1" applyFill="1" applyBorder="1" applyAlignment="1"/>
    <xf numFmtId="0" fontId="13" fillId="0" borderId="14" xfId="5" applyFont="1" applyFill="1" applyBorder="1"/>
    <xf numFmtId="0" fontId="13" fillId="0" borderId="82" xfId="5" applyFont="1" applyFill="1" applyBorder="1" applyAlignment="1">
      <alignment horizontal="left" vertical="center" wrapText="1"/>
    </xf>
    <xf numFmtId="0" fontId="13" fillId="0" borderId="72" xfId="5" applyFont="1" applyFill="1" applyBorder="1" applyAlignment="1">
      <alignment wrapText="1"/>
    </xf>
    <xf numFmtId="42" fontId="13" fillId="0" borderId="35" xfId="5" applyNumberFormat="1" applyFont="1" applyFill="1" applyBorder="1" applyAlignment="1"/>
    <xf numFmtId="165" fontId="46" fillId="0" borderId="54" xfId="18370" applyNumberFormat="1" applyFont="1" applyFill="1" applyBorder="1"/>
    <xf numFmtId="42" fontId="13" fillId="0" borderId="54" xfId="5" applyNumberFormat="1" applyFont="1" applyFill="1" applyBorder="1" applyAlignment="1">
      <alignment vertical="top"/>
    </xf>
    <xf numFmtId="42" fontId="13" fillId="0" borderId="77" xfId="5" applyNumberFormat="1" applyFont="1" applyFill="1" applyBorder="1" applyAlignment="1">
      <alignment vertical="top"/>
    </xf>
    <xf numFmtId="42" fontId="13" fillId="0" borderId="34" xfId="5" applyNumberFormat="1" applyFont="1" applyFill="1" applyBorder="1" applyAlignment="1">
      <alignment vertical="top"/>
    </xf>
    <xf numFmtId="42" fontId="13" fillId="0" borderId="76" xfId="5" applyNumberFormat="1" applyFont="1" applyFill="1" applyBorder="1" applyAlignment="1">
      <alignment vertical="top"/>
    </xf>
    <xf numFmtId="14" fontId="13" fillId="0" borderId="35" xfId="5" applyNumberFormat="1" applyFont="1" applyFill="1" applyBorder="1" applyAlignment="1">
      <alignment vertical="top"/>
    </xf>
    <xf numFmtId="0" fontId="13" fillId="0" borderId="77" xfId="5" applyFont="1" applyFill="1" applyBorder="1" applyAlignment="1">
      <alignment vertical="top"/>
    </xf>
    <xf numFmtId="0" fontId="13" fillId="0" borderId="72" xfId="5" applyFont="1" applyFill="1" applyBorder="1" applyAlignment="1">
      <alignment vertical="top"/>
    </xf>
    <xf numFmtId="42" fontId="13" fillId="0" borderId="72" xfId="5" applyNumberFormat="1" applyFont="1" applyFill="1" applyBorder="1" applyAlignment="1">
      <alignment vertical="top"/>
    </xf>
    <xf numFmtId="0" fontId="13" fillId="0" borderId="77" xfId="5" applyFont="1" applyFill="1" applyBorder="1" applyAlignment="1">
      <alignment vertical="top" wrapText="1"/>
    </xf>
    <xf numFmtId="14" fontId="13" fillId="0" borderId="77" xfId="5" applyNumberFormat="1" applyFont="1" applyFill="1" applyBorder="1" applyAlignment="1">
      <alignment vertical="top"/>
    </xf>
    <xf numFmtId="165" fontId="46" fillId="0" borderId="0" xfId="18370" applyNumberFormat="1" applyFont="1" applyFill="1" applyBorder="1"/>
    <xf numFmtId="0" fontId="13" fillId="0" borderId="0" xfId="5" applyFont="1" applyFill="1"/>
    <xf numFmtId="0" fontId="8" fillId="0" borderId="86" xfId="5" applyFont="1" applyFill="1" applyBorder="1" applyAlignment="1">
      <alignment horizontal="center"/>
    </xf>
    <xf numFmtId="0" fontId="13" fillId="0" borderId="80" xfId="5" applyFont="1" applyFill="1" applyBorder="1" applyAlignment="1">
      <alignment horizontal="center" vertical="center"/>
    </xf>
    <xf numFmtId="42" fontId="8" fillId="0" borderId="21" xfId="5" applyNumberFormat="1" applyFont="1" applyFill="1" applyBorder="1"/>
    <xf numFmtId="0" fontId="8" fillId="0" borderId="0" xfId="5" applyFont="1" applyFill="1" applyAlignment="1">
      <alignment horizontal="center"/>
    </xf>
    <xf numFmtId="0" fontId="8" fillId="0" borderId="0" xfId="5" applyFont="1" applyFill="1" applyBorder="1" applyAlignment="1">
      <alignment horizontal="center" wrapText="1"/>
    </xf>
    <xf numFmtId="0" fontId="13" fillId="0" borderId="0" xfId="5" applyFont="1" applyFill="1" applyAlignment="1">
      <alignment horizontal="center" wrapText="1"/>
    </xf>
    <xf numFmtId="14" fontId="13" fillId="0" borderId="10" xfId="19007" applyNumberFormat="1" applyFont="1" applyFill="1" applyBorder="1" applyAlignment="1">
      <alignment horizontal="center" vertical="center"/>
    </xf>
    <xf numFmtId="0" fontId="12" fillId="0" borderId="0" xfId="18370" applyFill="1" applyBorder="1"/>
    <xf numFmtId="14" fontId="13" fillId="0" borderId="0" xfId="5" applyNumberFormat="1" applyFont="1" applyFill="1" applyBorder="1" applyAlignment="1">
      <alignment horizontal="center" vertical="center"/>
    </xf>
    <xf numFmtId="165" fontId="13" fillId="0" borderId="0" xfId="5" applyNumberFormat="1" applyFont="1" applyFill="1" applyBorder="1" applyAlignment="1">
      <alignment horizontal="center" vertical="center"/>
    </xf>
    <xf numFmtId="14" fontId="15" fillId="0" borderId="38" xfId="18956" applyNumberFormat="1" applyFont="1" applyFill="1" applyBorder="1" applyAlignment="1">
      <alignment horizontal="left" vertical="top" wrapText="1"/>
    </xf>
    <xf numFmtId="0" fontId="13" fillId="0" borderId="0" xfId="5" applyNumberFormat="1" applyFont="1" applyFill="1" applyBorder="1" applyAlignment="1">
      <alignment horizontal="left" vertical="center" wrapText="1"/>
    </xf>
    <xf numFmtId="0" fontId="13" fillId="38" borderId="0" xfId="5" applyFont="1" applyFill="1"/>
    <xf numFmtId="14" fontId="13" fillId="0" borderId="77" xfId="5" applyNumberFormat="1" applyFont="1" applyFill="1" applyBorder="1" applyAlignment="1">
      <alignment vertical="center" wrapText="1"/>
    </xf>
    <xf numFmtId="0" fontId="13" fillId="0" borderId="34" xfId="5" applyFont="1" applyFill="1" applyBorder="1" applyAlignment="1">
      <alignment horizontal="center" vertical="top" wrapText="1"/>
    </xf>
    <xf numFmtId="14" fontId="15" fillId="0" borderId="77" xfId="18956" applyNumberFormat="1" applyFont="1" applyFill="1" applyBorder="1" applyAlignment="1">
      <alignment horizontal="left" vertical="top" wrapText="1"/>
    </xf>
    <xf numFmtId="14" fontId="13" fillId="0" borderId="35" xfId="5" applyNumberFormat="1" applyFont="1" applyFill="1" applyBorder="1" applyAlignment="1">
      <alignment horizontal="center" vertical="center" wrapText="1"/>
    </xf>
    <xf numFmtId="0" fontId="13" fillId="0" borderId="54" xfId="5" applyNumberFormat="1" applyFont="1" applyFill="1" applyBorder="1" applyAlignment="1">
      <alignment horizontal="left" vertical="center" wrapText="1"/>
    </xf>
    <xf numFmtId="169" fontId="13" fillId="0" borderId="0" xfId="5" quotePrefix="1" applyNumberFormat="1" applyFont="1" applyFill="1" applyBorder="1" applyAlignment="1">
      <alignment horizontal="center" vertical="center" wrapText="1"/>
    </xf>
    <xf numFmtId="169" fontId="13" fillId="0" borderId="37" xfId="5" applyNumberFormat="1" applyFont="1" applyFill="1" applyBorder="1" applyAlignment="1">
      <alignment horizontal="center" vertical="center" wrapText="1"/>
    </xf>
    <xf numFmtId="0" fontId="15" fillId="0" borderId="72" xfId="6" applyNumberFormat="1" applyFont="1" applyFill="1" applyBorder="1" applyAlignment="1">
      <alignment horizontal="left" vertical="center" wrapText="1"/>
    </xf>
    <xf numFmtId="14" fontId="15" fillId="39" borderId="80" xfId="18257" applyNumberFormat="1" applyFont="1" applyFill="1" applyBorder="1" applyAlignment="1">
      <alignment horizontal="center" vertical="center"/>
    </xf>
    <xf numFmtId="14" fontId="13" fillId="39" borderId="80" xfId="5" applyNumberFormat="1" applyFont="1" applyFill="1" applyBorder="1" applyAlignment="1">
      <alignment horizontal="center" vertical="center"/>
    </xf>
    <xf numFmtId="0" fontId="13" fillId="39" borderId="80" xfId="5" applyFont="1" applyFill="1" applyBorder="1" applyAlignment="1">
      <alignment vertical="center" wrapText="1"/>
    </xf>
    <xf numFmtId="14" fontId="13" fillId="39" borderId="80" xfId="5" applyNumberFormat="1" applyFont="1" applyFill="1" applyBorder="1" applyAlignment="1">
      <alignment vertical="center" wrapText="1"/>
    </xf>
    <xf numFmtId="42" fontId="13" fillId="39" borderId="80" xfId="5" applyNumberFormat="1" applyFont="1" applyFill="1" applyBorder="1" applyAlignment="1">
      <alignment vertical="center"/>
    </xf>
    <xf numFmtId="0" fontId="13" fillId="39" borderId="86" xfId="5" applyFont="1" applyFill="1" applyBorder="1" applyAlignment="1">
      <alignment horizontal="center" vertical="center" wrapText="1"/>
    </xf>
    <xf numFmtId="0" fontId="13" fillId="39" borderId="85" xfId="5" applyFont="1" applyFill="1" applyBorder="1" applyAlignment="1">
      <alignment horizontal="center" vertical="top" wrapText="1"/>
    </xf>
    <xf numFmtId="14" fontId="15" fillId="39" borderId="81" xfId="18956" applyNumberFormat="1" applyFont="1" applyFill="1" applyBorder="1" applyAlignment="1">
      <alignment horizontal="center" vertical="center"/>
    </xf>
    <xf numFmtId="14" fontId="15" fillId="39" borderId="80" xfId="18956" applyNumberFormat="1" applyFont="1" applyFill="1" applyBorder="1" applyAlignment="1">
      <alignment horizontal="left" vertical="top" wrapText="1"/>
    </xf>
    <xf numFmtId="0" fontId="15" fillId="39" borderId="86" xfId="18956" applyFont="1" applyFill="1" applyBorder="1" applyAlignment="1">
      <alignment horizontal="center" vertical="center"/>
    </xf>
    <xf numFmtId="0" fontId="15" fillId="39" borderId="85" xfId="18956" applyFont="1" applyFill="1" applyBorder="1" applyAlignment="1">
      <alignment horizontal="center" vertical="center"/>
    </xf>
    <xf numFmtId="0" fontId="15" fillId="39" borderId="87" xfId="18956" applyFont="1" applyFill="1" applyBorder="1" applyAlignment="1">
      <alignment horizontal="center" vertical="center" wrapText="1"/>
    </xf>
    <xf numFmtId="0" fontId="15" fillId="39" borderId="84" xfId="18956" applyFont="1" applyFill="1" applyBorder="1" applyAlignment="1">
      <alignment horizontal="center" vertical="center" wrapText="1"/>
    </xf>
    <xf numFmtId="0" fontId="13" fillId="39" borderId="80" xfId="5" quotePrefix="1" applyFont="1" applyFill="1" applyBorder="1" applyAlignment="1">
      <alignment horizontal="center" vertical="center" wrapText="1"/>
    </xf>
    <xf numFmtId="169" fontId="15" fillId="39" borderId="79" xfId="6" quotePrefix="1" applyNumberFormat="1" applyFont="1" applyFill="1" applyBorder="1" applyAlignment="1">
      <alignment horizontal="center" vertical="center"/>
    </xf>
    <xf numFmtId="14" fontId="13" fillId="39" borderId="81" xfId="5" applyNumberFormat="1" applyFont="1" applyFill="1" applyBorder="1" applyAlignment="1">
      <alignment horizontal="center" vertical="center" wrapText="1"/>
    </xf>
    <xf numFmtId="0" fontId="13" fillId="39" borderId="89" xfId="5" applyNumberFormat="1" applyFont="1" applyFill="1" applyBorder="1" applyAlignment="1">
      <alignment horizontal="left" vertical="center" wrapText="1"/>
    </xf>
    <xf numFmtId="169" fontId="15" fillId="39" borderId="80" xfId="6" quotePrefix="1" applyNumberFormat="1" applyFont="1" applyFill="1" applyBorder="1" applyAlignment="1">
      <alignment horizontal="center" vertical="center"/>
    </xf>
    <xf numFmtId="0" fontId="15" fillId="39" borderId="86" xfId="6" applyNumberFormat="1" applyFont="1" applyFill="1" applyBorder="1" applyAlignment="1">
      <alignment horizontal="left" vertical="center" wrapText="1"/>
    </xf>
    <xf numFmtId="169" fontId="13" fillId="39" borderId="79" xfId="5" applyNumberFormat="1" applyFont="1" applyFill="1" applyBorder="1" applyAlignment="1">
      <alignment horizontal="center" vertical="center" wrapText="1"/>
    </xf>
    <xf numFmtId="14" fontId="15" fillId="0" borderId="14" xfId="18956" applyNumberFormat="1" applyFont="1" applyFill="1" applyBorder="1" applyAlignment="1">
      <alignment horizontal="center" vertical="center"/>
    </xf>
    <xf numFmtId="0" fontId="15" fillId="0" borderId="11" xfId="18956" applyNumberFormat="1" applyFont="1" applyFill="1" applyBorder="1" applyAlignment="1">
      <alignment horizontal="left" vertical="center" wrapText="1"/>
    </xf>
    <xf numFmtId="169" fontId="13" fillId="0" borderId="10" xfId="5" applyNumberFormat="1" applyFont="1" applyFill="1" applyBorder="1" applyAlignment="1"/>
    <xf numFmtId="0" fontId="13" fillId="0" borderId="10" xfId="5" applyNumberFormat="1" applyFont="1" applyFill="1" applyBorder="1" applyAlignment="1">
      <alignment horizontal="left" wrapText="1"/>
    </xf>
    <xf numFmtId="0" fontId="13" fillId="39" borderId="0" xfId="5" applyFont="1" applyFill="1"/>
    <xf numFmtId="0" fontId="13" fillId="0" borderId="0" xfId="5" applyFont="1" applyFill="1" applyAlignment="1"/>
    <xf numFmtId="0" fontId="13" fillId="0" borderId="0" xfId="5" applyFont="1" applyFill="1"/>
    <xf numFmtId="0" fontId="55" fillId="0" borderId="0" xfId="0" applyFont="1" applyAlignment="1">
      <alignment vertical="top"/>
    </xf>
    <xf numFmtId="0" fontId="55" fillId="0" borderId="0" xfId="0" applyFont="1" applyAlignment="1">
      <alignment horizontal="left" vertical="top" wrapText="1"/>
    </xf>
    <xf numFmtId="0" fontId="15" fillId="0" borderId="92" xfId="18956" applyFont="1" applyFill="1" applyBorder="1" applyAlignment="1">
      <alignment horizontal="center" wrapText="1"/>
    </xf>
    <xf numFmtId="42" fontId="13" fillId="0" borderId="92" xfId="5" applyNumberFormat="1" applyFont="1" applyFill="1" applyBorder="1" applyAlignment="1">
      <alignment horizontal="center" vertical="center"/>
    </xf>
    <xf numFmtId="169" fontId="15" fillId="0" borderId="92" xfId="6" quotePrefix="1" applyNumberFormat="1" applyFont="1" applyFill="1" applyBorder="1" applyAlignment="1">
      <alignment horizontal="center" vertical="center"/>
    </xf>
    <xf numFmtId="0" fontId="13" fillId="0" borderId="92" xfId="5" quotePrefix="1" applyFont="1" applyFill="1" applyBorder="1" applyAlignment="1">
      <alignment horizontal="center" vertical="center" wrapText="1"/>
    </xf>
    <xf numFmtId="14" fontId="15" fillId="0" borderId="92" xfId="18956" applyNumberFormat="1" applyFont="1" applyFill="1" applyBorder="1" applyAlignment="1">
      <alignment horizontal="left" vertical="top" wrapText="1"/>
    </xf>
    <xf numFmtId="14" fontId="13" fillId="0" borderId="92" xfId="5" applyNumberFormat="1" applyFont="1" applyFill="1" applyBorder="1" applyAlignment="1">
      <alignment vertical="center" wrapText="1"/>
    </xf>
    <xf numFmtId="14" fontId="15" fillId="0" borderId="92" xfId="18257" applyNumberFormat="1" applyFont="1" applyFill="1" applyBorder="1" applyAlignment="1">
      <alignment horizontal="center" vertical="center"/>
    </xf>
    <xf numFmtId="14" fontId="15" fillId="0" borderId="92" xfId="18257" applyNumberFormat="1" applyFont="1" applyFill="1" applyBorder="1" applyAlignment="1">
      <alignment horizontal="center"/>
    </xf>
    <xf numFmtId="169" fontId="13" fillId="0" borderId="92" xfId="5" applyNumberFormat="1" applyFont="1" applyFill="1" applyBorder="1" applyAlignment="1"/>
    <xf numFmtId="14" fontId="15" fillId="0" borderId="92" xfId="18956" applyNumberFormat="1" applyFont="1" applyFill="1" applyBorder="1" applyAlignment="1">
      <alignment horizontal="center" vertical="center" wrapText="1"/>
    </xf>
    <xf numFmtId="0" fontId="13" fillId="0" borderId="92" xfId="5" applyNumberFormat="1" applyFont="1" applyFill="1" applyBorder="1" applyAlignment="1">
      <alignment horizontal="left" vertical="center" wrapText="1"/>
    </xf>
    <xf numFmtId="0" fontId="13" fillId="0" borderId="92" xfId="5" applyFont="1" applyFill="1" applyBorder="1" applyAlignment="1">
      <alignment vertical="top" wrapText="1"/>
    </xf>
    <xf numFmtId="0" fontId="13" fillId="0" borderId="92" xfId="5" quotePrefix="1" applyFont="1" applyFill="1" applyBorder="1" applyAlignment="1">
      <alignment horizontal="left" vertical="center" wrapText="1"/>
    </xf>
    <xf numFmtId="14" fontId="15" fillId="0" borderId="92" xfId="18956" applyNumberFormat="1" applyFont="1" applyFill="1" applyBorder="1" applyAlignment="1">
      <alignment horizontal="left" vertical="center" wrapText="1"/>
    </xf>
    <xf numFmtId="165" fontId="15" fillId="0" borderId="92" xfId="6" quotePrefix="1" applyNumberFormat="1" applyFont="1" applyFill="1" applyBorder="1" applyAlignment="1">
      <alignment horizontal="center" vertical="center"/>
    </xf>
    <xf numFmtId="0" fontId="15" fillId="0" borderId="92" xfId="6" applyNumberFormat="1" applyFont="1" applyFill="1" applyBorder="1" applyAlignment="1">
      <alignment horizontal="left" vertical="center"/>
    </xf>
    <xf numFmtId="0" fontId="13" fillId="0" borderId="92" xfId="5" applyNumberFormat="1" applyFont="1" applyFill="1" applyBorder="1" applyAlignment="1">
      <alignment vertical="center" wrapText="1"/>
    </xf>
    <xf numFmtId="42" fontId="13" fillId="0" borderId="92" xfId="5" applyNumberFormat="1" applyFont="1" applyFill="1" applyBorder="1" applyAlignment="1">
      <alignment horizontal="center" vertical="center" wrapText="1"/>
    </xf>
    <xf numFmtId="0" fontId="13" fillId="0" borderId="92" xfId="5" applyNumberFormat="1" applyFont="1" applyFill="1" applyBorder="1" applyAlignment="1">
      <alignment vertical="center"/>
    </xf>
    <xf numFmtId="165" fontId="13" fillId="0" borderId="92" xfId="5" applyNumberFormat="1" applyFont="1" applyFill="1" applyBorder="1" applyAlignment="1">
      <alignment vertical="center"/>
    </xf>
    <xf numFmtId="10" fontId="13" fillId="0" borderId="92" xfId="5" applyNumberFormat="1" applyFont="1" applyFill="1" applyBorder="1" applyAlignment="1">
      <alignment horizontal="center" vertical="center"/>
    </xf>
    <xf numFmtId="0" fontId="13" fillId="0" borderId="92" xfId="5" applyFont="1" applyFill="1" applyBorder="1" applyAlignment="1"/>
    <xf numFmtId="0" fontId="13" fillId="0" borderId="92" xfId="5" applyFont="1" applyFill="1" applyBorder="1"/>
    <xf numFmtId="0" fontId="13" fillId="0" borderId="92" xfId="5" applyFont="1" applyFill="1" applyBorder="1" applyAlignment="1">
      <alignment wrapText="1"/>
    </xf>
    <xf numFmtId="0" fontId="13" fillId="0" borderId="0" xfId="5" applyFont="1" applyFill="1" applyBorder="1" applyAlignment="1">
      <alignment wrapText="1"/>
    </xf>
    <xf numFmtId="0" fontId="13" fillId="0" borderId="0" xfId="5" applyFont="1" applyFill="1" applyBorder="1" applyAlignment="1">
      <alignment horizontal="left" wrapText="1"/>
    </xf>
    <xf numFmtId="42" fontId="13" fillId="0" borderId="77" xfId="5" applyNumberFormat="1" applyFont="1" applyFill="1" applyBorder="1" applyAlignment="1">
      <alignment horizontal="center" vertical="center"/>
    </xf>
    <xf numFmtId="0" fontId="13" fillId="0" borderId="72" xfId="5" applyFont="1" applyFill="1" applyBorder="1" applyAlignment="1">
      <alignment horizontal="center" vertical="center"/>
    </xf>
    <xf numFmtId="0" fontId="13" fillId="0" borderId="11" xfId="5" applyFont="1" applyFill="1" applyBorder="1" applyAlignment="1">
      <alignment horizontal="center" vertical="center"/>
    </xf>
    <xf numFmtId="0" fontId="13" fillId="0" borderId="12" xfId="5" applyNumberFormat="1" applyFont="1" applyFill="1" applyBorder="1" applyAlignment="1" applyProtection="1">
      <alignment horizontal="center" vertical="center" wrapText="1"/>
      <protection locked="0"/>
    </xf>
    <xf numFmtId="0" fontId="13" fillId="0" borderId="38" xfId="5" applyNumberFormat="1" applyFont="1" applyFill="1" applyBorder="1" applyAlignment="1" applyProtection="1">
      <alignment horizontal="center" vertical="center" wrapText="1"/>
      <protection locked="0"/>
    </xf>
    <xf numFmtId="14" fontId="15" fillId="0" borderId="35" xfId="18956" applyNumberFormat="1" applyFont="1" applyFill="1" applyBorder="1" applyAlignment="1">
      <alignment horizontal="center" vertical="center"/>
    </xf>
    <xf numFmtId="14" fontId="15" fillId="0" borderId="40" xfId="18956" applyNumberFormat="1" applyFont="1" applyFill="1" applyBorder="1" applyAlignment="1">
      <alignment horizontal="center" vertical="center"/>
    </xf>
    <xf numFmtId="14" fontId="15" fillId="0" borderId="19" xfId="18956" applyNumberFormat="1" applyFont="1" applyFill="1" applyBorder="1" applyAlignment="1">
      <alignment horizontal="center" vertical="center"/>
    </xf>
    <xf numFmtId="14" fontId="15" fillId="0" borderId="77" xfId="18956" applyNumberFormat="1" applyFont="1" applyFill="1" applyBorder="1" applyAlignment="1">
      <alignment horizontal="left" vertical="center" wrapText="1"/>
    </xf>
    <xf numFmtId="14" fontId="15" fillId="0" borderId="38" xfId="18956" applyNumberFormat="1" applyFont="1" applyFill="1" applyBorder="1" applyAlignment="1">
      <alignment horizontal="left" vertical="center" wrapText="1"/>
    </xf>
    <xf numFmtId="14" fontId="15" fillId="0" borderId="10" xfId="18956" applyNumberFormat="1" applyFont="1" applyFill="1" applyBorder="1" applyAlignment="1">
      <alignment horizontal="left" vertical="center" wrapText="1"/>
    </xf>
    <xf numFmtId="0" fontId="15" fillId="0" borderId="72" xfId="18956" applyFont="1" applyFill="1" applyBorder="1" applyAlignment="1">
      <alignment horizontal="center" vertical="center"/>
    </xf>
    <xf numFmtId="0" fontId="15" fillId="0" borderId="12" xfId="18956" applyFont="1" applyFill="1" applyBorder="1" applyAlignment="1">
      <alignment horizontal="center" vertical="center"/>
    </xf>
    <xf numFmtId="0" fontId="15" fillId="0" borderId="11" xfId="18956" applyFont="1" applyFill="1" applyBorder="1" applyAlignment="1">
      <alignment horizontal="center" vertical="center"/>
    </xf>
    <xf numFmtId="14" fontId="15" fillId="0" borderId="77" xfId="18956" applyNumberFormat="1" applyFont="1" applyFill="1" applyBorder="1" applyAlignment="1">
      <alignment horizontal="center" vertical="center" wrapText="1"/>
    </xf>
    <xf numFmtId="14" fontId="15" fillId="0" borderId="77" xfId="18257" applyNumberFormat="1" applyFont="1" applyFill="1" applyBorder="1" applyAlignment="1">
      <alignment horizontal="center" vertical="center"/>
    </xf>
    <xf numFmtId="14" fontId="15" fillId="0" borderId="38" xfId="18257" applyNumberFormat="1" applyFont="1" applyFill="1" applyBorder="1" applyAlignment="1">
      <alignment horizontal="center" vertical="center"/>
    </xf>
    <xf numFmtId="14" fontId="15" fillId="0" borderId="10" xfId="18257" applyNumberFormat="1" applyFont="1" applyFill="1" applyBorder="1" applyAlignment="1">
      <alignment horizontal="center" vertical="center"/>
    </xf>
    <xf numFmtId="0" fontId="13" fillId="0" borderId="77" xfId="5" applyFont="1" applyFill="1" applyBorder="1" applyAlignment="1">
      <alignment horizontal="center" vertical="center" wrapText="1"/>
    </xf>
    <xf numFmtId="0" fontId="13" fillId="0" borderId="38" xfId="5" applyFont="1" applyFill="1" applyBorder="1" applyAlignment="1">
      <alignment horizontal="center" vertical="center" wrapText="1"/>
    </xf>
    <xf numFmtId="0" fontId="13" fillId="0" borderId="10" xfId="5" applyFont="1" applyFill="1" applyBorder="1" applyAlignment="1">
      <alignment horizontal="center" vertical="center" wrapText="1"/>
    </xf>
    <xf numFmtId="0" fontId="13" fillId="0" borderId="48" xfId="5" applyFont="1" applyFill="1" applyBorder="1" applyAlignment="1">
      <alignment horizontal="left" vertical="center" wrapText="1"/>
    </xf>
    <xf numFmtId="0" fontId="13" fillId="0" borderId="10" xfId="5" applyFont="1" applyFill="1" applyBorder="1" applyAlignment="1">
      <alignment horizontal="left" vertical="center" wrapText="1"/>
    </xf>
    <xf numFmtId="0" fontId="15" fillId="0" borderId="76" xfId="18956" applyFont="1" applyFill="1" applyBorder="1" applyAlignment="1">
      <alignment horizontal="center" vertical="center" wrapText="1"/>
    </xf>
    <xf numFmtId="0" fontId="15" fillId="0" borderId="39" xfId="18956" applyFont="1" applyFill="1" applyBorder="1" applyAlignment="1">
      <alignment horizontal="center" vertical="center" wrapText="1"/>
    </xf>
    <xf numFmtId="0" fontId="15" fillId="0" borderId="34" xfId="18956" applyFont="1" applyFill="1" applyBorder="1" applyAlignment="1">
      <alignment horizontal="center" vertical="top" wrapText="1"/>
    </xf>
    <xf numFmtId="0" fontId="15" fillId="0" borderId="5" xfId="18956" applyFont="1" applyFill="1" applyBorder="1" applyAlignment="1">
      <alignment horizontal="center" vertical="top" wrapText="1"/>
    </xf>
    <xf numFmtId="0" fontId="15" fillId="0" borderId="32" xfId="18956" applyFont="1" applyFill="1" applyBorder="1" applyAlignment="1">
      <alignment horizontal="center" vertical="top" wrapText="1"/>
    </xf>
    <xf numFmtId="0" fontId="13" fillId="0" borderId="77" xfId="5" quotePrefix="1" applyFont="1" applyFill="1" applyBorder="1" applyAlignment="1">
      <alignment horizontal="center" vertical="center" wrapText="1"/>
    </xf>
    <xf numFmtId="0" fontId="13" fillId="0" borderId="38" xfId="5" quotePrefix="1" applyFont="1" applyFill="1" applyBorder="1" applyAlignment="1">
      <alignment horizontal="center" vertical="center" wrapText="1"/>
    </xf>
    <xf numFmtId="0" fontId="13" fillId="0" borderId="10" xfId="5" quotePrefix="1" applyFont="1" applyFill="1" applyBorder="1" applyAlignment="1">
      <alignment horizontal="center" vertical="center" wrapText="1"/>
    </xf>
    <xf numFmtId="0" fontId="13" fillId="0" borderId="38" xfId="5" applyFont="1" applyFill="1" applyBorder="1" applyAlignment="1">
      <alignment horizontal="left" vertical="center" wrapText="1"/>
    </xf>
    <xf numFmtId="14" fontId="13" fillId="0" borderId="92" xfId="5" applyNumberFormat="1" applyFont="1" applyFill="1" applyBorder="1" applyAlignment="1">
      <alignment horizontal="center" vertical="center"/>
    </xf>
    <xf numFmtId="0" fontId="13" fillId="0" borderId="92" xfId="5" applyFont="1" applyFill="1" applyBorder="1" applyAlignment="1">
      <alignment horizontal="center" vertical="center" wrapText="1"/>
    </xf>
    <xf numFmtId="0" fontId="13" fillId="0" borderId="92" xfId="5" applyFont="1" applyFill="1" applyBorder="1" applyAlignment="1">
      <alignment horizontal="left" vertical="center" wrapText="1"/>
    </xf>
    <xf numFmtId="0" fontId="13" fillId="0" borderId="34" xfId="5" applyFont="1" applyFill="1" applyBorder="1" applyAlignment="1">
      <alignment horizontal="center" vertical="center" wrapText="1"/>
    </xf>
    <xf numFmtId="0" fontId="13" fillId="0" borderId="5" xfId="5" applyFont="1" applyFill="1" applyBorder="1" applyAlignment="1">
      <alignment horizontal="center" vertical="center" wrapText="1"/>
    </xf>
    <xf numFmtId="0" fontId="15" fillId="0" borderId="34" xfId="18956" applyFont="1" applyFill="1" applyBorder="1" applyAlignment="1">
      <alignment horizontal="center" vertical="center"/>
    </xf>
    <xf numFmtId="0" fontId="15" fillId="0" borderId="32" xfId="18956" applyFont="1" applyFill="1" applyBorder="1" applyAlignment="1">
      <alignment horizontal="center" vertical="center"/>
    </xf>
    <xf numFmtId="14" fontId="13" fillId="0" borderId="77" xfId="5" applyNumberFormat="1" applyFont="1" applyFill="1" applyBorder="1" applyAlignment="1">
      <alignment horizontal="center" vertical="center"/>
    </xf>
    <xf numFmtId="14" fontId="13" fillId="0" borderId="38" xfId="5" applyNumberFormat="1" applyFont="1" applyFill="1" applyBorder="1" applyAlignment="1">
      <alignment horizontal="center" vertical="center"/>
    </xf>
    <xf numFmtId="0" fontId="13" fillId="0" borderId="72" xfId="5" applyFont="1" applyFill="1" applyBorder="1" applyAlignment="1">
      <alignment horizontal="center" vertical="center" wrapText="1"/>
    </xf>
    <xf numFmtId="0" fontId="13" fillId="0" borderId="12" xfId="5" applyFont="1" applyFill="1" applyBorder="1" applyAlignment="1">
      <alignment horizontal="center" vertical="center" wrapText="1"/>
    </xf>
    <xf numFmtId="0" fontId="11" fillId="0" borderId="12" xfId="18956" applyFont="1" applyFill="1" applyBorder="1" applyAlignment="1">
      <alignment horizontal="center" wrapText="1"/>
    </xf>
    <xf numFmtId="42" fontId="13" fillId="0" borderId="92" xfId="5" applyNumberFormat="1" applyFont="1" applyFill="1" applyBorder="1" applyAlignment="1">
      <alignment vertical="center"/>
    </xf>
    <xf numFmtId="0" fontId="13" fillId="0" borderId="75" xfId="5" applyFont="1" applyFill="1" applyBorder="1" applyAlignment="1">
      <alignment horizontal="center" vertical="center" wrapText="1"/>
    </xf>
    <xf numFmtId="0" fontId="15" fillId="0" borderId="10" xfId="6" quotePrefix="1" applyNumberFormat="1" applyFont="1" applyFill="1" applyBorder="1" applyAlignment="1">
      <alignment horizontal="center" vertical="center"/>
    </xf>
    <xf numFmtId="42" fontId="13" fillId="0" borderId="77" xfId="5" applyNumberFormat="1" applyFont="1" applyFill="1" applyBorder="1" applyAlignment="1">
      <alignment vertical="center"/>
    </xf>
    <xf numFmtId="42" fontId="13" fillId="0" borderId="10" xfId="5" applyNumberFormat="1" applyFont="1" applyFill="1" applyBorder="1" applyAlignment="1">
      <alignment vertical="center"/>
    </xf>
    <xf numFmtId="169" fontId="15" fillId="0" borderId="77" xfId="6" quotePrefix="1" applyNumberFormat="1" applyFont="1" applyFill="1" applyBorder="1" applyAlignment="1">
      <alignment horizontal="center" vertical="center"/>
    </xf>
    <xf numFmtId="169" fontId="15" fillId="0" borderId="10" xfId="6" quotePrefix="1" applyNumberFormat="1" applyFont="1" applyFill="1" applyBorder="1" applyAlignment="1">
      <alignment horizontal="center" vertical="center"/>
    </xf>
    <xf numFmtId="0" fontId="15" fillId="0" borderId="5" xfId="18956" applyFont="1" applyFill="1" applyBorder="1" applyAlignment="1">
      <alignment horizontal="center" vertical="center"/>
    </xf>
    <xf numFmtId="0" fontId="13" fillId="0" borderId="10" xfId="5" applyNumberFormat="1" applyFont="1" applyFill="1" applyBorder="1" applyAlignment="1">
      <alignment horizontal="center" vertical="center"/>
    </xf>
    <xf numFmtId="14" fontId="13" fillId="0" borderId="92" xfId="5" applyNumberFormat="1" applyFont="1" applyFill="1" applyBorder="1" applyAlignment="1">
      <alignment horizontal="left" vertical="center" wrapText="1"/>
    </xf>
    <xf numFmtId="169" fontId="13" fillId="0" borderId="20" xfId="5" quotePrefix="1" applyNumberFormat="1" applyFont="1" applyFill="1" applyBorder="1" applyAlignment="1">
      <alignment horizontal="center" vertical="center" wrapText="1"/>
    </xf>
    <xf numFmtId="0" fontId="13" fillId="0" borderId="11" xfId="5" applyFont="1" applyFill="1" applyBorder="1" applyAlignment="1">
      <alignment horizontal="center" vertical="center" wrapText="1"/>
    </xf>
    <xf numFmtId="42" fontId="13" fillId="0" borderId="10" xfId="5" applyNumberFormat="1" applyFont="1" applyFill="1" applyBorder="1" applyAlignment="1">
      <alignment horizontal="center" vertical="center" wrapText="1"/>
    </xf>
    <xf numFmtId="0" fontId="15" fillId="0" borderId="13" xfId="18956" applyFont="1" applyFill="1" applyBorder="1" applyAlignment="1">
      <alignment horizontal="center" vertical="center" wrapText="1"/>
    </xf>
    <xf numFmtId="0" fontId="15" fillId="0" borderId="36" xfId="18956" applyFont="1" applyFill="1" applyBorder="1" applyAlignment="1">
      <alignment horizontal="center" vertical="center" wrapText="1"/>
    </xf>
    <xf numFmtId="0" fontId="15" fillId="0" borderId="4" xfId="18956" applyFont="1" applyFill="1" applyBorder="1" applyAlignment="1">
      <alignment horizontal="center" vertical="center" wrapText="1"/>
    </xf>
    <xf numFmtId="0" fontId="15" fillId="0" borderId="33" xfId="18956" applyFont="1" applyFill="1" applyBorder="1" applyAlignment="1">
      <alignment horizontal="center" vertical="center" wrapText="1"/>
    </xf>
    <xf numFmtId="165" fontId="13" fillId="0" borderId="10" xfId="5" applyNumberFormat="1" applyFont="1" applyFill="1" applyBorder="1" applyAlignment="1">
      <alignment vertical="center"/>
    </xf>
    <xf numFmtId="0" fontId="13" fillId="0" borderId="34" xfId="5" applyFont="1" applyFill="1" applyBorder="1" applyAlignment="1">
      <alignment horizontal="center" vertical="top"/>
    </xf>
    <xf numFmtId="14" fontId="13" fillId="0" borderId="10" xfId="5" applyNumberFormat="1" applyFont="1" applyFill="1" applyBorder="1" applyAlignment="1">
      <alignment horizontal="center" vertical="center"/>
    </xf>
    <xf numFmtId="0" fontId="13" fillId="0" borderId="12" xfId="5" applyFont="1" applyFill="1" applyBorder="1" applyAlignment="1">
      <alignment horizontal="center" vertical="center"/>
    </xf>
    <xf numFmtId="0" fontId="13" fillId="0" borderId="0" xfId="5" applyFont="1" applyFill="1" applyAlignment="1"/>
    <xf numFmtId="14" fontId="15" fillId="0" borderId="10" xfId="18956" applyNumberFormat="1" applyFont="1" applyFill="1" applyBorder="1" applyAlignment="1">
      <alignment horizontal="left" vertical="top" wrapText="1"/>
    </xf>
    <xf numFmtId="0" fontId="15" fillId="0" borderId="88" xfId="18956" applyFont="1" applyFill="1" applyBorder="1" applyAlignment="1">
      <alignment horizontal="center" vertical="center" wrapText="1"/>
    </xf>
    <xf numFmtId="0" fontId="15" fillId="0" borderId="73" xfId="18956" applyFont="1" applyFill="1" applyBorder="1" applyAlignment="1">
      <alignment horizontal="center" vertical="center" wrapText="1"/>
    </xf>
    <xf numFmtId="169" fontId="15" fillId="0" borderId="37" xfId="6" quotePrefix="1" applyNumberFormat="1" applyFont="1" applyFill="1" applyBorder="1" applyAlignment="1">
      <alignment horizontal="center" vertical="center"/>
    </xf>
    <xf numFmtId="169" fontId="15" fillId="0" borderId="41" xfId="6" quotePrefix="1" applyNumberFormat="1" applyFont="1" applyFill="1" applyBorder="1" applyAlignment="1">
      <alignment horizontal="center" vertical="center"/>
    </xf>
    <xf numFmtId="0" fontId="15" fillId="0" borderId="5" xfId="18956" applyFont="1" applyFill="1" applyBorder="1" applyAlignment="1">
      <alignment horizontal="center" vertical="center" wrapText="1"/>
    </xf>
    <xf numFmtId="0" fontId="15" fillId="0" borderId="32" xfId="18956" applyFont="1" applyFill="1" applyBorder="1" applyAlignment="1">
      <alignment horizontal="center" vertical="center" wrapText="1"/>
    </xf>
    <xf numFmtId="0" fontId="15" fillId="0" borderId="4" xfId="18956" applyFont="1" applyFill="1" applyBorder="1" applyAlignment="1">
      <alignment horizontal="left" vertical="center" wrapText="1"/>
    </xf>
    <xf numFmtId="42" fontId="13" fillId="0" borderId="38" xfId="5" applyNumberFormat="1" applyFont="1" applyFill="1" applyBorder="1" applyAlignment="1">
      <alignment vertical="center"/>
    </xf>
    <xf numFmtId="0" fontId="13" fillId="0" borderId="0" xfId="5" applyFont="1" applyFill="1"/>
    <xf numFmtId="0" fontId="8" fillId="0" borderId="0" xfId="5" applyFont="1" applyFill="1" applyBorder="1" applyAlignment="1">
      <alignment horizontal="right" wrapText="1"/>
    </xf>
    <xf numFmtId="0" fontId="13" fillId="0" borderId="0" xfId="5" applyFont="1" applyFill="1" applyBorder="1"/>
    <xf numFmtId="0" fontId="13" fillId="0" borderId="0" xfId="5" applyFont="1" applyFill="1" applyBorder="1" applyAlignment="1">
      <alignment horizontal="left" vertical="top" wrapText="1"/>
    </xf>
    <xf numFmtId="42" fontId="13" fillId="0" borderId="17" xfId="5" applyNumberFormat="1" applyFont="1" applyFill="1" applyBorder="1" applyAlignment="1">
      <alignment vertical="center"/>
    </xf>
    <xf numFmtId="14" fontId="15" fillId="0" borderId="73" xfId="18956" applyNumberFormat="1" applyFont="1" applyFill="1" applyBorder="1" applyAlignment="1">
      <alignment horizontal="center" vertical="center" wrapText="1"/>
    </xf>
    <xf numFmtId="1" fontId="38" fillId="0" borderId="92" xfId="18956" applyNumberFormat="1" applyFont="1" applyFill="1" applyBorder="1" applyAlignment="1">
      <alignment horizontal="center" vertical="center" wrapText="1"/>
    </xf>
    <xf numFmtId="14" fontId="13" fillId="0" borderId="17" xfId="5" applyNumberFormat="1" applyFont="1" applyFill="1" applyBorder="1" applyAlignment="1">
      <alignment horizontal="center" vertical="center"/>
    </xf>
    <xf numFmtId="0" fontId="13" fillId="0" borderId="92" xfId="5" applyFont="1" applyFill="1" applyBorder="1" applyAlignment="1">
      <alignment horizontal="center" vertical="center"/>
    </xf>
    <xf numFmtId="0" fontId="13" fillId="0" borderId="17" xfId="5" applyFont="1" applyFill="1" applyBorder="1" applyAlignment="1">
      <alignment vertical="center" wrapText="1"/>
    </xf>
    <xf numFmtId="0" fontId="13" fillId="0" borderId="92" xfId="5" applyFont="1" applyFill="1" applyBorder="1" applyAlignment="1">
      <alignment vertical="center" wrapText="1"/>
    </xf>
    <xf numFmtId="0" fontId="11" fillId="0" borderId="0" xfId="18956" applyFont="1" applyFill="1" applyAlignment="1">
      <alignment horizontal="center"/>
    </xf>
    <xf numFmtId="0" fontId="13" fillId="0" borderId="0" xfId="5" applyFont="1" applyFill="1" applyBorder="1" applyAlignment="1">
      <alignment horizontal="left"/>
    </xf>
    <xf numFmtId="42" fontId="8" fillId="0" borderId="21" xfId="5" applyNumberFormat="1" applyFont="1" applyFill="1" applyBorder="1" applyAlignment="1"/>
    <xf numFmtId="14" fontId="13" fillId="0" borderId="80" xfId="5" applyNumberFormat="1" applyFont="1" applyFill="1" applyBorder="1" applyAlignment="1">
      <alignment horizontal="center" vertical="center"/>
    </xf>
    <xf numFmtId="0" fontId="13" fillId="0" borderId="80" xfId="5" applyFont="1" applyFill="1" applyBorder="1" applyAlignment="1">
      <alignment vertical="center" wrapText="1"/>
    </xf>
    <xf numFmtId="42" fontId="8" fillId="0" borderId="21" xfId="5" applyNumberFormat="1" applyFont="1" applyFill="1" applyBorder="1"/>
    <xf numFmtId="0" fontId="8" fillId="0" borderId="0" xfId="5" applyFont="1" applyFill="1" applyBorder="1" applyAlignment="1">
      <alignment horizontal="center"/>
    </xf>
    <xf numFmtId="42" fontId="13" fillId="0" borderId="80" xfId="5" applyNumberFormat="1" applyFont="1" applyFill="1" applyBorder="1" applyAlignment="1">
      <alignment vertical="center"/>
    </xf>
    <xf numFmtId="0" fontId="8" fillId="0" borderId="0" xfId="5" applyFont="1" applyFill="1" applyBorder="1" applyAlignment="1">
      <alignment horizontal="center" wrapText="1"/>
    </xf>
    <xf numFmtId="0" fontId="13" fillId="0" borderId="80" xfId="5" applyFont="1" applyFill="1" applyBorder="1" applyAlignment="1">
      <alignment horizontal="center" vertical="center" wrapText="1"/>
    </xf>
    <xf numFmtId="0" fontId="13" fillId="0" borderId="0" xfId="5" applyFont="1" applyFill="1" applyAlignment="1">
      <alignment horizontal="center" wrapText="1"/>
    </xf>
    <xf numFmtId="14" fontId="13" fillId="0" borderId="40" xfId="5" applyNumberFormat="1" applyFont="1" applyFill="1" applyBorder="1" applyAlignment="1">
      <alignment horizontal="center" vertical="center" wrapText="1"/>
    </xf>
    <xf numFmtId="0" fontId="13" fillId="0" borderId="48" xfId="5" applyFont="1" applyFill="1" applyBorder="1" applyAlignment="1">
      <alignment horizontal="center" vertical="center" wrapText="1"/>
    </xf>
    <xf numFmtId="0" fontId="13" fillId="0" borderId="77" xfId="5" applyFont="1" applyFill="1" applyBorder="1" applyAlignment="1">
      <alignment vertical="center" wrapText="1"/>
    </xf>
    <xf numFmtId="0" fontId="13" fillId="0" borderId="10" xfId="5" applyFont="1" applyFill="1" applyBorder="1" applyAlignment="1">
      <alignment vertical="center" wrapText="1"/>
    </xf>
    <xf numFmtId="0" fontId="13" fillId="0" borderId="13" xfId="5" applyFont="1" applyFill="1" applyBorder="1" applyAlignment="1">
      <alignment horizontal="center" vertical="center"/>
    </xf>
    <xf numFmtId="0" fontId="13" fillId="0" borderId="77" xfId="5" applyFont="1" applyFill="1" applyBorder="1" applyAlignment="1">
      <alignment horizontal="left" vertical="center"/>
    </xf>
    <xf numFmtId="0" fontId="12" fillId="0" borderId="0" xfId="18370" applyFill="1" applyBorder="1"/>
    <xf numFmtId="0" fontId="13" fillId="0" borderId="77" xfId="5" applyFont="1" applyFill="1" applyBorder="1" applyAlignment="1">
      <alignment horizontal="center" vertical="center"/>
    </xf>
    <xf numFmtId="0" fontId="13" fillId="0" borderId="38" xfId="5" applyFont="1" applyFill="1" applyBorder="1" applyAlignment="1">
      <alignment horizontal="center" vertical="center"/>
    </xf>
    <xf numFmtId="0" fontId="13" fillId="0" borderId="42" xfId="5" applyFont="1" applyFill="1" applyBorder="1" applyAlignment="1">
      <alignment horizontal="center" vertical="center"/>
    </xf>
    <xf numFmtId="14" fontId="13" fillId="0" borderId="76" xfId="5" applyNumberFormat="1" applyFont="1" applyFill="1" applyBorder="1" applyAlignment="1">
      <alignment horizontal="center" vertical="center"/>
    </xf>
    <xf numFmtId="14" fontId="13" fillId="0" borderId="39" xfId="5" applyNumberFormat="1" applyFont="1" applyFill="1" applyBorder="1" applyAlignment="1">
      <alignment horizontal="center" vertical="center"/>
    </xf>
    <xf numFmtId="14" fontId="13" fillId="0" borderId="43" xfId="5" applyNumberFormat="1" applyFont="1" applyFill="1" applyBorder="1" applyAlignment="1">
      <alignment horizontal="center" vertical="center"/>
    </xf>
    <xf numFmtId="0" fontId="13" fillId="0" borderId="37" xfId="5" applyFont="1" applyFill="1" applyBorder="1" applyAlignment="1">
      <alignment horizontal="center" vertical="center"/>
    </xf>
    <xf numFmtId="0" fontId="13" fillId="0" borderId="20" xfId="5" applyFont="1" applyFill="1" applyBorder="1" applyAlignment="1">
      <alignment horizontal="center" vertical="center"/>
    </xf>
    <xf numFmtId="14" fontId="13" fillId="0" borderId="83" xfId="5" applyNumberFormat="1" applyFont="1" applyFill="1" applyBorder="1" applyAlignment="1">
      <alignment horizontal="center" vertical="center"/>
    </xf>
    <xf numFmtId="165" fontId="13" fillId="0" borderId="42" xfId="5" applyNumberFormat="1" applyFont="1" applyFill="1" applyBorder="1" applyAlignment="1">
      <alignment horizontal="center" vertical="center"/>
    </xf>
    <xf numFmtId="0" fontId="13" fillId="0" borderId="46" xfId="5" applyFont="1" applyFill="1" applyBorder="1" applyAlignment="1">
      <alignment horizontal="center" vertical="center"/>
    </xf>
    <xf numFmtId="14" fontId="13" fillId="0" borderId="13" xfId="5" applyNumberFormat="1" applyFont="1" applyFill="1" applyBorder="1" applyAlignment="1">
      <alignment horizontal="center" vertical="center"/>
    </xf>
    <xf numFmtId="14" fontId="13" fillId="0" borderId="0" xfId="5" applyNumberFormat="1" applyFont="1" applyFill="1" applyBorder="1" applyAlignment="1">
      <alignment horizontal="center" vertical="center"/>
    </xf>
    <xf numFmtId="0" fontId="13" fillId="0" borderId="42" xfId="5" applyFont="1" applyFill="1" applyBorder="1" applyAlignment="1">
      <alignment horizontal="center" vertical="center" wrapText="1"/>
    </xf>
    <xf numFmtId="0" fontId="13" fillId="0" borderId="77" xfId="5" applyNumberFormat="1" applyFont="1" applyFill="1" applyBorder="1" applyAlignment="1">
      <alignment horizontal="center" vertical="center"/>
    </xf>
    <xf numFmtId="14" fontId="13" fillId="0" borderId="42" xfId="5" applyNumberFormat="1" applyFont="1" applyFill="1" applyBorder="1" applyAlignment="1">
      <alignment horizontal="center" vertical="center"/>
    </xf>
    <xf numFmtId="0" fontId="13" fillId="0" borderId="0" xfId="18370" applyFont="1" applyFill="1" applyBorder="1" applyAlignment="1">
      <alignment wrapText="1"/>
    </xf>
    <xf numFmtId="14" fontId="13" fillId="0" borderId="35" xfId="5" applyNumberFormat="1" applyFont="1" applyFill="1" applyBorder="1" applyAlignment="1">
      <alignment horizontal="center" vertical="center"/>
    </xf>
    <xf numFmtId="14" fontId="13" fillId="0" borderId="40" xfId="5" applyNumberFormat="1" applyFont="1" applyFill="1" applyBorder="1" applyAlignment="1">
      <alignment horizontal="center" vertical="center"/>
    </xf>
    <xf numFmtId="14" fontId="13" fillId="0" borderId="19" xfId="5" applyNumberFormat="1" applyFont="1" applyFill="1" applyBorder="1" applyAlignment="1">
      <alignment horizontal="center" vertical="center"/>
    </xf>
    <xf numFmtId="42" fontId="13" fillId="0" borderId="37" xfId="5" applyNumberFormat="1" applyFont="1" applyFill="1" applyBorder="1" applyAlignment="1">
      <alignment horizontal="center" vertical="center"/>
    </xf>
    <xf numFmtId="0" fontId="13" fillId="0" borderId="20" xfId="5" applyFont="1" applyFill="1" applyBorder="1" applyAlignment="1">
      <alignment horizontal="center" vertical="center" wrapText="1"/>
    </xf>
    <xf numFmtId="0" fontId="13" fillId="0" borderId="0" xfId="18370" applyFont="1" applyFill="1" applyBorder="1" applyAlignment="1"/>
    <xf numFmtId="42" fontId="13" fillId="0" borderId="20" xfId="5" applyNumberFormat="1" applyFont="1" applyFill="1" applyBorder="1" applyAlignment="1">
      <alignment vertical="center"/>
    </xf>
    <xf numFmtId="42" fontId="13" fillId="0" borderId="37" xfId="5" applyNumberFormat="1" applyFont="1" applyFill="1" applyBorder="1" applyAlignment="1">
      <alignment vertical="center"/>
    </xf>
    <xf numFmtId="0" fontId="13" fillId="0" borderId="20" xfId="5" applyFont="1" applyFill="1" applyBorder="1" applyAlignment="1">
      <alignment vertical="center"/>
    </xf>
    <xf numFmtId="0" fontId="13" fillId="0" borderId="49" xfId="18956" applyFont="1" applyFill="1" applyBorder="1" applyAlignment="1">
      <alignment horizontal="center" vertical="center" wrapText="1"/>
    </xf>
    <xf numFmtId="0" fontId="13" fillId="0" borderId="50" xfId="18956" applyFont="1" applyFill="1" applyBorder="1" applyAlignment="1">
      <alignment horizontal="center" wrapText="1"/>
    </xf>
    <xf numFmtId="14" fontId="13" fillId="0" borderId="51" xfId="18956" applyNumberFormat="1" applyFont="1" applyFill="1" applyBorder="1" applyAlignment="1">
      <alignment horizontal="center" vertical="center"/>
    </xf>
    <xf numFmtId="14" fontId="13" fillId="0" borderId="49" xfId="18956" applyNumberFormat="1" applyFont="1" applyFill="1" applyBorder="1" applyAlignment="1">
      <alignment horizontal="left" vertical="center" wrapText="1"/>
    </xf>
    <xf numFmtId="0" fontId="13" fillId="0" borderId="49" xfId="18956" applyFont="1" applyFill="1" applyBorder="1" applyAlignment="1">
      <alignment horizontal="center" vertical="center"/>
    </xf>
    <xf numFmtId="0" fontId="13" fillId="0" borderId="50" xfId="18956" applyFont="1" applyFill="1" applyBorder="1" applyAlignment="1">
      <alignment horizontal="center" vertical="center"/>
    </xf>
    <xf numFmtId="14" fontId="13" fillId="0" borderId="81" xfId="18956" applyNumberFormat="1" applyFont="1" applyFill="1" applyBorder="1" applyAlignment="1">
      <alignment horizontal="center" vertical="center"/>
    </xf>
    <xf numFmtId="14" fontId="13" fillId="0" borderId="80" xfId="18956" applyNumberFormat="1" applyFont="1" applyFill="1" applyBorder="1" applyAlignment="1">
      <alignment horizontal="left" vertical="center" wrapText="1"/>
    </xf>
    <xf numFmtId="0" fontId="13" fillId="0" borderId="86" xfId="18956" applyFont="1" applyFill="1" applyBorder="1" applyAlignment="1">
      <alignment horizontal="center" vertical="center"/>
    </xf>
    <xf numFmtId="165" fontId="13" fillId="0" borderId="20" xfId="6" quotePrefix="1" applyNumberFormat="1" applyFont="1" applyFill="1" applyBorder="1" applyAlignment="1">
      <alignment horizontal="center" vertical="center"/>
    </xf>
    <xf numFmtId="169" fontId="13" fillId="0" borderId="10" xfId="6" quotePrefix="1" applyNumberFormat="1" applyFont="1" applyFill="1" applyBorder="1" applyAlignment="1">
      <alignment horizontal="center" vertical="center"/>
    </xf>
    <xf numFmtId="14" fontId="13" fillId="0" borderId="19" xfId="18956" applyNumberFormat="1" applyFont="1" applyFill="1" applyBorder="1" applyAlignment="1">
      <alignment horizontal="center" vertical="center"/>
    </xf>
    <xf numFmtId="14" fontId="13" fillId="0" borderId="10" xfId="18956" applyNumberFormat="1" applyFont="1" applyFill="1" applyBorder="1" applyAlignment="1">
      <alignment horizontal="left" vertical="center" wrapText="1"/>
    </xf>
    <xf numFmtId="0" fontId="13" fillId="0" borderId="11" xfId="18956" applyFont="1" applyFill="1" applyBorder="1" applyAlignment="1">
      <alignment horizontal="center" vertical="center"/>
    </xf>
    <xf numFmtId="14" fontId="13" fillId="0" borderId="83" xfId="18956" applyNumberFormat="1" applyFont="1" applyFill="1" applyBorder="1" applyAlignment="1">
      <alignment horizontal="center" vertical="center"/>
    </xf>
    <xf numFmtId="14" fontId="13" fillId="0" borderId="92" xfId="18956" applyNumberFormat="1" applyFont="1" applyFill="1" applyBorder="1" applyAlignment="1">
      <alignment horizontal="left" vertical="center" wrapText="1"/>
    </xf>
    <xf numFmtId="0" fontId="13" fillId="0" borderId="75" xfId="18956" applyFont="1" applyFill="1" applyBorder="1" applyAlignment="1">
      <alignment horizontal="center" vertical="center"/>
    </xf>
    <xf numFmtId="0" fontId="13" fillId="0" borderId="13" xfId="18956" applyFont="1" applyFill="1" applyBorder="1" applyAlignment="1">
      <alignment horizontal="center" vertical="top" wrapText="1"/>
    </xf>
    <xf numFmtId="169" fontId="13" fillId="0" borderId="20" xfId="6" quotePrefix="1" applyNumberFormat="1" applyFont="1" applyFill="1" applyBorder="1" applyAlignment="1">
      <alignment horizontal="center" vertical="center"/>
    </xf>
    <xf numFmtId="165" fontId="13" fillId="0" borderId="92" xfId="6" quotePrefix="1" applyNumberFormat="1" applyFont="1" applyFill="1" applyBorder="1" applyAlignment="1">
      <alignment horizontal="center" vertical="center"/>
    </xf>
    <xf numFmtId="14" fontId="15" fillId="0" borderId="92" xfId="18956" applyNumberFormat="1" applyFont="1" applyFill="1" applyBorder="1" applyAlignment="1">
      <alignment horizontal="center" vertical="center"/>
    </xf>
    <xf numFmtId="0" fontId="49" fillId="15" borderId="93" xfId="0" applyFont="1" applyFill="1" applyBorder="1" applyAlignment="1">
      <alignment horizontal="center"/>
    </xf>
    <xf numFmtId="0" fontId="3" fillId="0" borderId="93" xfId="0" applyFont="1" applyBorder="1"/>
    <xf numFmtId="14" fontId="3" fillId="0" borderId="93" xfId="0" applyNumberFormat="1" applyFont="1" applyBorder="1"/>
    <xf numFmtId="14" fontId="49" fillId="15" borderId="93" xfId="0" applyNumberFormat="1" applyFont="1" applyFill="1" applyBorder="1" applyAlignment="1">
      <alignment horizontal="center"/>
    </xf>
    <xf numFmtId="7" fontId="3" fillId="0" borderId="93" xfId="0" applyNumberFormat="1" applyFont="1" applyBorder="1"/>
    <xf numFmtId="3" fontId="3" fillId="0" borderId="93" xfId="0" applyNumberFormat="1" applyFont="1" applyBorder="1"/>
    <xf numFmtId="7" fontId="3" fillId="0" borderId="93" xfId="0" applyNumberFormat="1" applyFont="1" applyBorder="1" applyAlignment="1">
      <alignment horizontal="center"/>
    </xf>
    <xf numFmtId="3" fontId="3" fillId="0" borderId="93" xfId="0" applyNumberFormat="1" applyFont="1" applyBorder="1" applyAlignment="1">
      <alignment horizontal="center"/>
    </xf>
    <xf numFmtId="14" fontId="4" fillId="0" borderId="93" xfId="0" applyNumberFormat="1" applyFont="1" applyBorder="1"/>
    <xf numFmtId="0" fontId="4" fillId="0" borderId="93" xfId="0" applyFont="1" applyBorder="1" applyAlignment="1">
      <alignment horizontal="right"/>
    </xf>
    <xf numFmtId="7" fontId="4" fillId="0" borderId="93" xfId="0" applyNumberFormat="1" applyFont="1" applyBorder="1"/>
    <xf numFmtId="0" fontId="4" fillId="0" borderId="93" xfId="0" applyFont="1" applyBorder="1"/>
    <xf numFmtId="3" fontId="4" fillId="0" borderId="93" xfId="0" applyNumberFormat="1" applyFont="1" applyBorder="1"/>
    <xf numFmtId="0" fontId="3" fillId="0" borderId="93" xfId="0" applyFont="1" applyBorder="1" applyAlignment="1">
      <alignment horizontal="center"/>
    </xf>
    <xf numFmtId="14" fontId="3" fillId="0" borderId="93" xfId="0" applyNumberFormat="1" applyFont="1" applyBorder="1" applyAlignment="1">
      <alignment horizontal="center"/>
    </xf>
    <xf numFmtId="0" fontId="49" fillId="15" borderId="93" xfId="0" applyFont="1" applyFill="1" applyBorder="1"/>
    <xf numFmtId="14" fontId="49" fillId="15" borderId="93" xfId="0" applyNumberFormat="1" applyFont="1" applyFill="1" applyBorder="1"/>
    <xf numFmtId="7" fontId="49" fillId="15" borderId="93" xfId="0" applyNumberFormat="1" applyFont="1" applyFill="1" applyBorder="1"/>
    <xf numFmtId="0" fontId="13" fillId="0" borderId="0" xfId="5" applyFont="1" applyFill="1"/>
    <xf numFmtId="0" fontId="13" fillId="0" borderId="38" xfId="5" applyNumberFormat="1" applyFont="1" applyFill="1" applyBorder="1" applyAlignment="1" applyProtection="1">
      <alignment horizontal="center" vertical="center" wrapText="1"/>
      <protection locked="0"/>
    </xf>
    <xf numFmtId="0" fontId="13" fillId="0" borderId="12" xfId="5" applyNumberFormat="1" applyFont="1" applyFill="1" applyBorder="1" applyAlignment="1" applyProtection="1">
      <alignment horizontal="center" vertical="center" wrapText="1"/>
      <protection locked="0"/>
    </xf>
    <xf numFmtId="42" fontId="13" fillId="0" borderId="10" xfId="5" applyNumberFormat="1" applyFont="1" applyFill="1" applyBorder="1" applyAlignment="1">
      <alignment vertical="center"/>
    </xf>
    <xf numFmtId="0" fontId="13" fillId="0" borderId="34" xfId="5" applyFont="1" applyFill="1" applyBorder="1" applyAlignment="1">
      <alignment horizontal="center" vertical="center" wrapText="1"/>
    </xf>
    <xf numFmtId="14" fontId="13" fillId="0" borderId="10" xfId="5" applyNumberFormat="1" applyFont="1" applyFill="1" applyBorder="1" applyAlignment="1">
      <alignment horizontal="center" vertical="center"/>
    </xf>
    <xf numFmtId="0" fontId="13" fillId="0" borderId="72" xfId="5" applyFont="1" applyFill="1" applyBorder="1" applyAlignment="1">
      <alignment horizontal="center" vertical="center" wrapText="1"/>
    </xf>
    <xf numFmtId="0" fontId="13" fillId="0" borderId="12" xfId="5" applyFont="1" applyFill="1" applyBorder="1" applyAlignment="1">
      <alignment horizontal="center" vertical="center" wrapText="1"/>
    </xf>
    <xf numFmtId="0" fontId="13" fillId="0" borderId="32" xfId="18956" applyFont="1" applyFill="1" applyBorder="1" applyAlignment="1">
      <alignment horizontal="center" vertical="top" wrapText="1"/>
    </xf>
    <xf numFmtId="0" fontId="13" fillId="0" borderId="10" xfId="5" quotePrefix="1" applyFont="1" applyFill="1" applyBorder="1" applyAlignment="1">
      <alignment horizontal="center" vertical="center" wrapText="1"/>
    </xf>
    <xf numFmtId="0" fontId="15" fillId="0" borderId="11" xfId="18956" applyFont="1" applyFill="1" applyBorder="1" applyAlignment="1">
      <alignment horizontal="center" vertical="center"/>
    </xf>
    <xf numFmtId="14" fontId="15" fillId="0" borderId="10" xfId="18257" applyNumberFormat="1" applyFont="1" applyFill="1" applyBorder="1" applyAlignment="1">
      <alignment horizontal="center" vertical="center"/>
    </xf>
    <xf numFmtId="0" fontId="13" fillId="0" borderId="12" xfId="5" applyFont="1" applyFill="1" applyBorder="1" applyAlignment="1">
      <alignment horizontal="center" vertical="center"/>
    </xf>
    <xf numFmtId="0" fontId="13" fillId="0" borderId="75" xfId="5" applyFont="1" applyFill="1" applyBorder="1" applyAlignment="1">
      <alignment horizontal="center" vertical="center"/>
    </xf>
    <xf numFmtId="14" fontId="13" fillId="0" borderId="39" xfId="5" applyNumberFormat="1" applyFont="1" applyFill="1" applyBorder="1" applyAlignment="1">
      <alignment horizontal="center" vertical="center"/>
    </xf>
    <xf numFmtId="42" fontId="13" fillId="0" borderId="46" xfId="5" applyNumberFormat="1" applyFont="1" applyFill="1" applyBorder="1" applyAlignment="1">
      <alignment horizontal="center" vertical="center"/>
    </xf>
    <xf numFmtId="0" fontId="3" fillId="0" borderId="4" xfId="1" applyFont="1" applyFill="1" applyBorder="1" applyAlignment="1">
      <alignment horizontal="left"/>
    </xf>
    <xf numFmtId="7" fontId="49" fillId="15" borderId="93" xfId="0" applyNumberFormat="1" applyFont="1" applyFill="1" applyBorder="1" applyAlignment="1">
      <alignment horizontal="center"/>
    </xf>
    <xf numFmtId="14" fontId="15" fillId="0" borderId="93" xfId="18257" applyNumberFormat="1" applyFont="1" applyFill="1" applyBorder="1" applyAlignment="1">
      <alignment horizontal="center" vertical="center"/>
    </xf>
    <xf numFmtId="14" fontId="13" fillId="0" borderId="93" xfId="5" applyNumberFormat="1" applyFont="1" applyFill="1" applyBorder="1" applyAlignment="1">
      <alignment horizontal="center" vertical="center"/>
    </xf>
    <xf numFmtId="0" fontId="13" fillId="0" borderId="93" xfId="5" applyFont="1" applyFill="1" applyBorder="1" applyAlignment="1">
      <alignment vertical="center" wrapText="1"/>
    </xf>
    <xf numFmtId="14" fontId="13" fillId="0" borderId="93" xfId="5" applyNumberFormat="1" applyFont="1" applyFill="1" applyBorder="1" applyAlignment="1">
      <alignment horizontal="left" vertical="center" wrapText="1"/>
    </xf>
    <xf numFmtId="42" fontId="13" fillId="0" borderId="93" xfId="5" applyNumberFormat="1" applyFont="1" applyFill="1" applyBorder="1" applyAlignment="1">
      <alignment vertical="center"/>
    </xf>
    <xf numFmtId="14" fontId="15" fillId="0" borderId="93" xfId="18956" applyNumberFormat="1" applyFont="1" applyFill="1" applyBorder="1" applyAlignment="1">
      <alignment horizontal="center" vertical="center"/>
    </xf>
    <xf numFmtId="14" fontId="15" fillId="0" borderId="93" xfId="18956" applyNumberFormat="1" applyFont="1" applyFill="1" applyBorder="1" applyAlignment="1">
      <alignment horizontal="left" vertical="center" wrapText="1"/>
    </xf>
    <xf numFmtId="0" fontId="13" fillId="0" borderId="93" xfId="5" quotePrefix="1" applyFont="1" applyFill="1" applyBorder="1" applyAlignment="1">
      <alignment horizontal="left" vertical="center" wrapText="1"/>
    </xf>
    <xf numFmtId="0" fontId="13" fillId="0" borderId="7" xfId="5" applyFont="1" applyFill="1" applyBorder="1" applyAlignment="1">
      <alignment horizontal="center" vertical="center"/>
    </xf>
    <xf numFmtId="0" fontId="13" fillId="0" borderId="14" xfId="5" applyFont="1" applyFill="1" applyBorder="1" applyAlignment="1">
      <alignment horizontal="left" vertical="top" wrapText="1"/>
    </xf>
    <xf numFmtId="0" fontId="13" fillId="0" borderId="14" xfId="18956" applyFont="1" applyFill="1" applyBorder="1" applyAlignment="1">
      <alignment horizontal="left" vertical="top" wrapText="1"/>
    </xf>
    <xf numFmtId="0" fontId="13" fillId="0" borderId="75" xfId="5" applyFont="1" applyFill="1" applyBorder="1" applyAlignment="1">
      <alignment horizontal="left" vertical="center" wrapText="1"/>
    </xf>
    <xf numFmtId="42" fontId="13" fillId="0" borderId="75" xfId="5" applyNumberFormat="1" applyFont="1" applyFill="1" applyBorder="1" applyAlignment="1">
      <alignment vertical="center"/>
    </xf>
    <xf numFmtId="14" fontId="15" fillId="0" borderId="10" xfId="18956" applyNumberFormat="1" applyFont="1" applyFill="1" applyBorder="1" applyAlignment="1">
      <alignment horizontal="center" vertical="center"/>
    </xf>
    <xf numFmtId="14" fontId="15" fillId="0" borderId="10" xfId="18956" applyNumberFormat="1" applyFont="1" applyFill="1" applyBorder="1" applyAlignment="1">
      <alignment horizontal="center" vertical="center" wrapText="1"/>
    </xf>
    <xf numFmtId="169" fontId="13" fillId="0" borderId="41" xfId="5" quotePrefix="1" applyNumberFormat="1" applyFont="1" applyFill="1" applyBorder="1" applyAlignment="1">
      <alignment horizontal="center" vertical="center" wrapText="1"/>
    </xf>
    <xf numFmtId="169" fontId="13" fillId="0" borderId="79" xfId="5" quotePrefix="1" applyNumberFormat="1" applyFont="1" applyFill="1" applyBorder="1" applyAlignment="1">
      <alignment horizontal="center" vertical="center" wrapText="1"/>
    </xf>
    <xf numFmtId="0" fontId="13" fillId="0" borderId="89" xfId="5" applyFont="1" applyFill="1" applyBorder="1" applyAlignment="1">
      <alignment horizontal="left" vertical="center"/>
    </xf>
    <xf numFmtId="0" fontId="13" fillId="0" borderId="12" xfId="5" applyFont="1" applyFill="1" applyBorder="1" applyAlignment="1">
      <alignment horizontal="left" vertical="center" wrapText="1"/>
    </xf>
    <xf numFmtId="0" fontId="13" fillId="0" borderId="50" xfId="5" applyFont="1" applyFill="1" applyBorder="1" applyAlignment="1">
      <alignment horizontal="center" vertical="top"/>
    </xf>
    <xf numFmtId="0" fontId="13" fillId="0" borderId="85" xfId="5" applyFont="1" applyFill="1" applyBorder="1" applyAlignment="1">
      <alignment horizontal="center" vertical="center"/>
    </xf>
    <xf numFmtId="0" fontId="13" fillId="0" borderId="5" xfId="5" applyFont="1" applyFill="1" applyBorder="1" applyAlignment="1">
      <alignment horizontal="center" vertical="top"/>
    </xf>
    <xf numFmtId="0" fontId="13" fillId="0" borderId="55" xfId="5" applyFont="1" applyFill="1" applyBorder="1" applyAlignment="1">
      <alignment horizontal="center" vertical="top"/>
    </xf>
    <xf numFmtId="0" fontId="13" fillId="0" borderId="55" xfId="18956" applyFont="1" applyFill="1" applyBorder="1" applyAlignment="1">
      <alignment horizontal="center" vertical="top" wrapText="1"/>
    </xf>
    <xf numFmtId="14" fontId="15" fillId="0" borderId="73" xfId="18956" applyNumberFormat="1" applyFont="1" applyFill="1" applyBorder="1" applyAlignment="1">
      <alignment horizontal="center" vertical="center"/>
    </xf>
    <xf numFmtId="14" fontId="13" fillId="0" borderId="80" xfId="5" applyNumberFormat="1" applyFont="1" applyFill="1" applyBorder="1" applyAlignment="1">
      <alignment horizontal="center" vertical="center"/>
    </xf>
    <xf numFmtId="0" fontId="13" fillId="0" borderId="80" xfId="5" applyFont="1" applyFill="1" applyBorder="1" applyAlignment="1">
      <alignment vertical="center" wrapText="1"/>
    </xf>
    <xf numFmtId="42" fontId="13" fillId="0" borderId="80" xfId="5" applyNumberFormat="1" applyFont="1" applyFill="1" applyBorder="1" applyAlignment="1">
      <alignment vertical="center"/>
    </xf>
    <xf numFmtId="0" fontId="13" fillId="0" borderId="42" xfId="5" applyNumberFormat="1" applyFont="1" applyFill="1" applyBorder="1" applyAlignment="1" applyProtection="1">
      <alignment horizontal="center" vertical="center" wrapText="1"/>
      <protection locked="0"/>
    </xf>
    <xf numFmtId="0" fontId="13" fillId="0" borderId="44" xfId="5" applyNumberFormat="1" applyFont="1" applyFill="1" applyBorder="1" applyAlignment="1" applyProtection="1">
      <alignment horizontal="center" vertical="center" wrapText="1"/>
      <protection locked="0"/>
    </xf>
    <xf numFmtId="14" fontId="15" fillId="0" borderId="80" xfId="18956" applyNumberFormat="1" applyFont="1" applyFill="1" applyBorder="1" applyAlignment="1">
      <alignment horizontal="center" vertical="center"/>
    </xf>
    <xf numFmtId="0" fontId="15" fillId="0" borderId="44" xfId="18956" applyFont="1" applyFill="1" applyBorder="1" applyAlignment="1">
      <alignment horizontal="center" vertical="center"/>
    </xf>
    <xf numFmtId="0" fontId="15" fillId="0" borderId="8" xfId="18956" applyFont="1" applyFill="1" applyBorder="1" applyAlignment="1">
      <alignment horizontal="center" vertical="center"/>
    </xf>
    <xf numFmtId="0" fontId="15" fillId="0" borderId="94" xfId="18956" applyFont="1" applyFill="1" applyBorder="1" applyAlignment="1">
      <alignment horizontal="center" vertical="center" wrapText="1"/>
    </xf>
    <xf numFmtId="0" fontId="15" fillId="0" borderId="43" xfId="18956" applyFont="1" applyFill="1" applyBorder="1" applyAlignment="1">
      <alignment horizontal="center" vertical="center" wrapText="1"/>
    </xf>
    <xf numFmtId="0" fontId="13" fillId="0" borderId="80" xfId="5" quotePrefix="1" applyFont="1" applyFill="1" applyBorder="1" applyAlignment="1">
      <alignment horizontal="left" vertical="center" wrapText="1"/>
    </xf>
    <xf numFmtId="14" fontId="13" fillId="0" borderId="7" xfId="5" quotePrefix="1" applyNumberFormat="1" applyFont="1" applyFill="1" applyBorder="1" applyAlignment="1">
      <alignment horizontal="center" vertical="center" wrapText="1"/>
    </xf>
    <xf numFmtId="0" fontId="13" fillId="0" borderId="44" xfId="5" applyNumberFormat="1" applyFont="1" applyFill="1" applyBorder="1" applyAlignment="1">
      <alignment horizontal="left" vertical="center" wrapText="1"/>
    </xf>
    <xf numFmtId="169" fontId="15" fillId="0" borderId="42" xfId="6" quotePrefix="1" applyNumberFormat="1" applyFont="1" applyFill="1" applyBorder="1" applyAlignment="1">
      <alignment horizontal="center" vertical="center"/>
    </xf>
    <xf numFmtId="0" fontId="15" fillId="0" borderId="44" xfId="6" quotePrefix="1" applyNumberFormat="1" applyFont="1" applyFill="1" applyBorder="1" applyAlignment="1">
      <alignment horizontal="left" vertical="center" wrapText="1"/>
    </xf>
    <xf numFmtId="0" fontId="3" fillId="0" borderId="93" xfId="0" applyFont="1" applyFill="1" applyBorder="1"/>
    <xf numFmtId="14" fontId="3" fillId="0" borderId="93" xfId="0" applyNumberFormat="1" applyFont="1" applyFill="1" applyBorder="1"/>
    <xf numFmtId="7" fontId="3" fillId="0" borderId="93" xfId="0" applyNumberFormat="1" applyFont="1" applyFill="1" applyBorder="1"/>
    <xf numFmtId="3" fontId="3" fillId="0" borderId="93" xfId="0" applyNumberFormat="1" applyFont="1" applyFill="1" applyBorder="1"/>
    <xf numFmtId="0" fontId="3" fillId="0" borderId="0" xfId="0" applyFont="1" applyFill="1"/>
    <xf numFmtId="0" fontId="57" fillId="0" borderId="93" xfId="0" applyFont="1" applyFill="1" applyBorder="1"/>
    <xf numFmtId="14" fontId="57" fillId="0" borderId="93" xfId="0" applyNumberFormat="1" applyFont="1" applyFill="1" applyBorder="1"/>
    <xf numFmtId="7" fontId="57" fillId="0" borderId="93" xfId="0" applyNumberFormat="1" applyFont="1" applyFill="1" applyBorder="1"/>
    <xf numFmtId="3" fontId="57" fillId="0" borderId="93" xfId="0" applyNumberFormat="1" applyFont="1" applyFill="1" applyBorder="1"/>
    <xf numFmtId="7" fontId="57" fillId="0" borderId="75" xfId="0" applyNumberFormat="1" applyFont="1" applyFill="1" applyBorder="1"/>
    <xf numFmtId="0" fontId="13" fillId="0" borderId="38" xfId="5" applyFont="1" applyFill="1" applyBorder="1" applyAlignment="1">
      <alignment horizontal="center" vertical="center" wrapText="1"/>
    </xf>
    <xf numFmtId="0" fontId="13" fillId="0" borderId="12" xfId="5" applyFont="1" applyFill="1" applyBorder="1" applyAlignment="1">
      <alignment horizontal="center" vertical="center"/>
    </xf>
    <xf numFmtId="42" fontId="13" fillId="0" borderId="38" xfId="5" applyNumberFormat="1" applyFont="1" applyFill="1" applyBorder="1" applyAlignment="1">
      <alignment vertical="center"/>
    </xf>
    <xf numFmtId="14" fontId="13" fillId="0" borderId="38" xfId="5" applyNumberFormat="1" applyFont="1" applyFill="1" applyBorder="1" applyAlignment="1">
      <alignment horizontal="center" vertical="center"/>
    </xf>
    <xf numFmtId="0" fontId="13" fillId="0" borderId="0" xfId="5" applyFont="1" applyFill="1"/>
    <xf numFmtId="0" fontId="13" fillId="0" borderId="38" xfId="5" applyFont="1" applyFill="1" applyBorder="1" applyAlignment="1">
      <alignment horizontal="center" vertical="center"/>
    </xf>
    <xf numFmtId="14" fontId="13" fillId="0" borderId="40" xfId="5" applyNumberFormat="1" applyFont="1" applyFill="1" applyBorder="1" applyAlignment="1">
      <alignment horizontal="center" vertical="center"/>
    </xf>
    <xf numFmtId="0" fontId="12" fillId="38" borderId="0" xfId="18370" applyFill="1"/>
    <xf numFmtId="0" fontId="0" fillId="0" borderId="0" xfId="0" applyAlignment="1">
      <alignment horizontal="center"/>
    </xf>
    <xf numFmtId="164" fontId="8" fillId="0" borderId="0" xfId="2" applyNumberFormat="1" applyFont="1" applyFill="1" applyAlignment="1">
      <alignment horizontal="center"/>
    </xf>
    <xf numFmtId="0" fontId="4" fillId="0" borderId="0" xfId="3" applyFont="1" applyFill="1" applyAlignment="1">
      <alignment horizontal="center"/>
    </xf>
    <xf numFmtId="14" fontId="4" fillId="0" borderId="0" xfId="3" applyNumberFormat="1" applyFont="1" applyFill="1" applyAlignment="1">
      <alignment horizontal="center"/>
    </xf>
    <xf numFmtId="0" fontId="10" fillId="0" borderId="0" xfId="3" applyFont="1" applyFill="1" applyAlignment="1">
      <alignment horizontal="center"/>
    </xf>
    <xf numFmtId="0" fontId="5" fillId="0" borderId="4" xfId="1" applyFont="1" applyFill="1" applyBorder="1" applyAlignment="1">
      <alignment horizontal="left" wrapText="1"/>
    </xf>
    <xf numFmtId="0" fontId="5" fillId="0" borderId="0" xfId="1" applyFont="1" applyFill="1" applyBorder="1" applyAlignment="1">
      <alignment horizontal="left" wrapText="1"/>
    </xf>
    <xf numFmtId="0" fontId="5" fillId="0" borderId="5" xfId="1" applyFont="1" applyFill="1" applyBorder="1" applyAlignment="1">
      <alignment horizontal="left" wrapText="1"/>
    </xf>
    <xf numFmtId="0" fontId="3" fillId="0" borderId="4" xfId="1" applyFont="1" applyFill="1" applyBorder="1" applyAlignment="1">
      <alignment horizontal="left"/>
    </xf>
    <xf numFmtId="0" fontId="3" fillId="0" borderId="0" xfId="1" applyFont="1" applyFill="1" applyBorder="1" applyAlignment="1">
      <alignment horizontal="left"/>
    </xf>
    <xf numFmtId="0" fontId="3" fillId="0" borderId="5" xfId="1" applyFont="1" applyFill="1" applyBorder="1" applyAlignment="1">
      <alignment horizontal="left"/>
    </xf>
    <xf numFmtId="0" fontId="3" fillId="0" borderId="4" xfId="1" applyFont="1" applyFill="1" applyBorder="1" applyAlignment="1">
      <alignment wrapText="1"/>
    </xf>
    <xf numFmtId="0" fontId="3" fillId="0" borderId="0" xfId="1" applyFont="1" applyFill="1" applyBorder="1" applyAlignment="1">
      <alignment wrapText="1"/>
    </xf>
    <xf numFmtId="0" fontId="3" fillId="0" borderId="5" xfId="1" applyFont="1" applyFill="1" applyBorder="1" applyAlignment="1">
      <alignment wrapText="1"/>
    </xf>
    <xf numFmtId="0" fontId="3" fillId="0" borderId="6" xfId="1" applyFont="1" applyFill="1" applyBorder="1" applyAlignment="1">
      <alignment wrapText="1"/>
    </xf>
    <xf numFmtId="0" fontId="3" fillId="0" borderId="7" xfId="1" applyFont="1" applyFill="1" applyBorder="1" applyAlignment="1">
      <alignment wrapText="1"/>
    </xf>
    <xf numFmtId="0" fontId="3" fillId="0" borderId="8" xfId="1" applyFont="1" applyFill="1" applyBorder="1" applyAlignment="1">
      <alignment wrapText="1"/>
    </xf>
    <xf numFmtId="0" fontId="47" fillId="0" borderId="0" xfId="3" applyFont="1" applyFill="1" applyAlignment="1">
      <alignment horizontal="center"/>
    </xf>
    <xf numFmtId="7" fontId="50" fillId="15" borderId="93" xfId="0" applyNumberFormat="1" applyFont="1" applyFill="1" applyBorder="1" applyAlignment="1">
      <alignment horizontal="center"/>
    </xf>
    <xf numFmtId="7" fontId="49" fillId="15" borderId="93" xfId="0" applyNumberFormat="1" applyFont="1" applyFill="1" applyBorder="1" applyAlignment="1">
      <alignment horizontal="center"/>
    </xf>
    <xf numFmtId="7" fontId="52" fillId="15" borderId="93" xfId="0" applyNumberFormat="1" applyFont="1" applyFill="1" applyBorder="1" applyAlignment="1">
      <alignment horizontal="center"/>
    </xf>
    <xf numFmtId="0" fontId="13" fillId="0" borderId="0" xfId="5" applyFont="1" applyFill="1" applyBorder="1" applyAlignment="1">
      <alignment wrapText="1"/>
    </xf>
    <xf numFmtId="0" fontId="13" fillId="0" borderId="0" xfId="5" applyFont="1" applyFill="1" applyBorder="1" applyAlignment="1">
      <alignment horizontal="left" wrapText="1"/>
    </xf>
    <xf numFmtId="0" fontId="13" fillId="0" borderId="0" xfId="5" applyNumberFormat="1" applyFont="1" applyFill="1" applyBorder="1" applyAlignment="1">
      <alignment wrapText="1"/>
    </xf>
    <xf numFmtId="0" fontId="13" fillId="0" borderId="0" xfId="5" applyNumberFormat="1" applyFont="1" applyFill="1" applyBorder="1" applyAlignment="1">
      <alignment horizontal="left" wrapText="1"/>
    </xf>
    <xf numFmtId="14" fontId="11" fillId="0" borderId="0" xfId="4" applyNumberFormat="1" applyFont="1" applyFill="1" applyBorder="1" applyAlignment="1">
      <alignment horizontal="center"/>
    </xf>
    <xf numFmtId="14" fontId="11" fillId="0" borderId="15" xfId="4" applyNumberFormat="1" applyFont="1" applyFill="1" applyBorder="1" applyAlignment="1" applyProtection="1">
      <alignment horizontal="center" wrapText="1"/>
      <protection locked="0"/>
    </xf>
    <xf numFmtId="14" fontId="11" fillId="0" borderId="16" xfId="4" applyNumberFormat="1" applyFont="1" applyFill="1" applyBorder="1" applyAlignment="1" applyProtection="1">
      <alignment horizontal="center" wrapText="1"/>
      <protection locked="0"/>
    </xf>
    <xf numFmtId="0" fontId="3" fillId="0" borderId="94" xfId="1" applyFont="1" applyFill="1" applyBorder="1" applyAlignment="1">
      <alignment horizontal="left"/>
    </xf>
    <xf numFmtId="0" fontId="3" fillId="0" borderId="7" xfId="1" applyFont="1" applyFill="1" applyBorder="1" applyAlignment="1">
      <alignment horizontal="left"/>
    </xf>
    <xf numFmtId="0" fontId="3" fillId="0" borderId="8" xfId="1" applyFont="1" applyFill="1" applyBorder="1" applyAlignment="1">
      <alignment horizontal="left"/>
    </xf>
    <xf numFmtId="0" fontId="8" fillId="0" borderId="0" xfId="5" applyFont="1" applyFill="1" applyAlignment="1">
      <alignment horizontal="center"/>
    </xf>
    <xf numFmtId="0" fontId="13" fillId="0" borderId="0" xfId="5" applyFont="1" applyFill="1" applyBorder="1" applyAlignment="1">
      <alignment horizontal="left"/>
    </xf>
    <xf numFmtId="0" fontId="13" fillId="0" borderId="0" xfId="5" applyFont="1" applyFill="1" applyAlignment="1"/>
    <xf numFmtId="42" fontId="13" fillId="0" borderId="17" xfId="5" applyNumberFormat="1" applyFont="1" applyFill="1" applyBorder="1" applyAlignment="1">
      <alignment vertical="center"/>
    </xf>
    <xf numFmtId="42" fontId="13" fillId="0" borderId="18" xfId="5" applyNumberFormat="1" applyFont="1" applyFill="1" applyBorder="1" applyAlignment="1">
      <alignment vertical="center"/>
    </xf>
    <xf numFmtId="42" fontId="13" fillId="0" borderId="92" xfId="5" applyNumberFormat="1" applyFont="1" applyFill="1" applyBorder="1" applyAlignment="1">
      <alignment vertical="center"/>
    </xf>
    <xf numFmtId="42" fontId="13" fillId="0" borderId="82" xfId="5" applyNumberFormat="1" applyFont="1" applyFill="1" applyBorder="1" applyAlignment="1">
      <alignment vertical="center"/>
    </xf>
    <xf numFmtId="0" fontId="8" fillId="0" borderId="47" xfId="5" applyNumberFormat="1" applyFont="1" applyFill="1" applyBorder="1" applyAlignment="1" applyProtection="1">
      <alignment horizontal="center" wrapText="1"/>
      <protection locked="0"/>
    </xf>
    <xf numFmtId="0" fontId="8" fillId="0" borderId="45" xfId="5" applyNumberFormat="1" applyFont="1" applyFill="1" applyBorder="1" applyAlignment="1" applyProtection="1">
      <alignment horizontal="center" wrapText="1"/>
      <protection locked="0"/>
    </xf>
    <xf numFmtId="0" fontId="8" fillId="0" borderId="31" xfId="5" applyFont="1" applyFill="1" applyBorder="1" applyAlignment="1">
      <alignment horizontal="center" wrapText="1"/>
    </xf>
    <xf numFmtId="0" fontId="8" fillId="0" borderId="44" xfId="5" applyFont="1" applyFill="1" applyBorder="1" applyAlignment="1">
      <alignment horizontal="center" wrapText="1"/>
    </xf>
    <xf numFmtId="0" fontId="8" fillId="0" borderId="49" xfId="5" applyFont="1" applyFill="1" applyBorder="1" applyAlignment="1">
      <alignment horizontal="center"/>
    </xf>
    <xf numFmtId="0" fontId="8" fillId="0" borderId="57" xfId="5" applyFont="1" applyFill="1" applyBorder="1" applyAlignment="1">
      <alignment horizontal="center"/>
    </xf>
    <xf numFmtId="0" fontId="8" fillId="0" borderId="16" xfId="5" applyFont="1" applyFill="1" applyBorder="1" applyAlignment="1">
      <alignment horizontal="center"/>
    </xf>
    <xf numFmtId="0" fontId="8" fillId="0" borderId="48" xfId="5" applyFont="1" applyFill="1" applyBorder="1" applyAlignment="1">
      <alignment horizontal="center" wrapText="1"/>
    </xf>
    <xf numFmtId="0" fontId="8" fillId="0" borderId="42" xfId="5" applyFont="1" applyFill="1" applyBorder="1" applyAlignment="1">
      <alignment horizontal="center" wrapText="1"/>
    </xf>
    <xf numFmtId="0" fontId="11" fillId="0" borderId="31" xfId="18956" applyFont="1" applyFill="1" applyBorder="1" applyAlignment="1">
      <alignment horizontal="center" wrapText="1"/>
    </xf>
    <xf numFmtId="0" fontId="11" fillId="0" borderId="52" xfId="18956" applyFont="1" applyFill="1" applyBorder="1" applyAlignment="1">
      <alignment horizontal="center" wrapText="1"/>
    </xf>
    <xf numFmtId="0" fontId="11" fillId="0" borderId="44" xfId="18956" applyFont="1" applyFill="1" applyBorder="1" applyAlignment="1">
      <alignment horizontal="center" wrapText="1"/>
    </xf>
    <xf numFmtId="0" fontId="11" fillId="0" borderId="43" xfId="18956" applyFont="1" applyFill="1" applyBorder="1" applyAlignment="1">
      <alignment horizontal="center" wrapText="1"/>
    </xf>
    <xf numFmtId="0" fontId="12" fillId="0" borderId="3" xfId="5" applyFill="1" applyBorder="1"/>
    <xf numFmtId="0" fontId="12" fillId="0" borderId="44" xfId="5" applyFill="1" applyBorder="1"/>
    <xf numFmtId="0" fontId="12" fillId="0" borderId="8" xfId="5" applyFill="1" applyBorder="1"/>
    <xf numFmtId="0" fontId="11" fillId="0" borderId="15" xfId="18956" applyFont="1" applyFill="1" applyBorder="1" applyAlignment="1">
      <alignment horizontal="center" wrapText="1"/>
    </xf>
    <xf numFmtId="0" fontId="11" fillId="0" borderId="57" xfId="18956" applyFont="1" applyFill="1" applyBorder="1" applyAlignment="1">
      <alignment horizontal="center" wrapText="1"/>
    </xf>
    <xf numFmtId="0" fontId="13" fillId="0" borderId="17" xfId="5" applyFont="1" applyFill="1" applyBorder="1" applyAlignment="1">
      <alignment vertical="center"/>
    </xf>
    <xf numFmtId="0" fontId="13" fillId="0" borderId="92" xfId="5" applyFont="1" applyFill="1" applyBorder="1" applyAlignment="1">
      <alignment vertical="center"/>
    </xf>
    <xf numFmtId="0" fontId="13" fillId="0" borderId="17" xfId="5" applyFont="1" applyFill="1" applyBorder="1" applyAlignment="1">
      <alignment horizontal="center" vertical="center"/>
    </xf>
    <xf numFmtId="0" fontId="13" fillId="0" borderId="92" xfId="5" applyFont="1" applyFill="1" applyBorder="1" applyAlignment="1">
      <alignment horizontal="center" vertical="center"/>
    </xf>
    <xf numFmtId="0" fontId="13" fillId="0" borderId="17" xfId="5" applyFont="1" applyFill="1" applyBorder="1" applyAlignment="1">
      <alignment horizontal="center" vertical="center" wrapText="1"/>
    </xf>
    <xf numFmtId="0" fontId="13" fillId="0" borderId="92" xfId="5" applyFont="1" applyFill="1" applyBorder="1" applyAlignment="1">
      <alignment horizontal="center" vertical="center" wrapText="1"/>
    </xf>
    <xf numFmtId="0" fontId="13" fillId="0" borderId="17" xfId="5" applyFont="1" applyFill="1" applyBorder="1" applyAlignment="1">
      <alignment vertical="center" wrapText="1"/>
    </xf>
    <xf numFmtId="0" fontId="13" fillId="0" borderId="92" xfId="5" applyFont="1" applyFill="1" applyBorder="1" applyAlignment="1">
      <alignment vertical="center" wrapText="1"/>
    </xf>
    <xf numFmtId="0" fontId="15" fillId="0" borderId="17" xfId="18956" applyFont="1" applyFill="1" applyBorder="1" applyAlignment="1">
      <alignment horizontal="center" vertical="center" wrapText="1"/>
    </xf>
    <xf numFmtId="0" fontId="15" fillId="0" borderId="18" xfId="18956" applyFont="1" applyFill="1" applyBorder="1" applyAlignment="1">
      <alignment horizontal="center" vertical="center" wrapText="1"/>
    </xf>
    <xf numFmtId="0" fontId="15" fillId="0" borderId="92" xfId="18956" applyFont="1" applyFill="1" applyBorder="1" applyAlignment="1">
      <alignment horizontal="center" vertical="center" wrapText="1"/>
    </xf>
    <xf numFmtId="0" fontId="15" fillId="0" borderId="82" xfId="18956" applyFont="1" applyFill="1" applyBorder="1" applyAlignment="1">
      <alignment horizontal="center" vertical="center" wrapText="1"/>
    </xf>
    <xf numFmtId="14" fontId="15" fillId="0" borderId="16" xfId="18956" applyNumberFormat="1" applyFont="1" applyFill="1" applyBorder="1" applyAlignment="1">
      <alignment horizontal="center" vertical="center" wrapText="1"/>
    </xf>
    <xf numFmtId="14" fontId="15" fillId="0" borderId="73" xfId="18956" applyNumberFormat="1" applyFont="1" applyFill="1" applyBorder="1" applyAlignment="1">
      <alignment horizontal="center" vertical="center" wrapText="1"/>
    </xf>
    <xf numFmtId="1" fontId="38" fillId="0" borderId="17" xfId="18956" applyNumberFormat="1" applyFont="1" applyFill="1" applyBorder="1" applyAlignment="1">
      <alignment horizontal="center" vertical="center" wrapText="1"/>
    </xf>
    <xf numFmtId="1" fontId="38" fillId="0" borderId="92" xfId="18956" applyNumberFormat="1" applyFont="1" applyFill="1" applyBorder="1" applyAlignment="1">
      <alignment horizontal="center" vertical="center" wrapText="1"/>
    </xf>
    <xf numFmtId="0" fontId="13" fillId="0" borderId="0" xfId="5" applyFont="1" applyFill="1" applyBorder="1" applyAlignment="1">
      <alignment horizontal="left" vertical="top" wrapText="1"/>
    </xf>
    <xf numFmtId="0" fontId="11" fillId="0" borderId="0" xfId="18956" applyFont="1" applyFill="1" applyAlignment="1">
      <alignment horizontal="center"/>
    </xf>
    <xf numFmtId="0" fontId="13" fillId="0" borderId="72" xfId="5" applyFont="1" applyFill="1" applyBorder="1" applyAlignment="1">
      <alignment horizontal="center" vertical="center"/>
    </xf>
    <xf numFmtId="0" fontId="13" fillId="0" borderId="11" xfId="5" applyFont="1" applyFill="1" applyBorder="1" applyAlignment="1">
      <alignment horizontal="center" vertical="center"/>
    </xf>
    <xf numFmtId="0" fontId="13" fillId="0" borderId="12" xfId="5" applyNumberFormat="1" applyFont="1" applyFill="1" applyBorder="1" applyAlignment="1" applyProtection="1">
      <alignment horizontal="center" vertical="center" wrapText="1"/>
      <protection locked="0"/>
    </xf>
    <xf numFmtId="0" fontId="13" fillId="0" borderId="38" xfId="5" applyNumberFormat="1" applyFont="1" applyFill="1" applyBorder="1" applyAlignment="1" applyProtection="1">
      <alignment horizontal="center" vertical="center" wrapText="1"/>
      <protection locked="0"/>
    </xf>
    <xf numFmtId="14" fontId="15" fillId="0" borderId="35" xfId="18956" applyNumberFormat="1" applyFont="1" applyFill="1" applyBorder="1" applyAlignment="1">
      <alignment horizontal="center" vertical="center"/>
    </xf>
    <xf numFmtId="14" fontId="15" fillId="0" borderId="40" xfId="18956" applyNumberFormat="1" applyFont="1" applyFill="1" applyBorder="1" applyAlignment="1">
      <alignment horizontal="center" vertical="center"/>
    </xf>
    <xf numFmtId="14" fontId="15" fillId="0" borderId="19" xfId="18956" applyNumberFormat="1" applyFont="1" applyFill="1" applyBorder="1" applyAlignment="1">
      <alignment horizontal="center" vertical="center"/>
    </xf>
    <xf numFmtId="14" fontId="15" fillId="0" borderId="77" xfId="18956" applyNumberFormat="1" applyFont="1" applyFill="1" applyBorder="1" applyAlignment="1">
      <alignment horizontal="left" vertical="center" wrapText="1"/>
    </xf>
    <xf numFmtId="14" fontId="15" fillId="0" borderId="38" xfId="18956" applyNumberFormat="1" applyFont="1" applyFill="1" applyBorder="1" applyAlignment="1">
      <alignment horizontal="left" vertical="center" wrapText="1"/>
    </xf>
    <xf numFmtId="14" fontId="15" fillId="0" borderId="10" xfId="18956" applyNumberFormat="1" applyFont="1" applyFill="1" applyBorder="1" applyAlignment="1">
      <alignment horizontal="left" vertical="center" wrapText="1"/>
    </xf>
    <xf numFmtId="0" fontId="15" fillId="0" borderId="72" xfId="18956" applyFont="1" applyFill="1" applyBorder="1" applyAlignment="1">
      <alignment horizontal="center" vertical="center"/>
    </xf>
    <xf numFmtId="0" fontId="15" fillId="0" borderId="12" xfId="18956" applyFont="1" applyFill="1" applyBorder="1" applyAlignment="1">
      <alignment horizontal="center" vertical="center"/>
    </xf>
    <xf numFmtId="0" fontId="15" fillId="0" borderId="11" xfId="18956" applyFont="1" applyFill="1" applyBorder="1" applyAlignment="1">
      <alignment horizontal="center" vertical="center"/>
    </xf>
    <xf numFmtId="14" fontId="13" fillId="0" borderId="77" xfId="18956" applyNumberFormat="1" applyFont="1" applyFill="1" applyBorder="1" applyAlignment="1">
      <alignment horizontal="center" vertical="center" wrapText="1"/>
    </xf>
    <xf numFmtId="14" fontId="13" fillId="0" borderId="38" xfId="18956" applyNumberFormat="1" applyFont="1" applyFill="1" applyBorder="1" applyAlignment="1">
      <alignment horizontal="center" vertical="center" wrapText="1"/>
    </xf>
    <xf numFmtId="14" fontId="13" fillId="0" borderId="10" xfId="18956" applyNumberFormat="1" applyFont="1" applyFill="1" applyBorder="1" applyAlignment="1">
      <alignment horizontal="center" vertical="center" wrapText="1"/>
    </xf>
    <xf numFmtId="14" fontId="15" fillId="0" borderId="77" xfId="18329" applyNumberFormat="1" applyFont="1" applyFill="1" applyBorder="1" applyAlignment="1">
      <alignment horizontal="center" vertical="center"/>
    </xf>
    <xf numFmtId="14" fontId="15" fillId="0" borderId="38" xfId="18329" applyNumberFormat="1" applyFont="1" applyFill="1" applyBorder="1" applyAlignment="1">
      <alignment horizontal="center" vertical="center"/>
    </xf>
    <xf numFmtId="14" fontId="15" fillId="0" borderId="10" xfId="18329" applyNumberFormat="1" applyFont="1" applyFill="1" applyBorder="1" applyAlignment="1">
      <alignment horizontal="center" vertical="center"/>
    </xf>
    <xf numFmtId="14" fontId="15" fillId="0" borderId="77" xfId="18257" applyNumberFormat="1" applyFont="1" applyFill="1" applyBorder="1" applyAlignment="1">
      <alignment horizontal="center" vertical="center"/>
    </xf>
    <xf numFmtId="14" fontId="15" fillId="0" borderId="38" xfId="18257" applyNumberFormat="1" applyFont="1" applyFill="1" applyBorder="1" applyAlignment="1">
      <alignment horizontal="center" vertical="center"/>
    </xf>
    <xf numFmtId="14" fontId="15" fillId="0" borderId="10" xfId="18257" applyNumberFormat="1" applyFont="1" applyFill="1" applyBorder="1" applyAlignment="1">
      <alignment horizontal="center" vertical="center"/>
    </xf>
    <xf numFmtId="0" fontId="13" fillId="0" borderId="77" xfId="5" applyFont="1" applyFill="1" applyBorder="1" applyAlignment="1">
      <alignment horizontal="center" vertical="center" wrapText="1"/>
    </xf>
    <xf numFmtId="0" fontId="13" fillId="0" borderId="38" xfId="5" applyFont="1" applyFill="1" applyBorder="1" applyAlignment="1">
      <alignment horizontal="center" vertical="center" wrapText="1"/>
    </xf>
    <xf numFmtId="0" fontId="13" fillId="0" borderId="10" xfId="5" applyFont="1" applyFill="1" applyBorder="1" applyAlignment="1">
      <alignment horizontal="center" vertical="center" wrapText="1"/>
    </xf>
    <xf numFmtId="0" fontId="13" fillId="0" borderId="72" xfId="5" applyFont="1" applyFill="1" applyBorder="1" applyAlignment="1">
      <alignment horizontal="center" vertical="center" wrapText="1"/>
    </xf>
    <xf numFmtId="0" fontId="13" fillId="0" borderId="12" xfId="5" applyFont="1" applyFill="1" applyBorder="1" applyAlignment="1">
      <alignment horizontal="center" vertical="center" wrapText="1"/>
    </xf>
    <xf numFmtId="0" fontId="13" fillId="0" borderId="11" xfId="5" applyFont="1" applyFill="1" applyBorder="1" applyAlignment="1">
      <alignment horizontal="center" vertical="center" wrapText="1"/>
    </xf>
    <xf numFmtId="0" fontId="13" fillId="0" borderId="34" xfId="5" applyFont="1" applyFill="1" applyBorder="1" applyAlignment="1">
      <alignment horizontal="center" vertical="center" wrapText="1"/>
    </xf>
    <xf numFmtId="0" fontId="13" fillId="0" borderId="5" xfId="5" applyFont="1" applyFill="1" applyBorder="1" applyAlignment="1">
      <alignment horizontal="center" vertical="center" wrapText="1"/>
    </xf>
    <xf numFmtId="0" fontId="13" fillId="0" borderId="32" xfId="5" applyFont="1" applyFill="1" applyBorder="1" applyAlignment="1">
      <alignment horizontal="center" vertical="center" wrapText="1"/>
    </xf>
    <xf numFmtId="0" fontId="13" fillId="0" borderId="77" xfId="5" applyFont="1" applyFill="1" applyBorder="1" applyAlignment="1">
      <alignment horizontal="left" vertical="center" wrapText="1"/>
    </xf>
    <xf numFmtId="0" fontId="13" fillId="0" borderId="38" xfId="5" applyFont="1" applyFill="1" applyBorder="1" applyAlignment="1">
      <alignment horizontal="left" vertical="center" wrapText="1"/>
    </xf>
    <xf numFmtId="0" fontId="13" fillId="0" borderId="10" xfId="5" applyFont="1" applyFill="1" applyBorder="1" applyAlignment="1">
      <alignment horizontal="left" vertical="center" wrapText="1"/>
    </xf>
    <xf numFmtId="42" fontId="13" fillId="0" borderId="77" xfId="5" applyNumberFormat="1" applyFont="1" applyFill="1" applyBorder="1" applyAlignment="1">
      <alignment horizontal="center" vertical="center" wrapText="1"/>
    </xf>
    <xf numFmtId="42" fontId="13" fillId="0" borderId="38" xfId="5" applyNumberFormat="1" applyFont="1" applyFill="1" applyBorder="1" applyAlignment="1">
      <alignment horizontal="center" vertical="center" wrapText="1"/>
    </xf>
    <xf numFmtId="42" fontId="13" fillId="0" borderId="10" xfId="5" applyNumberFormat="1" applyFont="1" applyFill="1" applyBorder="1" applyAlignment="1">
      <alignment horizontal="center" vertical="center" wrapText="1"/>
    </xf>
    <xf numFmtId="0" fontId="13" fillId="0" borderId="12" xfId="5" applyFont="1" applyFill="1" applyBorder="1" applyAlignment="1">
      <alignment horizontal="center" vertical="center"/>
    </xf>
    <xf numFmtId="42" fontId="13" fillId="0" borderId="77" xfId="5" applyNumberFormat="1" applyFont="1" applyFill="1" applyBorder="1" applyAlignment="1">
      <alignment horizontal="center" vertical="center"/>
    </xf>
    <xf numFmtId="42" fontId="13" fillId="0" borderId="38" xfId="5" applyNumberFormat="1" applyFont="1" applyFill="1" applyBorder="1" applyAlignment="1">
      <alignment horizontal="center" vertical="center"/>
    </xf>
    <xf numFmtId="42" fontId="13" fillId="0" borderId="10" xfId="5" applyNumberFormat="1" applyFont="1" applyFill="1" applyBorder="1" applyAlignment="1">
      <alignment horizontal="center" vertical="center"/>
    </xf>
    <xf numFmtId="42" fontId="13" fillId="0" borderId="77" xfId="5" applyNumberFormat="1" applyFont="1" applyFill="1" applyBorder="1" applyAlignment="1">
      <alignment vertical="center"/>
    </xf>
    <xf numFmtId="42" fontId="13" fillId="0" borderId="38" xfId="5" applyNumberFormat="1" applyFont="1" applyFill="1" applyBorder="1" applyAlignment="1">
      <alignment vertical="center"/>
    </xf>
    <xf numFmtId="42" fontId="13" fillId="0" borderId="10" xfId="5" applyNumberFormat="1" applyFont="1" applyFill="1" applyBorder="1" applyAlignment="1">
      <alignment vertical="center"/>
    </xf>
    <xf numFmtId="0" fontId="13" fillId="0" borderId="48" xfId="5" applyNumberFormat="1" applyFont="1" applyFill="1" applyBorder="1" applyAlignment="1" applyProtection="1">
      <alignment horizontal="center" vertical="center" wrapText="1"/>
      <protection locked="0"/>
    </xf>
    <xf numFmtId="0" fontId="13" fillId="0" borderId="42" xfId="5" applyNumberFormat="1" applyFont="1" applyFill="1" applyBorder="1" applyAlignment="1" applyProtection="1">
      <alignment horizontal="center" vertical="center" wrapText="1"/>
      <protection locked="0"/>
    </xf>
    <xf numFmtId="0" fontId="13" fillId="0" borderId="1" xfId="18956" applyFont="1" applyFill="1" applyBorder="1" applyAlignment="1">
      <alignment horizontal="left" vertical="center"/>
    </xf>
    <xf numFmtId="0" fontId="13" fillId="0" borderId="33" xfId="18956" applyFont="1" applyFill="1" applyBorder="1" applyAlignment="1">
      <alignment horizontal="left" vertical="center"/>
    </xf>
    <xf numFmtId="0" fontId="13" fillId="0" borderId="52" xfId="18956" applyFont="1" applyFill="1" applyBorder="1" applyAlignment="1">
      <alignment horizontal="center" vertical="center"/>
    </xf>
    <xf numFmtId="0" fontId="13" fillId="0" borderId="13" xfId="18956" applyFont="1" applyFill="1" applyBorder="1" applyAlignment="1">
      <alignment horizontal="center" vertical="center"/>
    </xf>
    <xf numFmtId="0" fontId="13" fillId="0" borderId="48" xfId="5" applyFont="1" applyFill="1" applyBorder="1" applyAlignment="1">
      <alignment horizontal="left" vertical="center" wrapText="1"/>
    </xf>
    <xf numFmtId="0" fontId="15" fillId="0" borderId="76" xfId="18956" applyFont="1" applyFill="1" applyBorder="1" applyAlignment="1">
      <alignment horizontal="center" vertical="center" wrapText="1"/>
    </xf>
    <xf numFmtId="0" fontId="15" fillId="0" borderId="39" xfId="18956" applyFont="1" applyFill="1" applyBorder="1" applyAlignment="1">
      <alignment horizontal="center" vertical="center" wrapText="1"/>
    </xf>
    <xf numFmtId="0" fontId="15" fillId="0" borderId="13" xfId="18956" applyFont="1" applyFill="1" applyBorder="1" applyAlignment="1">
      <alignment horizontal="center" vertical="center" wrapText="1"/>
    </xf>
    <xf numFmtId="0" fontId="13" fillId="0" borderId="34" xfId="18956" applyFont="1" applyFill="1" applyBorder="1" applyAlignment="1">
      <alignment horizontal="center" vertical="top" wrapText="1"/>
    </xf>
    <xf numFmtId="0" fontId="13" fillId="0" borderId="5" xfId="18956" applyFont="1" applyFill="1" applyBorder="1" applyAlignment="1">
      <alignment horizontal="center" vertical="top" wrapText="1"/>
    </xf>
    <xf numFmtId="0" fontId="13" fillId="0" borderId="32" xfId="18956" applyFont="1" applyFill="1" applyBorder="1" applyAlignment="1">
      <alignment horizontal="center" vertical="top" wrapText="1"/>
    </xf>
    <xf numFmtId="0" fontId="13" fillId="0" borderId="77" xfId="5" quotePrefix="1" applyFont="1" applyFill="1" applyBorder="1" applyAlignment="1">
      <alignment horizontal="center" vertical="center" wrapText="1"/>
    </xf>
    <xf numFmtId="0" fontId="13" fillId="0" borderId="38" xfId="5" quotePrefix="1" applyFont="1" applyFill="1" applyBorder="1" applyAlignment="1">
      <alignment horizontal="center" vertical="center" wrapText="1"/>
    </xf>
    <xf numFmtId="0" fontId="13" fillId="0" borderId="10" xfId="5" quotePrefix="1" applyFont="1" applyFill="1" applyBorder="1" applyAlignment="1">
      <alignment horizontal="center" vertical="center" wrapText="1"/>
    </xf>
    <xf numFmtId="14" fontId="13" fillId="0" borderId="92" xfId="5" applyNumberFormat="1" applyFont="1" applyFill="1" applyBorder="1" applyAlignment="1">
      <alignment horizontal="center" vertical="center"/>
    </xf>
    <xf numFmtId="0" fontId="13" fillId="0" borderId="92" xfId="5" applyFont="1" applyFill="1" applyBorder="1" applyAlignment="1">
      <alignment horizontal="left" vertical="center" wrapText="1"/>
    </xf>
    <xf numFmtId="0" fontId="13" fillId="0" borderId="72" xfId="18956" applyFont="1" applyFill="1" applyBorder="1" applyAlignment="1">
      <alignment horizontal="center" vertical="center"/>
    </xf>
    <xf numFmtId="0" fontId="13" fillId="0" borderId="12" xfId="18956" applyFont="1" applyFill="1" applyBorder="1" applyAlignment="1">
      <alignment horizontal="center" vertical="center"/>
    </xf>
    <xf numFmtId="0" fontId="12" fillId="0" borderId="11" xfId="18370" applyFont="1" applyFill="1" applyBorder="1" applyAlignment="1">
      <alignment horizontal="center" vertical="center"/>
    </xf>
    <xf numFmtId="0" fontId="12" fillId="0" borderId="32" xfId="18370" applyFont="1" applyFill="1" applyBorder="1" applyAlignment="1">
      <alignment horizontal="center" vertical="center" wrapText="1"/>
    </xf>
    <xf numFmtId="0" fontId="13" fillId="0" borderId="76" xfId="18956" applyFont="1" applyFill="1" applyBorder="1" applyAlignment="1">
      <alignment horizontal="center" vertical="center" wrapText="1"/>
    </xf>
    <xf numFmtId="0" fontId="13" fillId="0" borderId="39" xfId="18956" applyFont="1" applyFill="1" applyBorder="1" applyAlignment="1">
      <alignment horizontal="center" vertical="center" wrapText="1"/>
    </xf>
    <xf numFmtId="0" fontId="12" fillId="0" borderId="13" xfId="18370" applyFont="1" applyFill="1" applyBorder="1" applyAlignment="1">
      <alignment horizontal="center" vertical="center" wrapText="1"/>
    </xf>
    <xf numFmtId="0" fontId="13" fillId="0" borderId="36" xfId="18956" applyFont="1" applyFill="1" applyBorder="1" applyAlignment="1">
      <alignment horizontal="center" vertical="center"/>
    </xf>
    <xf numFmtId="0" fontId="13" fillId="0" borderId="4" xfId="18956" applyFont="1" applyFill="1" applyBorder="1" applyAlignment="1">
      <alignment horizontal="center" vertical="center"/>
    </xf>
    <xf numFmtId="0" fontId="12" fillId="0" borderId="33" xfId="18370" applyFont="1" applyFill="1" applyBorder="1" applyAlignment="1">
      <alignment horizontal="center" vertical="center"/>
    </xf>
    <xf numFmtId="0" fontId="13" fillId="0" borderId="11" xfId="18956" applyFont="1" applyFill="1" applyBorder="1" applyAlignment="1">
      <alignment horizontal="center" vertical="center"/>
    </xf>
    <xf numFmtId="0" fontId="13" fillId="0" borderId="34" xfId="18956" applyFont="1" applyFill="1" applyBorder="1" applyAlignment="1">
      <alignment horizontal="center" vertical="center"/>
    </xf>
    <xf numFmtId="0" fontId="13" fillId="0" borderId="32" xfId="18956" applyFont="1" applyFill="1" applyBorder="1" applyAlignment="1">
      <alignment horizontal="center" vertical="center"/>
    </xf>
    <xf numFmtId="14" fontId="13" fillId="0" borderId="77" xfId="5" applyNumberFormat="1" applyFont="1" applyFill="1" applyBorder="1" applyAlignment="1">
      <alignment horizontal="center" vertical="center"/>
    </xf>
    <xf numFmtId="14" fontId="13" fillId="0" borderId="38" xfId="5" applyNumberFormat="1" applyFont="1" applyFill="1" applyBorder="1" applyAlignment="1">
      <alignment horizontal="center" vertical="center"/>
    </xf>
    <xf numFmtId="0" fontId="12" fillId="0" borderId="10" xfId="18370" applyBorder="1" applyAlignment="1">
      <alignment horizontal="center" vertical="center"/>
    </xf>
    <xf numFmtId="0" fontId="12" fillId="0" borderId="10" xfId="18370" applyBorder="1" applyAlignment="1">
      <alignment horizontal="center" vertical="center" wrapText="1"/>
    </xf>
    <xf numFmtId="14" fontId="13" fillId="0" borderId="77" xfId="5" applyNumberFormat="1" applyFont="1" applyFill="1" applyBorder="1" applyAlignment="1">
      <alignment horizontal="center" vertical="center" wrapText="1"/>
    </xf>
    <xf numFmtId="14" fontId="13" fillId="0" borderId="38" xfId="5" applyNumberFormat="1" applyFont="1" applyFill="1" applyBorder="1" applyAlignment="1">
      <alignment horizontal="center" vertical="center" wrapText="1"/>
    </xf>
    <xf numFmtId="0" fontId="8" fillId="0" borderId="77" xfId="5" applyNumberFormat="1" applyFont="1" applyFill="1" applyBorder="1" applyAlignment="1" applyProtection="1">
      <alignment horizontal="center" wrapText="1"/>
      <protection locked="0"/>
    </xf>
    <xf numFmtId="0" fontId="8" fillId="0" borderId="38" xfId="5" applyNumberFormat="1" applyFont="1" applyFill="1" applyBorder="1" applyAlignment="1" applyProtection="1">
      <alignment horizontal="center" wrapText="1"/>
      <protection locked="0"/>
    </xf>
    <xf numFmtId="0" fontId="8" fillId="0" borderId="42" xfId="5" applyNumberFormat="1" applyFont="1" applyFill="1" applyBorder="1" applyAlignment="1" applyProtection="1">
      <alignment horizontal="center" wrapText="1"/>
      <protection locked="0"/>
    </xf>
    <xf numFmtId="0" fontId="11" fillId="0" borderId="36" xfId="18956" applyFont="1" applyFill="1" applyBorder="1" applyAlignment="1">
      <alignment horizontal="center" wrapText="1"/>
    </xf>
    <xf numFmtId="0" fontId="11" fillId="0" borderId="4" xfId="18956" applyFont="1" applyFill="1" applyBorder="1" applyAlignment="1">
      <alignment horizontal="center" wrapText="1"/>
    </xf>
    <xf numFmtId="0" fontId="11" fillId="0" borderId="6" xfId="18956" applyFont="1" applyFill="1" applyBorder="1" applyAlignment="1">
      <alignment horizontal="center" wrapText="1"/>
    </xf>
    <xf numFmtId="0" fontId="11" fillId="0" borderId="72" xfId="18956" applyFont="1" applyFill="1" applyBorder="1" applyAlignment="1">
      <alignment horizontal="center" wrapText="1"/>
    </xf>
    <xf numFmtId="0" fontId="11" fillId="0" borderId="12" xfId="18956" applyFont="1" applyFill="1" applyBorder="1" applyAlignment="1">
      <alignment horizontal="center" wrapText="1"/>
    </xf>
    <xf numFmtId="0" fontId="11" fillId="0" borderId="72" xfId="18771" applyFont="1" applyFill="1" applyBorder="1" applyAlignment="1" applyProtection="1">
      <alignment horizontal="center" wrapText="1"/>
      <protection locked="0"/>
    </xf>
    <xf numFmtId="0" fontId="11" fillId="0" borderId="12" xfId="18771" applyFont="1" applyFill="1" applyBorder="1" applyAlignment="1" applyProtection="1">
      <alignment horizontal="center" wrapText="1"/>
      <protection locked="0"/>
    </xf>
    <xf numFmtId="0" fontId="11" fillId="0" borderId="44" xfId="18771" applyFont="1" applyFill="1" applyBorder="1" applyAlignment="1" applyProtection="1">
      <alignment horizontal="center" wrapText="1"/>
      <protection locked="0"/>
    </xf>
    <xf numFmtId="0" fontId="11" fillId="0" borderId="77" xfId="18771" applyFont="1" applyFill="1" applyBorder="1" applyAlignment="1" applyProtection="1">
      <alignment horizontal="center" wrapText="1"/>
      <protection locked="0"/>
    </xf>
    <xf numFmtId="0" fontId="11" fillId="0" borderId="38" xfId="18771" applyFont="1" applyFill="1" applyBorder="1" applyAlignment="1" applyProtection="1">
      <alignment horizontal="center" wrapText="1"/>
      <protection locked="0"/>
    </xf>
    <xf numFmtId="0" fontId="11" fillId="0" borderId="42" xfId="18771" applyFont="1" applyFill="1" applyBorder="1" applyAlignment="1" applyProtection="1">
      <alignment horizontal="center" wrapText="1"/>
      <protection locked="0"/>
    </xf>
    <xf numFmtId="0" fontId="11" fillId="0" borderId="37" xfId="18771" applyFont="1" applyFill="1" applyBorder="1" applyAlignment="1" applyProtection="1">
      <alignment horizontal="center" wrapText="1"/>
      <protection locked="0"/>
    </xf>
    <xf numFmtId="0" fontId="11" fillId="0" borderId="41" xfId="18771" applyFont="1" applyFill="1" applyBorder="1" applyAlignment="1" applyProtection="1">
      <alignment horizontal="center" wrapText="1"/>
      <protection locked="0"/>
    </xf>
    <xf numFmtId="0" fontId="11" fillId="0" borderId="46" xfId="18771" applyFont="1" applyFill="1" applyBorder="1" applyAlignment="1" applyProtection="1">
      <alignment horizontal="center" wrapText="1"/>
      <protection locked="0"/>
    </xf>
    <xf numFmtId="0" fontId="12" fillId="0" borderId="11" xfId="18370" applyFont="1" applyFill="1" applyBorder="1" applyAlignment="1">
      <alignment horizontal="center" vertical="center" wrapText="1"/>
    </xf>
    <xf numFmtId="0" fontId="11" fillId="0" borderId="72" xfId="18956" applyFont="1" applyFill="1" applyBorder="1" applyAlignment="1" applyProtection="1">
      <alignment horizontal="center" wrapText="1"/>
      <protection locked="0"/>
    </xf>
    <xf numFmtId="0" fontId="11" fillId="0" borderId="12" xfId="18956" applyFont="1" applyFill="1" applyBorder="1" applyAlignment="1" applyProtection="1">
      <alignment horizontal="center" wrapText="1"/>
      <protection locked="0"/>
    </xf>
    <xf numFmtId="0" fontId="11" fillId="0" borderId="44" xfId="18956" applyFont="1" applyFill="1" applyBorder="1" applyAlignment="1" applyProtection="1">
      <alignment horizontal="center" wrapText="1"/>
      <protection locked="0"/>
    </xf>
    <xf numFmtId="0" fontId="11" fillId="0" borderId="34" xfId="18956" applyFont="1" applyFill="1" applyBorder="1" applyAlignment="1">
      <alignment horizontal="center" wrapText="1"/>
    </xf>
    <xf numFmtId="0" fontId="11" fillId="0" borderId="5" xfId="18956" applyFont="1" applyFill="1" applyBorder="1" applyAlignment="1">
      <alignment horizontal="center" wrapText="1"/>
    </xf>
    <xf numFmtId="0" fontId="11" fillId="0" borderId="8" xfId="18956" applyFont="1" applyFill="1" applyBorder="1" applyAlignment="1">
      <alignment horizontal="center" wrapText="1"/>
    </xf>
    <xf numFmtId="0" fontId="11" fillId="0" borderId="76" xfId="18956" applyFont="1" applyFill="1" applyBorder="1" applyAlignment="1">
      <alignment horizontal="center" wrapText="1"/>
    </xf>
    <xf numFmtId="0" fontId="11" fillId="0" borderId="39" xfId="18956" applyFont="1" applyFill="1" applyBorder="1" applyAlignment="1">
      <alignment horizontal="center" wrapText="1"/>
    </xf>
    <xf numFmtId="0" fontId="11" fillId="0" borderId="37" xfId="18956" applyFont="1" applyFill="1" applyBorder="1" applyAlignment="1">
      <alignment horizontal="center" wrapText="1"/>
    </xf>
    <xf numFmtId="0" fontId="11" fillId="0" borderId="41" xfId="18956" applyFont="1" applyFill="1" applyBorder="1" applyAlignment="1">
      <alignment horizontal="center" wrapText="1"/>
    </xf>
    <xf numFmtId="0" fontId="11" fillId="0" borderId="46" xfId="18956" applyFont="1" applyFill="1" applyBorder="1" applyAlignment="1">
      <alignment horizontal="center" wrapText="1"/>
    </xf>
    <xf numFmtId="0" fontId="8" fillId="0" borderId="76" xfId="5" applyFont="1" applyFill="1" applyBorder="1" applyAlignment="1">
      <alignment horizontal="center" wrapText="1"/>
    </xf>
    <xf numFmtId="0" fontId="8" fillId="0" borderId="39" xfId="5" applyFont="1" applyFill="1" applyBorder="1" applyAlignment="1">
      <alignment horizontal="center" wrapText="1"/>
    </xf>
    <xf numFmtId="0" fontId="8" fillId="0" borderId="43" xfId="5" applyFont="1" applyFill="1" applyBorder="1" applyAlignment="1">
      <alignment horizontal="center" wrapText="1"/>
    </xf>
    <xf numFmtId="0" fontId="8" fillId="0" borderId="77" xfId="5" applyFont="1" applyFill="1" applyBorder="1" applyAlignment="1">
      <alignment horizontal="center" wrapText="1"/>
    </xf>
    <xf numFmtId="0" fontId="8" fillId="0" borderId="38" xfId="5" applyFont="1" applyFill="1" applyBorder="1" applyAlignment="1">
      <alignment horizontal="center" wrapText="1"/>
    </xf>
    <xf numFmtId="0" fontId="11" fillId="0" borderId="77" xfId="18956" applyFont="1" applyFill="1" applyBorder="1" applyAlignment="1">
      <alignment horizontal="center" wrapText="1"/>
    </xf>
    <xf numFmtId="0" fontId="11" fillId="0" borderId="38" xfId="18956" applyFont="1" applyFill="1" applyBorder="1" applyAlignment="1">
      <alignment horizontal="center" wrapText="1"/>
    </xf>
    <xf numFmtId="0" fontId="11" fillId="0" borderId="42" xfId="18956" applyFont="1" applyFill="1" applyBorder="1" applyAlignment="1">
      <alignment horizontal="center" wrapText="1"/>
    </xf>
    <xf numFmtId="0" fontId="11" fillId="0" borderId="35" xfId="18956" applyFont="1" applyFill="1" applyBorder="1" applyAlignment="1" applyProtection="1">
      <alignment horizontal="center" wrapText="1"/>
      <protection locked="0"/>
    </xf>
    <xf numFmtId="0" fontId="11" fillId="0" borderId="40" xfId="18956" applyFont="1" applyFill="1" applyBorder="1" applyAlignment="1" applyProtection="1">
      <alignment horizontal="center" wrapText="1"/>
      <protection locked="0"/>
    </xf>
    <xf numFmtId="0" fontId="11" fillId="0" borderId="45" xfId="18956" applyFont="1" applyFill="1" applyBorder="1" applyAlignment="1" applyProtection="1">
      <alignment horizontal="center" wrapText="1"/>
      <protection locked="0"/>
    </xf>
    <xf numFmtId="0" fontId="13" fillId="0" borderId="75" xfId="5" applyFont="1" applyFill="1" applyBorder="1" applyAlignment="1">
      <alignment horizontal="center" vertical="center" wrapText="1"/>
    </xf>
    <xf numFmtId="169" fontId="13" fillId="0" borderId="53" xfId="5" quotePrefix="1" applyNumberFormat="1" applyFont="1" applyFill="1" applyBorder="1" applyAlignment="1">
      <alignment horizontal="center" vertical="center" wrapText="1"/>
    </xf>
    <xf numFmtId="169" fontId="13" fillId="0" borderId="20" xfId="5" quotePrefix="1" applyNumberFormat="1" applyFont="1" applyFill="1" applyBorder="1" applyAlignment="1">
      <alignment horizontal="center" vertical="center" wrapText="1"/>
    </xf>
    <xf numFmtId="42" fontId="13" fillId="0" borderId="53" xfId="5" applyNumberFormat="1" applyFont="1" applyFill="1" applyBorder="1" applyAlignment="1">
      <alignment horizontal="center" vertical="center"/>
    </xf>
    <xf numFmtId="42" fontId="13" fillId="0" borderId="20" xfId="5" applyNumberFormat="1" applyFont="1" applyFill="1" applyBorder="1" applyAlignment="1">
      <alignment horizontal="center" vertical="center"/>
    </xf>
    <xf numFmtId="0" fontId="12" fillId="0" borderId="10" xfId="18370" applyFont="1" applyFill="1" applyBorder="1" applyAlignment="1">
      <alignment horizontal="center" vertical="center" wrapText="1"/>
    </xf>
    <xf numFmtId="0" fontId="11" fillId="0" borderId="0" xfId="18956" applyFont="1" applyFill="1" applyAlignment="1">
      <alignment horizontal="center" vertical="center"/>
    </xf>
    <xf numFmtId="0" fontId="11" fillId="0" borderId="31" xfId="18956" applyFont="1" applyFill="1" applyBorder="1" applyAlignment="1">
      <alignment horizontal="center" vertical="center" wrapText="1"/>
    </xf>
    <xf numFmtId="0" fontId="11" fillId="0" borderId="12" xfId="18956" applyFont="1" applyFill="1" applyBorder="1" applyAlignment="1">
      <alignment horizontal="center" vertical="center" wrapText="1"/>
    </xf>
    <xf numFmtId="0" fontId="11" fillId="0" borderId="44" xfId="18956" applyFont="1" applyFill="1" applyBorder="1" applyAlignment="1">
      <alignment horizontal="center" vertical="center" wrapText="1"/>
    </xf>
    <xf numFmtId="0" fontId="11" fillId="0" borderId="2" xfId="18956" applyFont="1" applyFill="1" applyBorder="1" applyAlignment="1">
      <alignment horizontal="center" vertical="center" wrapText="1"/>
    </xf>
    <xf numFmtId="0" fontId="11" fillId="0" borderId="3" xfId="18956" applyFont="1" applyFill="1" applyBorder="1" applyAlignment="1">
      <alignment horizontal="center" vertical="center" wrapText="1"/>
    </xf>
    <xf numFmtId="0" fontId="11" fillId="0" borderId="11" xfId="18956" applyFont="1" applyFill="1" applyBorder="1" applyAlignment="1">
      <alignment horizontal="center" vertical="center" wrapText="1"/>
    </xf>
    <xf numFmtId="0" fontId="11" fillId="0" borderId="14" xfId="18956" applyFont="1" applyFill="1" applyBorder="1" applyAlignment="1">
      <alignment horizontal="center" vertical="center" wrapText="1"/>
    </xf>
    <xf numFmtId="0" fontId="11" fillId="0" borderId="32" xfId="18956" applyFont="1" applyFill="1" applyBorder="1" applyAlignment="1">
      <alignment horizontal="center" vertical="center" wrapText="1"/>
    </xf>
    <xf numFmtId="0" fontId="8" fillId="0" borderId="1" xfId="5" applyFont="1" applyFill="1" applyBorder="1" applyAlignment="1">
      <alignment horizontal="center" vertical="center"/>
    </xf>
    <xf numFmtId="0" fontId="8" fillId="0" borderId="2" xfId="5" applyFont="1" applyFill="1" applyBorder="1" applyAlignment="1">
      <alignment horizontal="center" vertical="center"/>
    </xf>
    <xf numFmtId="0" fontId="8" fillId="0" borderId="3" xfId="5" applyFont="1" applyFill="1" applyBorder="1" applyAlignment="1">
      <alignment horizontal="center" vertical="center"/>
    </xf>
    <xf numFmtId="0" fontId="8" fillId="0" borderId="33" xfId="5" applyFont="1" applyFill="1" applyBorder="1" applyAlignment="1">
      <alignment horizontal="center" vertical="center"/>
    </xf>
    <xf numFmtId="0" fontId="8" fillId="0" borderId="14" xfId="5" applyFont="1" applyFill="1" applyBorder="1" applyAlignment="1">
      <alignment horizontal="center" vertical="center"/>
    </xf>
    <xf numFmtId="0" fontId="8" fillId="0" borderId="32" xfId="5" applyFont="1" applyFill="1" applyBorder="1" applyAlignment="1">
      <alignment horizontal="center" vertical="center"/>
    </xf>
    <xf numFmtId="14" fontId="13" fillId="0" borderId="35" xfId="18956" applyNumberFormat="1" applyFont="1" applyFill="1" applyBorder="1" applyAlignment="1">
      <alignment horizontal="center" vertical="center"/>
    </xf>
    <xf numFmtId="14" fontId="13" fillId="0" borderId="19" xfId="18956" applyNumberFormat="1" applyFont="1" applyFill="1" applyBorder="1" applyAlignment="1">
      <alignment horizontal="center" vertical="center"/>
    </xf>
    <xf numFmtId="169" fontId="13" fillId="0" borderId="77" xfId="6" quotePrefix="1" applyNumberFormat="1" applyFont="1" applyFill="1" applyBorder="1" applyAlignment="1">
      <alignment horizontal="center" vertical="center"/>
    </xf>
    <xf numFmtId="169" fontId="13" fillId="0" borderId="10" xfId="6" quotePrefix="1" applyNumberFormat="1" applyFont="1" applyFill="1" applyBorder="1" applyAlignment="1">
      <alignment horizontal="center" vertical="center"/>
    </xf>
    <xf numFmtId="170" fontId="13" fillId="0" borderId="37" xfId="6" quotePrefix="1" applyNumberFormat="1" applyFont="1" applyFill="1" applyBorder="1" applyAlignment="1">
      <alignment horizontal="center" vertical="center"/>
    </xf>
    <xf numFmtId="170" fontId="13" fillId="0" borderId="20" xfId="6" quotePrefix="1" applyNumberFormat="1" applyFont="1" applyFill="1" applyBorder="1" applyAlignment="1">
      <alignment horizontal="center" vertical="center"/>
    </xf>
    <xf numFmtId="0" fontId="13" fillId="0" borderId="35" xfId="5" quotePrefix="1" applyFont="1" applyFill="1" applyBorder="1" applyAlignment="1">
      <alignment horizontal="center" vertical="center" wrapText="1"/>
    </xf>
    <xf numFmtId="0" fontId="13" fillId="0" borderId="19" xfId="5" quotePrefix="1" applyFont="1" applyFill="1" applyBorder="1" applyAlignment="1">
      <alignment horizontal="center" vertical="center" wrapText="1"/>
    </xf>
    <xf numFmtId="0" fontId="13" fillId="0" borderId="77" xfId="5" quotePrefix="1" applyNumberFormat="1" applyFont="1" applyFill="1" applyBorder="1" applyAlignment="1">
      <alignment horizontal="center" vertical="center" wrapText="1"/>
    </xf>
    <xf numFmtId="0" fontId="13" fillId="0" borderId="10" xfId="5" quotePrefix="1" applyNumberFormat="1" applyFont="1" applyFill="1" applyBorder="1" applyAlignment="1">
      <alignment horizontal="center" vertical="center" wrapText="1"/>
    </xf>
    <xf numFmtId="14" fontId="13" fillId="0" borderId="47" xfId="5" applyNumberFormat="1" applyFont="1" applyFill="1" applyBorder="1" applyAlignment="1">
      <alignment vertical="center"/>
    </xf>
    <xf numFmtId="0" fontId="13" fillId="0" borderId="19" xfId="5" applyFont="1" applyFill="1" applyBorder="1" applyAlignment="1">
      <alignment vertical="center"/>
    </xf>
    <xf numFmtId="14" fontId="13" fillId="0" borderId="77" xfId="18956" applyNumberFormat="1" applyFont="1" applyFill="1" applyBorder="1" applyAlignment="1">
      <alignment horizontal="left" vertical="center" wrapText="1"/>
    </xf>
    <xf numFmtId="14" fontId="13" fillId="0" borderId="10" xfId="18956" applyNumberFormat="1" applyFont="1" applyFill="1" applyBorder="1" applyAlignment="1">
      <alignment horizontal="left" vertical="center" wrapText="1"/>
    </xf>
    <xf numFmtId="0" fontId="13" fillId="0" borderId="5" xfId="18956" applyFont="1" applyFill="1" applyBorder="1" applyAlignment="1">
      <alignment horizontal="center" vertical="center"/>
    </xf>
    <xf numFmtId="0" fontId="12" fillId="0" borderId="32" xfId="18370" applyFont="1" applyFill="1" applyBorder="1" applyAlignment="1">
      <alignment horizontal="center" vertical="center"/>
    </xf>
    <xf numFmtId="0" fontId="13" fillId="0" borderId="48" xfId="5" applyNumberFormat="1" applyFont="1" applyFill="1" applyBorder="1" applyAlignment="1">
      <alignment horizontal="left" vertical="center"/>
    </xf>
    <xf numFmtId="0" fontId="13" fillId="0" borderId="10" xfId="5" applyNumberFormat="1" applyFont="1" applyFill="1" applyBorder="1" applyAlignment="1">
      <alignment horizontal="left" vertical="center"/>
    </xf>
    <xf numFmtId="0" fontId="13" fillId="0" borderId="48" xfId="5" applyNumberFormat="1" applyFont="1" applyFill="1" applyBorder="1" applyAlignment="1">
      <alignment horizontal="center" vertical="center"/>
    </xf>
    <xf numFmtId="0" fontId="13" fillId="0" borderId="10" xfId="5" applyNumberFormat="1" applyFont="1" applyFill="1" applyBorder="1" applyAlignment="1">
      <alignment horizontal="center" vertical="center"/>
    </xf>
    <xf numFmtId="14" fontId="13" fillId="0" borderId="92" xfId="5" applyNumberFormat="1" applyFont="1" applyFill="1" applyBorder="1" applyAlignment="1">
      <alignment horizontal="left" vertical="center" wrapText="1"/>
    </xf>
    <xf numFmtId="14" fontId="13" fillId="0" borderId="10" xfId="5" applyNumberFormat="1" applyFont="1" applyFill="1" applyBorder="1" applyAlignment="1">
      <alignment horizontal="center" vertical="center"/>
    </xf>
    <xf numFmtId="0" fontId="8" fillId="0" borderId="1" xfId="5" applyFont="1" applyFill="1" applyBorder="1" applyAlignment="1">
      <alignment horizontal="center" vertical="center" wrapText="1"/>
    </xf>
    <xf numFmtId="0" fontId="8" fillId="0" borderId="2" xfId="5" applyFont="1" applyFill="1" applyBorder="1" applyAlignment="1">
      <alignment horizontal="center" vertical="center" wrapText="1"/>
    </xf>
    <xf numFmtId="0" fontId="8" fillId="0" borderId="3" xfId="5" applyFont="1" applyFill="1" applyBorder="1" applyAlignment="1">
      <alignment horizontal="center" vertical="center" wrapText="1"/>
    </xf>
    <xf numFmtId="0" fontId="8" fillId="0" borderId="33" xfId="5" applyFont="1" applyFill="1" applyBorder="1" applyAlignment="1">
      <alignment horizontal="center" vertical="center" wrapText="1"/>
    </xf>
    <xf numFmtId="0" fontId="8" fillId="0" borderId="14" xfId="5" applyFont="1" applyFill="1" applyBorder="1" applyAlignment="1">
      <alignment horizontal="center" vertical="center" wrapText="1"/>
    </xf>
    <xf numFmtId="0" fontId="8" fillId="0" borderId="32" xfId="5" applyFont="1" applyFill="1" applyBorder="1" applyAlignment="1">
      <alignment horizontal="center" vertical="center" wrapText="1"/>
    </xf>
    <xf numFmtId="165" fontId="13" fillId="0" borderId="48" xfId="5" applyNumberFormat="1" applyFont="1" applyFill="1" applyBorder="1" applyAlignment="1">
      <alignment vertical="center"/>
    </xf>
    <xf numFmtId="165" fontId="13" fillId="0" borderId="10" xfId="5" applyNumberFormat="1" applyFont="1" applyFill="1" applyBorder="1" applyAlignment="1">
      <alignment vertical="center"/>
    </xf>
    <xf numFmtId="0" fontId="13" fillId="0" borderId="54" xfId="5" applyFont="1" applyFill="1" applyBorder="1" applyAlignment="1">
      <alignment horizontal="center" vertical="top"/>
    </xf>
    <xf numFmtId="0" fontId="13" fillId="0" borderId="32" xfId="5" applyFont="1" applyFill="1" applyBorder="1" applyAlignment="1">
      <alignment horizontal="center" vertical="top"/>
    </xf>
    <xf numFmtId="0" fontId="13" fillId="0" borderId="14" xfId="5" applyFont="1" applyFill="1" applyBorder="1" applyAlignment="1">
      <alignment horizontal="center" vertical="top"/>
    </xf>
    <xf numFmtId="0" fontId="15" fillId="0" borderId="77" xfId="6" quotePrefix="1" applyNumberFormat="1" applyFont="1" applyFill="1" applyBorder="1" applyAlignment="1">
      <alignment horizontal="center" vertical="center"/>
    </xf>
    <xf numFmtId="0" fontId="15" fillId="0" borderId="10" xfId="6" quotePrefix="1" applyNumberFormat="1" applyFont="1" applyFill="1" applyBorder="1" applyAlignment="1">
      <alignment horizontal="center" vertical="center"/>
    </xf>
    <xf numFmtId="10" fontId="13" fillId="0" borderId="37" xfId="5" applyNumberFormat="1" applyFont="1" applyFill="1" applyBorder="1" applyAlignment="1">
      <alignment horizontal="center" vertical="center"/>
    </xf>
    <xf numFmtId="10" fontId="13" fillId="0" borderId="41" xfId="5" applyNumberFormat="1" applyFont="1" applyFill="1" applyBorder="1" applyAlignment="1">
      <alignment horizontal="center" vertical="center"/>
    </xf>
    <xf numFmtId="0" fontId="12" fillId="0" borderId="20" xfId="18370" applyFont="1" applyFill="1" applyBorder="1" applyAlignment="1">
      <alignment horizontal="center" vertical="center"/>
    </xf>
    <xf numFmtId="169" fontId="15" fillId="0" borderId="37" xfId="6" quotePrefix="1" applyNumberFormat="1" applyFont="1" applyFill="1" applyBorder="1" applyAlignment="1">
      <alignment horizontal="center" vertical="center"/>
    </xf>
    <xf numFmtId="169" fontId="15" fillId="0" borderId="41" xfId="6" quotePrefix="1" applyNumberFormat="1" applyFont="1" applyFill="1" applyBorder="1" applyAlignment="1">
      <alignment horizontal="center" vertical="center"/>
    </xf>
    <xf numFmtId="169" fontId="15" fillId="0" borderId="20" xfId="6" quotePrefix="1" applyNumberFormat="1" applyFont="1" applyFill="1" applyBorder="1" applyAlignment="1">
      <alignment horizontal="center" vertical="center"/>
    </xf>
    <xf numFmtId="0" fontId="15" fillId="0" borderId="34" xfId="18956" applyFont="1" applyFill="1" applyBorder="1" applyAlignment="1">
      <alignment horizontal="center" vertical="center" wrapText="1"/>
    </xf>
    <xf numFmtId="0" fontId="15" fillId="0" borderId="5" xfId="18956" applyFont="1" applyFill="1" applyBorder="1" applyAlignment="1">
      <alignment horizontal="center" vertical="center" wrapText="1"/>
    </xf>
    <xf numFmtId="0" fontId="15" fillId="0" borderId="32" xfId="18956" applyFont="1" applyFill="1" applyBorder="1" applyAlignment="1">
      <alignment horizontal="center" vertical="center" wrapText="1"/>
    </xf>
    <xf numFmtId="0" fontId="15" fillId="0" borderId="54" xfId="18956" applyFont="1" applyFill="1" applyBorder="1" applyAlignment="1">
      <alignment horizontal="left" vertical="center" wrapText="1"/>
    </xf>
    <xf numFmtId="0" fontId="15" fillId="0" borderId="0" xfId="18956" applyFont="1" applyFill="1" applyBorder="1" applyAlignment="1">
      <alignment horizontal="left" vertical="center" wrapText="1"/>
    </xf>
    <xf numFmtId="0" fontId="15" fillId="0" borderId="14" xfId="18956" applyFont="1" applyFill="1" applyBorder="1" applyAlignment="1">
      <alignment horizontal="left" vertical="center" wrapText="1"/>
    </xf>
    <xf numFmtId="14" fontId="13" fillId="0" borderId="40" xfId="18956" applyNumberFormat="1" applyFont="1" applyFill="1" applyBorder="1" applyAlignment="1">
      <alignment horizontal="center" vertical="center"/>
    </xf>
    <xf numFmtId="0" fontId="12" fillId="0" borderId="19" xfId="18370" applyFont="1" applyFill="1" applyBorder="1" applyAlignment="1">
      <alignment horizontal="center" vertical="center"/>
    </xf>
    <xf numFmtId="0" fontId="12" fillId="0" borderId="10" xfId="18370" applyFont="1" applyFill="1" applyBorder="1" applyAlignment="1">
      <alignment horizontal="center" vertical="center"/>
    </xf>
    <xf numFmtId="0" fontId="13" fillId="0" borderId="34" xfId="5" applyFont="1" applyFill="1" applyBorder="1" applyAlignment="1">
      <alignment horizontal="center" vertical="center"/>
    </xf>
    <xf numFmtId="0" fontId="13" fillId="0" borderId="5" xfId="5" applyFont="1" applyFill="1" applyBorder="1" applyAlignment="1">
      <alignment horizontal="center" vertical="center"/>
    </xf>
    <xf numFmtId="0" fontId="13" fillId="0" borderId="32" xfId="5" applyFont="1" applyFill="1" applyBorder="1" applyAlignment="1">
      <alignment horizontal="center" vertical="center"/>
    </xf>
    <xf numFmtId="0" fontId="13" fillId="0" borderId="76" xfId="5" applyFont="1" applyFill="1" applyBorder="1" applyAlignment="1">
      <alignment horizontal="center" vertical="top"/>
    </xf>
    <xf numFmtId="0" fontId="13" fillId="0" borderId="13" xfId="5" applyFont="1" applyFill="1" applyBorder="1" applyAlignment="1">
      <alignment horizontal="center" vertical="top"/>
    </xf>
    <xf numFmtId="170" fontId="13" fillId="0" borderId="41" xfId="6" quotePrefix="1" applyNumberFormat="1" applyFont="1" applyFill="1" applyBorder="1" applyAlignment="1">
      <alignment horizontal="center" vertical="center"/>
    </xf>
    <xf numFmtId="0" fontId="13" fillId="0" borderId="13" xfId="18956" applyFont="1" applyFill="1" applyBorder="1" applyAlignment="1">
      <alignment horizontal="center" vertical="center" wrapText="1"/>
    </xf>
    <xf numFmtId="0" fontId="13" fillId="0" borderId="54" xfId="18956" applyFont="1" applyFill="1" applyBorder="1" applyAlignment="1">
      <alignment horizontal="center" vertical="center" wrapText="1"/>
    </xf>
    <xf numFmtId="0" fontId="13" fillId="0" borderId="0" xfId="18956" applyFont="1" applyFill="1" applyBorder="1" applyAlignment="1">
      <alignment horizontal="center" vertical="center" wrapText="1"/>
    </xf>
    <xf numFmtId="0" fontId="13" fillId="0" borderId="14" xfId="18956" applyFont="1" applyFill="1" applyBorder="1" applyAlignment="1">
      <alignment horizontal="center" vertical="center" wrapText="1"/>
    </xf>
    <xf numFmtId="0" fontId="13" fillId="0" borderId="44" xfId="5" applyNumberFormat="1" applyFont="1" applyFill="1" applyBorder="1" applyAlignment="1" applyProtection="1">
      <alignment horizontal="center" vertical="center" wrapText="1"/>
      <protection locked="0"/>
    </xf>
    <xf numFmtId="0" fontId="13" fillId="0" borderId="48" xfId="5" applyNumberFormat="1" applyFont="1" applyFill="1" applyBorder="1" applyAlignment="1">
      <alignment horizontal="left" vertical="center" wrapText="1"/>
    </xf>
    <xf numFmtId="0" fontId="13" fillId="0" borderId="10" xfId="5" applyNumberFormat="1" applyFont="1" applyFill="1" applyBorder="1" applyAlignment="1">
      <alignment horizontal="left" vertical="center" wrapText="1"/>
    </xf>
    <xf numFmtId="14" fontId="15" fillId="0" borderId="48" xfId="18956" applyNumberFormat="1" applyFont="1" applyFill="1" applyBorder="1" applyAlignment="1">
      <alignment horizontal="left" vertical="top" wrapText="1"/>
    </xf>
    <xf numFmtId="14" fontId="15" fillId="0" borderId="10" xfId="18956" applyNumberFormat="1" applyFont="1" applyFill="1" applyBorder="1" applyAlignment="1">
      <alignment horizontal="left" vertical="top" wrapText="1"/>
    </xf>
    <xf numFmtId="0" fontId="15" fillId="0" borderId="88" xfId="18956" applyFont="1" applyFill="1" applyBorder="1" applyAlignment="1">
      <alignment horizontal="center" vertical="center" wrapText="1"/>
    </xf>
    <xf numFmtId="0" fontId="15" fillId="0" borderId="73" xfId="18956" applyFont="1" applyFill="1" applyBorder="1" applyAlignment="1">
      <alignment horizontal="center" vertical="center" wrapText="1"/>
    </xf>
    <xf numFmtId="0" fontId="15" fillId="0" borderId="38" xfId="6" applyNumberFormat="1" applyFont="1" applyFill="1" applyBorder="1" applyAlignment="1">
      <alignment horizontal="center" vertical="center"/>
    </xf>
    <xf numFmtId="0" fontId="15" fillId="0" borderId="10" xfId="6" applyNumberFormat="1" applyFont="1" applyFill="1" applyBorder="1" applyAlignment="1">
      <alignment horizontal="center" vertical="center"/>
    </xf>
    <xf numFmtId="0" fontId="13" fillId="0" borderId="0" xfId="5" applyFont="1" applyFill="1"/>
    <xf numFmtId="0" fontId="13" fillId="0" borderId="0" xfId="5" applyFont="1" applyFill="1" applyBorder="1"/>
    <xf numFmtId="169" fontId="13" fillId="0" borderId="41" xfId="5" applyNumberFormat="1" applyFont="1" applyFill="1" applyBorder="1" applyAlignment="1">
      <alignment horizontal="center" vertical="center" wrapText="1"/>
    </xf>
    <xf numFmtId="169" fontId="13" fillId="0" borderId="20" xfId="5" applyNumberFormat="1" applyFont="1" applyFill="1" applyBorder="1" applyAlignment="1">
      <alignment horizontal="center" vertical="center" wrapText="1"/>
    </xf>
    <xf numFmtId="0" fontId="13" fillId="0" borderId="0" xfId="5" applyFont="1" applyFill="1" applyAlignment="1">
      <alignment wrapText="1"/>
    </xf>
    <xf numFmtId="0" fontId="13" fillId="0" borderId="0" xfId="5" applyFont="1" applyFill="1" applyAlignment="1">
      <alignment horizontal="left"/>
    </xf>
    <xf numFmtId="0" fontId="8" fillId="0" borderId="0" xfId="5" applyFont="1" applyFill="1" applyBorder="1" applyAlignment="1">
      <alignment horizontal="right" wrapText="1"/>
    </xf>
    <xf numFmtId="42" fontId="8" fillId="0" borderId="21" xfId="5" applyNumberFormat="1" applyFont="1" applyFill="1" applyBorder="1" applyAlignment="1">
      <alignment horizontal="center" wrapText="1"/>
    </xf>
    <xf numFmtId="0" fontId="8" fillId="0" borderId="21" xfId="5" applyFont="1" applyFill="1" applyBorder="1" applyAlignment="1">
      <alignment horizontal="center" wrapText="1"/>
    </xf>
    <xf numFmtId="0" fontId="13" fillId="0" borderId="0" xfId="5" applyFont="1" applyFill="1" applyAlignment="1">
      <alignment horizontal="left" wrapText="1"/>
    </xf>
    <xf numFmtId="0" fontId="8" fillId="0" borderId="58" xfId="5" applyFont="1" applyFill="1" applyBorder="1" applyAlignment="1">
      <alignment horizontal="center" vertical="center" wrapText="1"/>
    </xf>
    <xf numFmtId="0" fontId="8" fillId="0" borderId="59" xfId="5" applyFont="1" applyFill="1" applyBorder="1" applyAlignment="1">
      <alignment horizontal="center" vertical="center" wrapText="1"/>
    </xf>
    <xf numFmtId="0" fontId="8" fillId="0" borderId="60" xfId="5" applyFont="1" applyFill="1" applyBorder="1" applyAlignment="1">
      <alignment horizontal="center" vertical="center" wrapText="1"/>
    </xf>
    <xf numFmtId="0" fontId="8" fillId="0" borderId="86" xfId="5" applyFont="1" applyFill="1" applyBorder="1" applyAlignment="1">
      <alignment horizontal="center"/>
    </xf>
    <xf numFmtId="0" fontId="8" fillId="0" borderId="84" xfId="5" applyFont="1" applyFill="1" applyBorder="1" applyAlignment="1">
      <alignment horizontal="center"/>
    </xf>
    <xf numFmtId="0" fontId="11" fillId="0" borderId="87" xfId="18956" applyFont="1" applyFill="1" applyBorder="1" applyAlignment="1">
      <alignment horizontal="center" wrapText="1"/>
    </xf>
    <xf numFmtId="0" fontId="11" fillId="0" borderId="84" xfId="18956" applyFont="1" applyFill="1" applyBorder="1" applyAlignment="1">
      <alignment horizontal="center" wrapText="1"/>
    </xf>
    <xf numFmtId="42" fontId="13" fillId="0" borderId="75" xfId="5" applyNumberFormat="1" applyFont="1" applyFill="1" applyBorder="1" applyAlignment="1">
      <alignment horizontal="center" vertical="center"/>
    </xf>
    <xf numFmtId="42" fontId="13" fillId="0" borderId="55" xfId="5" applyNumberFormat="1" applyFont="1" applyFill="1" applyBorder="1" applyAlignment="1">
      <alignment horizontal="center" vertical="center"/>
    </xf>
    <xf numFmtId="0" fontId="13" fillId="0" borderId="83" xfId="5" applyNumberFormat="1" applyFont="1" applyFill="1" applyBorder="1" applyAlignment="1" applyProtection="1">
      <alignment horizontal="center" vertical="center" wrapText="1"/>
      <protection locked="0"/>
    </xf>
    <xf numFmtId="0" fontId="13" fillId="0" borderId="81" xfId="5" applyNumberFormat="1" applyFont="1" applyFill="1" applyBorder="1" applyAlignment="1" applyProtection="1">
      <alignment horizontal="center" vertical="center" wrapText="1"/>
      <protection locked="0"/>
    </xf>
    <xf numFmtId="14" fontId="13" fillId="0" borderId="80" xfId="5" applyNumberFormat="1" applyFont="1" applyFill="1" applyBorder="1" applyAlignment="1">
      <alignment horizontal="center" vertical="center"/>
    </xf>
    <xf numFmtId="0" fontId="13" fillId="0" borderId="80" xfId="5" applyFont="1" applyFill="1" applyBorder="1" applyAlignment="1">
      <alignment vertical="center" wrapText="1"/>
    </xf>
    <xf numFmtId="0" fontId="13" fillId="0" borderId="80" xfId="5" applyFont="1" applyFill="1" applyBorder="1" applyAlignment="1">
      <alignment vertical="center"/>
    </xf>
    <xf numFmtId="0" fontId="13" fillId="0" borderId="80" xfId="5" applyFont="1" applyFill="1" applyBorder="1" applyAlignment="1">
      <alignment horizontal="center" vertical="center"/>
    </xf>
    <xf numFmtId="0" fontId="13" fillId="0" borderId="80" xfId="5" applyFont="1" applyFill="1" applyBorder="1" applyAlignment="1">
      <alignment horizontal="center" vertical="center" wrapText="1"/>
    </xf>
    <xf numFmtId="42" fontId="13" fillId="0" borderId="80" xfId="5" applyNumberFormat="1" applyFont="1" applyFill="1" applyBorder="1" applyAlignment="1">
      <alignment vertical="center"/>
    </xf>
    <xf numFmtId="0" fontId="15" fillId="0" borderId="80" xfId="18956" applyFont="1" applyFill="1" applyBorder="1" applyAlignment="1">
      <alignment horizontal="center" vertical="center" wrapText="1"/>
    </xf>
    <xf numFmtId="0" fontId="15" fillId="0" borderId="79" xfId="18956" applyFont="1" applyFill="1" applyBorder="1" applyAlignment="1">
      <alignment horizontal="center" vertical="center" wrapText="1"/>
    </xf>
    <xf numFmtId="165" fontId="13" fillId="0" borderId="86" xfId="5" applyNumberFormat="1" applyFont="1" applyFill="1" applyBorder="1" applyAlignment="1">
      <alignment horizontal="center" vertical="center"/>
    </xf>
    <xf numFmtId="165" fontId="13" fillId="0" borderId="85" xfId="5" applyNumberFormat="1" applyFont="1" applyFill="1" applyBorder="1" applyAlignment="1">
      <alignment horizontal="center" vertical="center"/>
    </xf>
    <xf numFmtId="0" fontId="8" fillId="0" borderId="0" xfId="5" applyFont="1" applyFill="1" applyBorder="1" applyAlignment="1">
      <alignment horizontal="center" wrapText="1"/>
    </xf>
    <xf numFmtId="42" fontId="8" fillId="0" borderId="0" xfId="5" applyNumberFormat="1" applyFont="1" applyFill="1" applyBorder="1" applyAlignment="1">
      <alignment horizontal="left"/>
    </xf>
    <xf numFmtId="42" fontId="8" fillId="0" borderId="21" xfId="5" applyNumberFormat="1" applyFont="1" applyFill="1" applyBorder="1"/>
    <xf numFmtId="0" fontId="8" fillId="0" borderId="0" xfId="5" applyFont="1" applyFill="1" applyBorder="1" applyAlignment="1">
      <alignment horizontal="center"/>
    </xf>
    <xf numFmtId="42" fontId="8" fillId="0" borderId="21" xfId="5" applyNumberFormat="1" applyFont="1" applyFill="1" applyBorder="1" applyAlignment="1"/>
    <xf numFmtId="0" fontId="11" fillId="0" borderId="86" xfId="18956" applyFont="1" applyFill="1" applyBorder="1" applyAlignment="1">
      <alignment horizontal="center" wrapText="1"/>
    </xf>
    <xf numFmtId="0" fontId="11" fillId="0" borderId="85" xfId="18956" applyFont="1" applyFill="1" applyBorder="1" applyAlignment="1">
      <alignment horizontal="center" wrapText="1"/>
    </xf>
    <xf numFmtId="0" fontId="13" fillId="0" borderId="51" xfId="5" applyNumberFormat="1" applyFont="1" applyFill="1" applyBorder="1" applyAlignment="1" applyProtection="1">
      <alignment horizontal="center" vertical="center" wrapText="1"/>
      <protection locked="0"/>
    </xf>
    <xf numFmtId="14" fontId="13" fillId="0" borderId="17" xfId="5" applyNumberFormat="1" applyFont="1" applyFill="1" applyBorder="1" applyAlignment="1">
      <alignment horizontal="center" vertical="center"/>
    </xf>
    <xf numFmtId="14" fontId="11" fillId="0" borderId="0" xfId="18696" applyNumberFormat="1" applyFont="1" applyFill="1" applyBorder="1" applyAlignment="1">
      <alignment horizontal="center"/>
    </xf>
    <xf numFmtId="14" fontId="11" fillId="0" borderId="15" xfId="18696" applyNumberFormat="1" applyFont="1" applyFill="1" applyBorder="1" applyAlignment="1" applyProtection="1">
      <alignment horizontal="center" wrapText="1"/>
      <protection locked="0"/>
    </xf>
    <xf numFmtId="14" fontId="11" fillId="0" borderId="16" xfId="18696" applyNumberFormat="1" applyFont="1" applyFill="1" applyBorder="1" applyAlignment="1" applyProtection="1">
      <alignment horizontal="center" wrapText="1"/>
      <protection locked="0"/>
    </xf>
    <xf numFmtId="0" fontId="13" fillId="0" borderId="0" xfId="5" applyNumberFormat="1" applyFont="1" applyFill="1" applyBorder="1" applyAlignment="1">
      <alignment horizontal="left"/>
    </xf>
    <xf numFmtId="0" fontId="8" fillId="0" borderId="0" xfId="5" applyFont="1" applyFill="1" applyAlignment="1">
      <alignment horizontal="center" wrapText="1"/>
    </xf>
    <xf numFmtId="0" fontId="8" fillId="0" borderId="51" xfId="5" applyFont="1" applyFill="1" applyBorder="1" applyAlignment="1">
      <alignment horizontal="center" wrapText="1"/>
    </xf>
    <xf numFmtId="0" fontId="8" fillId="0" borderId="81" xfId="5" applyFont="1" applyFill="1" applyBorder="1" applyAlignment="1">
      <alignment horizontal="center" wrapText="1"/>
    </xf>
    <xf numFmtId="0" fontId="8" fillId="0" borderId="16" xfId="5" applyFont="1" applyFill="1" applyBorder="1" applyAlignment="1">
      <alignment horizontal="center" wrapText="1"/>
    </xf>
    <xf numFmtId="0" fontId="8" fillId="0" borderId="17" xfId="5" applyFont="1" applyFill="1" applyBorder="1" applyAlignment="1">
      <alignment horizontal="center" wrapText="1"/>
    </xf>
    <xf numFmtId="0" fontId="8" fillId="0" borderId="18" xfId="5" applyFont="1" applyFill="1" applyBorder="1" applyAlignment="1">
      <alignment horizontal="center" wrapText="1"/>
    </xf>
    <xf numFmtId="0" fontId="8" fillId="0" borderId="84" xfId="5" applyFont="1" applyFill="1" applyBorder="1" applyAlignment="1">
      <alignment horizontal="center" wrapText="1"/>
    </xf>
    <xf numFmtId="0" fontId="8" fillId="0" borderId="80" xfId="5" applyFont="1" applyFill="1" applyBorder="1" applyAlignment="1">
      <alignment horizontal="center" wrapText="1"/>
    </xf>
    <xf numFmtId="0" fontId="8" fillId="0" borderId="79" xfId="5" applyFont="1" applyFill="1" applyBorder="1" applyAlignment="1">
      <alignment horizontal="center" wrapText="1"/>
    </xf>
    <xf numFmtId="0" fontId="8" fillId="0" borderId="58" xfId="5" applyFont="1" applyFill="1" applyBorder="1" applyAlignment="1">
      <alignment horizontal="center" wrapText="1"/>
    </xf>
    <xf numFmtId="0" fontId="8" fillId="0" borderId="59" xfId="5" applyFont="1" applyFill="1" applyBorder="1" applyAlignment="1">
      <alignment horizontal="center" wrapText="1"/>
    </xf>
    <xf numFmtId="0" fontId="8" fillId="0" borderId="60" xfId="5" applyFont="1" applyFill="1" applyBorder="1" applyAlignment="1">
      <alignment horizontal="center" wrapText="1"/>
    </xf>
    <xf numFmtId="0" fontId="13" fillId="0" borderId="0" xfId="5" applyFont="1" applyFill="1" applyAlignment="1">
      <alignment horizontal="center" wrapText="1"/>
    </xf>
    <xf numFmtId="0" fontId="8" fillId="0" borderId="61" xfId="5" applyFont="1" applyFill="1" applyBorder="1" applyAlignment="1">
      <alignment horizontal="center" wrapText="1"/>
    </xf>
    <xf numFmtId="0" fontId="8" fillId="0" borderId="62" xfId="5" applyFont="1" applyFill="1" applyBorder="1" applyAlignment="1">
      <alignment horizontal="center" wrapText="1"/>
    </xf>
    <xf numFmtId="0" fontId="8" fillId="0" borderId="90" xfId="5" applyFont="1" applyFill="1" applyBorder="1" applyAlignment="1">
      <alignment horizontal="center" wrapText="1"/>
    </xf>
    <xf numFmtId="0" fontId="8" fillId="0" borderId="3" xfId="5" applyFont="1" applyFill="1" applyBorder="1" applyAlignment="1">
      <alignment horizontal="center" wrapText="1"/>
    </xf>
    <xf numFmtId="0" fontId="8" fillId="0" borderId="8" xfId="5" applyFont="1" applyFill="1" applyBorder="1" applyAlignment="1">
      <alignment horizontal="center" wrapText="1"/>
    </xf>
    <xf numFmtId="0" fontId="8" fillId="0" borderId="52" xfId="5" applyFont="1" applyFill="1" applyBorder="1" applyAlignment="1">
      <alignment horizontal="center" wrapText="1"/>
    </xf>
    <xf numFmtId="0" fontId="8" fillId="0" borderId="63" xfId="5" applyFont="1" applyFill="1" applyBorder="1" applyAlignment="1">
      <alignment horizontal="center" wrapText="1"/>
    </xf>
    <xf numFmtId="0" fontId="8" fillId="0" borderId="2" xfId="5" applyFont="1" applyFill="1" applyBorder="1" applyAlignment="1">
      <alignment horizontal="center" wrapText="1"/>
    </xf>
    <xf numFmtId="0" fontId="8" fillId="0" borderId="7" xfId="5" applyFont="1" applyFill="1" applyBorder="1" applyAlignment="1">
      <alignment horizontal="center" wrapText="1"/>
    </xf>
    <xf numFmtId="0" fontId="8" fillId="0" borderId="37" xfId="5" applyFont="1" applyFill="1" applyBorder="1" applyAlignment="1">
      <alignment horizontal="center" wrapText="1"/>
    </xf>
    <xf numFmtId="0" fontId="13" fillId="0" borderId="65" xfId="5" applyFont="1" applyFill="1" applyBorder="1" applyAlignment="1">
      <alignment horizontal="center" vertical="center" wrapText="1"/>
    </xf>
    <xf numFmtId="0" fontId="13" fillId="0" borderId="62" xfId="5" applyFont="1" applyFill="1" applyBorder="1" applyAlignment="1">
      <alignment horizontal="center" vertical="center" wrapText="1"/>
    </xf>
    <xf numFmtId="0" fontId="13" fillId="0" borderId="66" xfId="5" applyFont="1" applyFill="1" applyBorder="1" applyAlignment="1">
      <alignment horizontal="center" vertical="center" wrapText="1"/>
    </xf>
    <xf numFmtId="14" fontId="13" fillId="0" borderId="47" xfId="5" applyNumberFormat="1" applyFont="1" applyFill="1" applyBorder="1" applyAlignment="1">
      <alignment horizontal="center" vertical="center" wrapText="1"/>
    </xf>
    <xf numFmtId="14" fontId="13" fillId="0" borderId="40" xfId="5" applyNumberFormat="1" applyFont="1" applyFill="1" applyBorder="1" applyAlignment="1">
      <alignment horizontal="center" vertical="center" wrapText="1"/>
    </xf>
    <xf numFmtId="14" fontId="13" fillId="0" borderId="19" xfId="5" applyNumberFormat="1" applyFont="1" applyFill="1" applyBorder="1" applyAlignment="1">
      <alignment horizontal="center" vertical="center" wrapText="1"/>
    </xf>
    <xf numFmtId="0" fontId="13" fillId="0" borderId="48" xfId="5" applyFont="1" applyFill="1" applyBorder="1" applyAlignment="1">
      <alignment horizontal="center" vertical="center" wrapText="1"/>
    </xf>
    <xf numFmtId="42" fontId="13" fillId="0" borderId="53" xfId="5" applyNumberFormat="1" applyFont="1" applyFill="1" applyBorder="1" applyAlignment="1">
      <alignment horizontal="center" vertical="center" wrapText="1"/>
    </xf>
    <xf numFmtId="42" fontId="13" fillId="0" borderId="41" xfId="5" applyNumberFormat="1" applyFont="1" applyFill="1" applyBorder="1" applyAlignment="1">
      <alignment horizontal="center" vertical="center" wrapText="1"/>
    </xf>
    <xf numFmtId="42" fontId="13" fillId="0" borderId="20" xfId="5" applyNumberFormat="1" applyFont="1" applyFill="1" applyBorder="1" applyAlignment="1">
      <alignment horizontal="center" vertical="center" wrapText="1"/>
    </xf>
    <xf numFmtId="0" fontId="13" fillId="0" borderId="47" xfId="5" applyFont="1" applyFill="1" applyBorder="1" applyAlignment="1">
      <alignment horizontal="left" vertical="center" wrapText="1"/>
    </xf>
    <xf numFmtId="0" fontId="13" fillId="0" borderId="40" xfId="5" applyFont="1" applyFill="1" applyBorder="1" applyAlignment="1">
      <alignment horizontal="left" vertical="center" wrapText="1"/>
    </xf>
    <xf numFmtId="0" fontId="13" fillId="0" borderId="19" xfId="5" applyFont="1" applyFill="1" applyBorder="1" applyAlignment="1">
      <alignment horizontal="left" vertical="center" wrapText="1"/>
    </xf>
    <xf numFmtId="0" fontId="8" fillId="0" borderId="35" xfId="5" applyFont="1" applyFill="1" applyBorder="1" applyAlignment="1">
      <alignment horizontal="center" wrapText="1"/>
    </xf>
    <xf numFmtId="0" fontId="8" fillId="0" borderId="47" xfId="5" applyFont="1" applyFill="1" applyBorder="1" applyAlignment="1">
      <alignment horizontal="center" wrapText="1"/>
    </xf>
    <xf numFmtId="0" fontId="8" fillId="0" borderId="45" xfId="5" applyFont="1" applyFill="1" applyBorder="1" applyAlignment="1">
      <alignment horizontal="center" wrapText="1"/>
    </xf>
    <xf numFmtId="0" fontId="8" fillId="0" borderId="40" xfId="5" applyFont="1" applyFill="1" applyBorder="1" applyAlignment="1">
      <alignment horizontal="center" wrapText="1"/>
    </xf>
    <xf numFmtId="42" fontId="13" fillId="0" borderId="31" xfId="5" applyNumberFormat="1" applyFont="1" applyFill="1" applyBorder="1" applyAlignment="1">
      <alignment horizontal="center" vertical="center" wrapText="1"/>
    </xf>
    <xf numFmtId="42" fontId="13" fillId="0" borderId="3" xfId="5" applyNumberFormat="1" applyFont="1" applyFill="1" applyBorder="1" applyAlignment="1">
      <alignment horizontal="center" vertical="center" wrapText="1"/>
    </xf>
    <xf numFmtId="42" fontId="13" fillId="0" borderId="12" xfId="5" applyNumberFormat="1" applyFont="1" applyFill="1" applyBorder="1" applyAlignment="1">
      <alignment horizontal="center" vertical="center" wrapText="1"/>
    </xf>
    <xf numFmtId="42" fontId="13" fillId="0" borderId="5" xfId="5" applyNumberFormat="1" applyFont="1" applyFill="1" applyBorder="1" applyAlignment="1">
      <alignment horizontal="center" vertical="center" wrapText="1"/>
    </xf>
    <xf numFmtId="42" fontId="13" fillId="0" borderId="11" xfId="5" applyNumberFormat="1" applyFont="1" applyFill="1" applyBorder="1" applyAlignment="1">
      <alignment horizontal="center" vertical="center" wrapText="1"/>
    </xf>
    <xf numFmtId="42" fontId="13" fillId="0" borderId="32" xfId="5" applyNumberFormat="1" applyFont="1" applyFill="1" applyBorder="1" applyAlignment="1">
      <alignment horizontal="center" vertical="center" wrapText="1"/>
    </xf>
    <xf numFmtId="42" fontId="13" fillId="0" borderId="49" xfId="5" applyNumberFormat="1" applyFont="1" applyFill="1" applyBorder="1" applyAlignment="1">
      <alignment vertical="center" wrapText="1"/>
    </xf>
    <xf numFmtId="42" fontId="13" fillId="0" borderId="50" xfId="5" applyNumberFormat="1" applyFont="1" applyFill="1" applyBorder="1" applyAlignment="1">
      <alignment vertical="center" wrapText="1"/>
    </xf>
    <xf numFmtId="0" fontId="13" fillId="0" borderId="35" xfId="5" applyFont="1" applyFill="1" applyBorder="1" applyAlignment="1">
      <alignment horizontal="center" vertical="center" wrapText="1"/>
    </xf>
    <xf numFmtId="0" fontId="13" fillId="0" borderId="19" xfId="5" applyFont="1" applyFill="1" applyBorder="1" applyAlignment="1">
      <alignment horizontal="center" vertical="center" wrapText="1"/>
    </xf>
    <xf numFmtId="14" fontId="13" fillId="0" borderId="10" xfId="5" applyNumberFormat="1" applyFont="1" applyFill="1" applyBorder="1" applyAlignment="1">
      <alignment horizontal="center" vertical="center" wrapText="1"/>
    </xf>
    <xf numFmtId="0" fontId="13" fillId="0" borderId="77" xfId="5" applyFont="1" applyFill="1" applyBorder="1" applyAlignment="1">
      <alignment vertical="center" wrapText="1"/>
    </xf>
    <xf numFmtId="0" fontId="13" fillId="0" borderId="10" xfId="5" applyFont="1" applyFill="1" applyBorder="1" applyAlignment="1">
      <alignment vertical="center" wrapText="1"/>
    </xf>
    <xf numFmtId="42" fontId="13" fillId="0" borderId="72" xfId="5" applyNumberFormat="1" applyFont="1" applyFill="1" applyBorder="1" applyAlignment="1">
      <alignment horizontal="center" vertical="center" wrapText="1"/>
    </xf>
    <xf numFmtId="42" fontId="13" fillId="0" borderId="34" xfId="5" applyNumberFormat="1" applyFont="1" applyFill="1" applyBorder="1" applyAlignment="1">
      <alignment horizontal="center" vertical="center" wrapText="1"/>
    </xf>
    <xf numFmtId="0" fontId="13" fillId="0" borderId="67" xfId="5" applyFont="1" applyFill="1" applyBorder="1" applyAlignment="1">
      <alignment horizontal="center" vertical="center" wrapText="1"/>
    </xf>
    <xf numFmtId="0" fontId="13" fillId="0" borderId="68" xfId="5" applyFont="1" applyFill="1" applyBorder="1" applyAlignment="1">
      <alignment horizontal="center" vertical="center" wrapText="1"/>
    </xf>
    <xf numFmtId="0" fontId="13" fillId="0" borderId="72" xfId="5" applyFont="1" applyFill="1" applyBorder="1" applyAlignment="1">
      <alignment vertical="center" wrapText="1"/>
    </xf>
    <xf numFmtId="0" fontId="13" fillId="0" borderId="34" xfId="5" applyFont="1" applyFill="1" applyBorder="1" applyAlignment="1">
      <alignment vertical="center" wrapText="1"/>
    </xf>
    <xf numFmtId="44" fontId="13" fillId="0" borderId="75" xfId="5" applyNumberFormat="1" applyFont="1" applyFill="1" applyBorder="1" applyAlignment="1">
      <alignment horizontal="center" vertical="center" wrapText="1"/>
    </xf>
    <xf numFmtId="44" fontId="13" fillId="0" borderId="55" xfId="5" applyNumberFormat="1" applyFont="1" applyFill="1" applyBorder="1" applyAlignment="1">
      <alignment horizontal="center" vertical="center" wrapText="1"/>
    </xf>
    <xf numFmtId="44" fontId="13" fillId="0" borderId="44" xfId="5" applyNumberFormat="1" applyFont="1" applyFill="1" applyBorder="1" applyAlignment="1">
      <alignment horizontal="center" vertical="center" wrapText="1"/>
    </xf>
    <xf numFmtId="44" fontId="13" fillId="0" borderId="8" xfId="5" applyNumberFormat="1" applyFont="1" applyFill="1" applyBorder="1" applyAlignment="1">
      <alignment horizontal="center" vertical="center" wrapText="1"/>
    </xf>
    <xf numFmtId="0" fontId="8" fillId="0" borderId="86" xfId="19007" applyFont="1" applyFill="1" applyBorder="1" applyAlignment="1">
      <alignment horizontal="center" wrapText="1"/>
    </xf>
    <xf numFmtId="0" fontId="8" fillId="0" borderId="85" xfId="19007" applyFont="1" applyFill="1" applyBorder="1" applyAlignment="1">
      <alignment horizontal="center" wrapText="1"/>
    </xf>
    <xf numFmtId="0" fontId="8" fillId="0" borderId="86" xfId="19007" applyFont="1" applyFill="1" applyBorder="1" applyAlignment="1" applyProtection="1">
      <alignment horizontal="center" wrapText="1"/>
      <protection locked="0"/>
    </xf>
    <xf numFmtId="0" fontId="8" fillId="0" borderId="84" xfId="19007" applyFont="1" applyFill="1" applyBorder="1" applyAlignment="1" applyProtection="1">
      <alignment horizontal="center" wrapText="1"/>
      <protection locked="0"/>
    </xf>
    <xf numFmtId="14" fontId="13" fillId="0" borderId="10" xfId="19007" applyNumberFormat="1" applyFont="1" applyFill="1" applyBorder="1" applyAlignment="1">
      <alignment horizontal="center" vertical="center"/>
    </xf>
    <xf numFmtId="42" fontId="13" fillId="0" borderId="48" xfId="19007" applyNumberFormat="1" applyFont="1" applyFill="1" applyBorder="1" applyAlignment="1">
      <alignment vertical="center"/>
    </xf>
    <xf numFmtId="42" fontId="13" fillId="0" borderId="10" xfId="19007" applyNumberFormat="1" applyFont="1" applyFill="1" applyBorder="1" applyAlignment="1">
      <alignment vertical="center"/>
    </xf>
    <xf numFmtId="0" fontId="13" fillId="0" borderId="31" xfId="19007" applyFont="1" applyFill="1" applyBorder="1" applyAlignment="1">
      <alignment horizontal="center" vertical="center"/>
    </xf>
    <xf numFmtId="0" fontId="13" fillId="0" borderId="11" xfId="19007" applyFont="1" applyFill="1" applyBorder="1" applyAlignment="1">
      <alignment horizontal="center" vertical="center"/>
    </xf>
    <xf numFmtId="0" fontId="8" fillId="0" borderId="0" xfId="19007" applyFont="1" applyFill="1" applyAlignment="1">
      <alignment horizontal="center"/>
    </xf>
    <xf numFmtId="0" fontId="8" fillId="0" borderId="48" xfId="19007" applyFont="1" applyFill="1" applyBorder="1" applyAlignment="1">
      <alignment horizontal="center"/>
    </xf>
    <xf numFmtId="0" fontId="8" fillId="0" borderId="42" xfId="19007" applyFont="1" applyFill="1" applyBorder="1" applyAlignment="1">
      <alignment horizontal="center"/>
    </xf>
    <xf numFmtId="0" fontId="8" fillId="0" borderId="50" xfId="5" applyFont="1" applyFill="1" applyBorder="1" applyAlignment="1">
      <alignment horizontal="center"/>
    </xf>
    <xf numFmtId="0" fontId="8" fillId="0" borderId="15" xfId="5" applyFont="1" applyFill="1" applyBorder="1" applyAlignment="1">
      <alignment horizontal="center" wrapText="1"/>
    </xf>
    <xf numFmtId="0" fontId="8" fillId="0" borderId="57" xfId="5" applyFont="1" applyFill="1" applyBorder="1" applyAlignment="1">
      <alignment horizontal="center" wrapText="1"/>
    </xf>
    <xf numFmtId="0" fontId="8" fillId="0" borderId="50" xfId="5" applyFont="1" applyFill="1" applyBorder="1" applyAlignment="1">
      <alignment horizontal="center" wrapText="1"/>
    </xf>
    <xf numFmtId="0" fontId="8" fillId="0" borderId="86" xfId="19007" applyFont="1" applyFill="1" applyBorder="1" applyAlignment="1">
      <alignment horizontal="center"/>
    </xf>
    <xf numFmtId="0" fontId="8" fillId="0" borderId="84" xfId="19007" applyFont="1" applyFill="1" applyBorder="1" applyAlignment="1">
      <alignment horizontal="center"/>
    </xf>
    <xf numFmtId="0" fontId="13" fillId="0" borderId="31" xfId="19007" applyFont="1" applyFill="1" applyBorder="1" applyAlignment="1">
      <alignment horizontal="left" vertical="center" wrapText="1"/>
    </xf>
    <xf numFmtId="0" fontId="13" fillId="0" borderId="52" xfId="19007" applyFont="1" applyFill="1" applyBorder="1" applyAlignment="1">
      <alignment horizontal="left" vertical="center" wrapText="1"/>
    </xf>
    <xf numFmtId="0" fontId="13" fillId="0" borderId="11" xfId="19007" applyFont="1" applyFill="1" applyBorder="1" applyAlignment="1">
      <alignment horizontal="left" vertical="center" wrapText="1"/>
    </xf>
    <xf numFmtId="0" fontId="13" fillId="0" borderId="13" xfId="19007" applyFont="1" applyFill="1" applyBorder="1" applyAlignment="1">
      <alignment horizontal="left" vertical="center" wrapText="1"/>
    </xf>
    <xf numFmtId="0" fontId="13" fillId="0" borderId="3" xfId="19007" applyFont="1" applyFill="1" applyBorder="1" applyAlignment="1">
      <alignment horizontal="center" vertical="center"/>
    </xf>
    <xf numFmtId="0" fontId="13" fillId="0" borderId="32" xfId="19007" applyFont="1" applyFill="1" applyBorder="1" applyAlignment="1">
      <alignment horizontal="center" vertical="center"/>
    </xf>
    <xf numFmtId="14" fontId="13" fillId="0" borderId="36" xfId="19007" applyNumberFormat="1" applyFont="1" applyFill="1" applyBorder="1" applyAlignment="1">
      <alignment horizontal="center" vertical="center"/>
    </xf>
    <xf numFmtId="14" fontId="13" fillId="0" borderId="54" xfId="19007" applyNumberFormat="1" applyFont="1" applyFill="1" applyBorder="1" applyAlignment="1">
      <alignment horizontal="center" vertical="center"/>
    </xf>
    <xf numFmtId="14" fontId="13" fillId="0" borderId="34" xfId="19007" applyNumberFormat="1" applyFont="1" applyFill="1" applyBorder="1" applyAlignment="1">
      <alignment horizontal="center" vertical="center"/>
    </xf>
    <xf numFmtId="14" fontId="13" fillId="0" borderId="6" xfId="19007" applyNumberFormat="1" applyFont="1" applyFill="1" applyBorder="1" applyAlignment="1">
      <alignment horizontal="center" vertical="center"/>
    </xf>
    <xf numFmtId="14" fontId="13" fillId="0" borderId="7" xfId="19007" applyNumberFormat="1" applyFont="1" applyFill="1" applyBorder="1" applyAlignment="1">
      <alignment horizontal="center" vertical="center"/>
    </xf>
    <xf numFmtId="14" fontId="13" fillId="0" borderId="8" xfId="19007" applyNumberFormat="1" applyFont="1" applyFill="1" applyBorder="1" applyAlignment="1">
      <alignment horizontal="center" vertical="center"/>
    </xf>
    <xf numFmtId="0" fontId="13" fillId="0" borderId="86" xfId="19007" applyFont="1" applyFill="1" applyBorder="1" applyAlignment="1">
      <alignment vertical="center" wrapText="1"/>
    </xf>
    <xf numFmtId="0" fontId="13" fillId="0" borderId="84" xfId="19007" applyFont="1" applyFill="1" applyBorder="1" applyAlignment="1">
      <alignment vertical="center" wrapText="1"/>
    </xf>
    <xf numFmtId="14" fontId="8" fillId="0" borderId="59" xfId="19007" applyNumberFormat="1" applyFont="1" applyFill="1" applyBorder="1" applyAlignment="1">
      <alignment horizontal="center" vertical="center"/>
    </xf>
    <xf numFmtId="14" fontId="8" fillId="0" borderId="58" xfId="19007" applyNumberFormat="1" applyFont="1" applyFill="1" applyBorder="1" applyAlignment="1">
      <alignment horizontal="center" vertical="center" wrapText="1"/>
    </xf>
    <xf numFmtId="14" fontId="8" fillId="0" borderId="60" xfId="19007" applyNumberFormat="1" applyFont="1" applyFill="1" applyBorder="1" applyAlignment="1">
      <alignment horizontal="center" vertical="center" wrapText="1"/>
    </xf>
    <xf numFmtId="0" fontId="13" fillId="0" borderId="47" xfId="5" applyNumberFormat="1" applyFont="1" applyFill="1" applyBorder="1" applyAlignment="1">
      <alignment horizontal="center" vertical="center"/>
    </xf>
    <xf numFmtId="0" fontId="13" fillId="0" borderId="19" xfId="5" applyNumberFormat="1" applyFont="1" applyFill="1" applyBorder="1" applyAlignment="1">
      <alignment horizontal="center" vertical="center"/>
    </xf>
    <xf numFmtId="14" fontId="13" fillId="0" borderId="48" xfId="19007" applyNumberFormat="1" applyFont="1" applyFill="1" applyBorder="1" applyAlignment="1">
      <alignment horizontal="center" vertical="center"/>
    </xf>
    <xf numFmtId="0" fontId="13" fillId="0" borderId="48" xfId="19007" applyFont="1" applyFill="1" applyBorder="1" applyAlignment="1">
      <alignment vertical="center"/>
    </xf>
    <xf numFmtId="0" fontId="13" fillId="0" borderId="10" xfId="19007" applyFont="1" applyFill="1" applyBorder="1" applyAlignment="1">
      <alignment vertical="center"/>
    </xf>
    <xf numFmtId="0" fontId="13" fillId="0" borderId="48" xfId="19007" applyFont="1" applyFill="1" applyBorder="1" applyAlignment="1">
      <alignment horizontal="center" vertical="center"/>
    </xf>
    <xf numFmtId="0" fontId="13" fillId="0" borderId="10" xfId="19007" applyFont="1" applyFill="1" applyBorder="1" applyAlignment="1">
      <alignment horizontal="center" vertical="center"/>
    </xf>
    <xf numFmtId="0" fontId="13" fillId="0" borderId="48" xfId="19007" applyFont="1" applyFill="1" applyBorder="1" applyAlignment="1">
      <alignment horizontal="center" vertical="center" wrapText="1"/>
    </xf>
    <xf numFmtId="0" fontId="13" fillId="0" borderId="10" xfId="19007" applyFont="1" applyFill="1" applyBorder="1" applyAlignment="1">
      <alignment horizontal="center" vertical="center" wrapText="1"/>
    </xf>
    <xf numFmtId="0" fontId="37" fillId="0" borderId="37" xfId="5" applyFont="1" applyFill="1" applyBorder="1" applyAlignment="1">
      <alignment horizontal="center" vertical="center"/>
    </xf>
    <xf numFmtId="0" fontId="37" fillId="0" borderId="41" xfId="5" applyFont="1" applyFill="1" applyBorder="1" applyAlignment="1">
      <alignment horizontal="center" vertical="center"/>
    </xf>
    <xf numFmtId="0" fontId="37" fillId="0" borderId="20" xfId="5" applyFont="1" applyFill="1" applyBorder="1" applyAlignment="1">
      <alignment horizontal="center" vertical="center"/>
    </xf>
    <xf numFmtId="44" fontId="8" fillId="0" borderId="21" xfId="5" applyNumberFormat="1" applyFont="1" applyFill="1" applyBorder="1"/>
    <xf numFmtId="165" fontId="13" fillId="0" borderId="91" xfId="5" applyNumberFormat="1" applyFont="1" applyFill="1" applyBorder="1"/>
    <xf numFmtId="165" fontId="13" fillId="0" borderId="75" xfId="5" applyNumberFormat="1" applyFont="1" applyFill="1" applyBorder="1" applyAlignment="1">
      <alignment horizontal="center"/>
    </xf>
    <xf numFmtId="165" fontId="13" fillId="0" borderId="73" xfId="5" applyNumberFormat="1" applyFont="1" applyFill="1" applyBorder="1" applyAlignment="1">
      <alignment horizontal="center"/>
    </xf>
    <xf numFmtId="0" fontId="8" fillId="0" borderId="51" xfId="5" applyFont="1" applyFill="1" applyBorder="1" applyAlignment="1">
      <alignment horizontal="center"/>
    </xf>
    <xf numFmtId="0" fontId="8" fillId="0" borderId="17" xfId="5" applyFont="1" applyFill="1" applyBorder="1" applyAlignment="1">
      <alignment horizontal="center"/>
    </xf>
    <xf numFmtId="0" fontId="8" fillId="0" borderId="18" xfId="5" applyFont="1" applyFill="1" applyBorder="1" applyAlignment="1">
      <alignment horizontal="center"/>
    </xf>
    <xf numFmtId="0" fontId="8" fillId="0" borderId="85" xfId="5" applyFont="1" applyFill="1" applyBorder="1" applyAlignment="1">
      <alignment horizontal="center"/>
    </xf>
    <xf numFmtId="0" fontId="8" fillId="0" borderId="87" xfId="5" applyFont="1" applyFill="1" applyBorder="1" applyAlignment="1">
      <alignment horizontal="center"/>
    </xf>
    <xf numFmtId="0" fontId="8" fillId="0" borderId="80" xfId="18733" applyNumberFormat="1" applyFont="1" applyFill="1" applyBorder="1" applyAlignment="1" applyProtection="1">
      <alignment horizontal="center" wrapText="1"/>
      <protection locked="0"/>
    </xf>
    <xf numFmtId="0" fontId="13" fillId="0" borderId="76" xfId="5" applyFont="1" applyFill="1" applyBorder="1" applyAlignment="1">
      <alignment horizontal="center" vertical="center"/>
    </xf>
    <xf numFmtId="0" fontId="13" fillId="0" borderId="39" xfId="5" applyFont="1" applyFill="1" applyBorder="1" applyAlignment="1">
      <alignment horizontal="center" vertical="center"/>
    </xf>
    <xf numFmtId="0" fontId="13" fillId="0" borderId="13" xfId="5" applyFont="1" applyFill="1" applyBorder="1" applyAlignment="1">
      <alignment horizontal="center" vertical="center"/>
    </xf>
    <xf numFmtId="165" fontId="13" fillId="0" borderId="17" xfId="5" applyNumberFormat="1" applyFont="1" applyFill="1" applyBorder="1"/>
    <xf numFmtId="169" fontId="13" fillId="0" borderId="35" xfId="5" applyNumberFormat="1" applyFont="1" applyFill="1" applyBorder="1" applyAlignment="1">
      <alignment horizontal="center" vertical="center"/>
    </xf>
    <xf numFmtId="169" fontId="13" fillId="0" borderId="40" xfId="5" applyNumberFormat="1" applyFont="1" applyFill="1" applyBorder="1" applyAlignment="1">
      <alignment horizontal="center" vertical="center"/>
    </xf>
    <xf numFmtId="169" fontId="13" fillId="0" borderId="19" xfId="5" applyNumberFormat="1" applyFont="1" applyFill="1" applyBorder="1" applyAlignment="1">
      <alignment horizontal="center" vertical="center"/>
    </xf>
    <xf numFmtId="0" fontId="8" fillId="0" borderId="15" xfId="5" applyFont="1" applyFill="1" applyBorder="1" applyAlignment="1">
      <alignment horizontal="center"/>
    </xf>
    <xf numFmtId="0" fontId="13" fillId="0" borderId="57" xfId="5" applyFont="1" applyFill="1" applyBorder="1" applyAlignment="1">
      <alignment horizontal="left" wrapText="1"/>
    </xf>
    <xf numFmtId="0" fontId="13" fillId="0" borderId="16" xfId="5" applyFont="1" applyFill="1" applyBorder="1" applyAlignment="1">
      <alignment horizontal="left" wrapText="1"/>
    </xf>
    <xf numFmtId="0" fontId="13" fillId="0" borderId="36" xfId="5" applyFont="1" applyFill="1" applyBorder="1" applyAlignment="1">
      <alignment horizontal="left" vertical="center" wrapText="1"/>
    </xf>
    <xf numFmtId="0" fontId="13" fillId="0" borderId="76" xfId="5" applyFont="1" applyFill="1" applyBorder="1" applyAlignment="1">
      <alignment horizontal="left" vertical="center" wrapText="1"/>
    </xf>
    <xf numFmtId="0" fontId="13" fillId="0" borderId="4" xfId="5" applyFont="1" applyFill="1" applyBorder="1" applyAlignment="1">
      <alignment horizontal="left" vertical="center" wrapText="1"/>
    </xf>
    <xf numFmtId="0" fontId="13" fillId="0" borderId="39" xfId="5" applyFont="1" applyFill="1" applyBorder="1" applyAlignment="1">
      <alignment horizontal="left" vertical="center" wrapText="1"/>
    </xf>
    <xf numFmtId="0" fontId="13" fillId="0" borderId="33" xfId="5" applyFont="1" applyFill="1" applyBorder="1" applyAlignment="1">
      <alignment horizontal="left" vertical="center" wrapText="1"/>
    </xf>
    <xf numFmtId="0" fontId="13" fillId="0" borderId="13" xfId="5" applyFont="1" applyFill="1" applyBorder="1" applyAlignment="1">
      <alignment horizontal="left" vertical="center" wrapText="1"/>
    </xf>
    <xf numFmtId="165" fontId="13" fillId="0" borderId="77" xfId="5" applyNumberFormat="1" applyFont="1" applyFill="1" applyBorder="1" applyAlignment="1">
      <alignment horizontal="center" vertical="center"/>
    </xf>
    <xf numFmtId="165" fontId="13" fillId="0" borderId="38" xfId="5" applyNumberFormat="1" applyFont="1" applyFill="1" applyBorder="1" applyAlignment="1">
      <alignment horizontal="center" vertical="center"/>
    </xf>
    <xf numFmtId="165" fontId="13" fillId="0" borderId="10" xfId="5" applyNumberFormat="1" applyFont="1" applyFill="1" applyBorder="1" applyAlignment="1">
      <alignment horizontal="center" vertical="center"/>
    </xf>
    <xf numFmtId="0" fontId="37" fillId="0" borderId="37" xfId="5" applyNumberFormat="1" applyFont="1" applyFill="1" applyBorder="1" applyAlignment="1">
      <alignment horizontal="center" vertical="center"/>
    </xf>
    <xf numFmtId="0" fontId="37" fillId="0" borderId="41" xfId="5" applyNumberFormat="1" applyFont="1" applyFill="1" applyBorder="1" applyAlignment="1">
      <alignment horizontal="center" vertical="center"/>
    </xf>
    <xf numFmtId="0" fontId="37" fillId="0" borderId="20" xfId="5" applyNumberFormat="1" applyFont="1" applyFill="1" applyBorder="1" applyAlignment="1">
      <alignment horizontal="center" vertical="center"/>
    </xf>
    <xf numFmtId="0" fontId="13" fillId="0" borderId="35" xfId="5" applyFont="1" applyFill="1" applyBorder="1" applyAlignment="1">
      <alignment horizontal="center" vertical="center"/>
    </xf>
    <xf numFmtId="0" fontId="13" fillId="0" borderId="40" xfId="5" applyFont="1" applyFill="1" applyBorder="1" applyAlignment="1">
      <alignment horizontal="center" vertical="center"/>
    </xf>
    <xf numFmtId="0" fontId="13" fillId="0" borderId="19" xfId="5" applyFont="1" applyFill="1" applyBorder="1" applyAlignment="1">
      <alignment horizontal="center" vertical="center"/>
    </xf>
    <xf numFmtId="0" fontId="13" fillId="0" borderId="77" xfId="5" applyFont="1" applyFill="1" applyBorder="1" applyAlignment="1">
      <alignment horizontal="left" vertical="center"/>
    </xf>
    <xf numFmtId="0" fontId="13" fillId="0" borderId="38" xfId="5" applyFont="1" applyFill="1" applyBorder="1" applyAlignment="1">
      <alignment horizontal="left" vertical="center"/>
    </xf>
    <xf numFmtId="0" fontId="13" fillId="0" borderId="10" xfId="5" applyFont="1" applyFill="1" applyBorder="1" applyAlignment="1">
      <alignment horizontal="left" vertical="center"/>
    </xf>
    <xf numFmtId="0" fontId="12" fillId="0" borderId="54" xfId="18370" applyFill="1" applyBorder="1"/>
    <xf numFmtId="0" fontId="12" fillId="0" borderId="12" xfId="18370" applyFill="1" applyBorder="1"/>
    <xf numFmtId="0" fontId="12" fillId="0" borderId="0" xfId="18370" applyFill="1" applyBorder="1"/>
    <xf numFmtId="0" fontId="12" fillId="0" borderId="11" xfId="18370" applyFill="1" applyBorder="1"/>
    <xf numFmtId="0" fontId="12" fillId="0" borderId="14" xfId="18370" applyFill="1" applyBorder="1"/>
    <xf numFmtId="167" fontId="13" fillId="0" borderId="76" xfId="17907" applyNumberFormat="1" applyFont="1" applyFill="1" applyBorder="1" applyAlignment="1">
      <alignment horizontal="center" vertical="center"/>
    </xf>
    <xf numFmtId="167" fontId="13" fillId="0" borderId="39" xfId="17907" applyNumberFormat="1" applyFont="1" applyFill="1" applyBorder="1" applyAlignment="1">
      <alignment horizontal="center" vertical="center"/>
    </xf>
    <xf numFmtId="167" fontId="13" fillId="0" borderId="75" xfId="17907" applyNumberFormat="1" applyFont="1" applyFill="1" applyBorder="1" applyAlignment="1">
      <alignment horizontal="center" vertical="center"/>
    </xf>
    <xf numFmtId="0" fontId="13" fillId="0" borderId="47" xfId="5" applyFont="1" applyFill="1" applyBorder="1" applyAlignment="1">
      <alignment horizontal="center" vertical="center"/>
    </xf>
    <xf numFmtId="14" fontId="13" fillId="0" borderId="48" xfId="5" applyNumberFormat="1" applyFont="1" applyFill="1" applyBorder="1" applyAlignment="1">
      <alignment horizontal="center" vertical="center"/>
    </xf>
    <xf numFmtId="0" fontId="13" fillId="0" borderId="31" xfId="5" applyFont="1" applyFill="1" applyBorder="1" applyAlignment="1">
      <alignment horizontal="left" vertical="center"/>
    </xf>
    <xf numFmtId="0" fontId="13" fillId="0" borderId="12" xfId="5" applyFont="1" applyFill="1" applyBorder="1" applyAlignment="1">
      <alignment horizontal="left" vertical="center"/>
    </xf>
    <xf numFmtId="0" fontId="13" fillId="0" borderId="11" xfId="5" applyFont="1" applyFill="1" applyBorder="1" applyAlignment="1">
      <alignment horizontal="left" vertical="center"/>
    </xf>
    <xf numFmtId="0" fontId="13" fillId="0" borderId="75" xfId="5" applyFont="1" applyFill="1" applyBorder="1" applyAlignment="1">
      <alignment horizontal="center" vertical="center"/>
    </xf>
    <xf numFmtId="0" fontId="12" fillId="0" borderId="74" xfId="18370" applyFill="1" applyBorder="1"/>
    <xf numFmtId="0" fontId="13" fillId="0" borderId="77" xfId="5" applyFont="1" applyFill="1" applyBorder="1" applyAlignment="1">
      <alignment horizontal="center" vertical="center"/>
    </xf>
    <xf numFmtId="0" fontId="13" fillId="0" borderId="38" xfId="5" applyFont="1" applyFill="1" applyBorder="1" applyAlignment="1">
      <alignment horizontal="center" vertical="center"/>
    </xf>
    <xf numFmtId="0" fontId="13" fillId="0" borderId="42" xfId="5" applyFont="1" applyFill="1" applyBorder="1" applyAlignment="1">
      <alignment horizontal="center" vertical="center"/>
    </xf>
    <xf numFmtId="0" fontId="13" fillId="0" borderId="42" xfId="5" applyFont="1" applyFill="1" applyBorder="1" applyAlignment="1">
      <alignment horizontal="left" vertical="center" wrapText="1"/>
    </xf>
    <xf numFmtId="0" fontId="13" fillId="0" borderId="49" xfId="5" applyFont="1" applyFill="1" applyBorder="1" applyAlignment="1">
      <alignment horizontal="center" vertical="center"/>
    </xf>
    <xf numFmtId="0" fontId="13" fillId="0" borderId="16" xfId="5" applyFont="1" applyFill="1" applyBorder="1" applyAlignment="1">
      <alignment horizontal="center" vertical="center"/>
    </xf>
    <xf numFmtId="0" fontId="13" fillId="0" borderId="49" xfId="5" applyFont="1" applyFill="1" applyBorder="1" applyAlignment="1">
      <alignment horizontal="center"/>
    </xf>
    <xf numFmtId="0" fontId="13" fillId="0" borderId="50" xfId="5" applyFont="1" applyFill="1" applyBorder="1" applyAlignment="1">
      <alignment horizontal="center"/>
    </xf>
    <xf numFmtId="167" fontId="13" fillId="0" borderId="13" xfId="17907" applyNumberFormat="1" applyFont="1" applyFill="1" applyBorder="1" applyAlignment="1">
      <alignment horizontal="center" vertical="center"/>
    </xf>
    <xf numFmtId="167" fontId="13" fillId="0" borderId="37" xfId="17907" applyNumberFormat="1" applyFont="1" applyFill="1" applyBorder="1" applyAlignment="1">
      <alignment horizontal="center"/>
    </xf>
    <xf numFmtId="167" fontId="13" fillId="0" borderId="20" xfId="17907" applyNumberFormat="1" applyFont="1" applyFill="1" applyBorder="1" applyAlignment="1">
      <alignment horizontal="center"/>
    </xf>
    <xf numFmtId="14" fontId="13" fillId="0" borderId="76" xfId="5" applyNumberFormat="1" applyFont="1" applyFill="1" applyBorder="1" applyAlignment="1">
      <alignment horizontal="center" vertical="center"/>
    </xf>
    <xf numFmtId="14" fontId="13" fillId="0" borderId="39" xfId="5" applyNumberFormat="1" applyFont="1" applyFill="1" applyBorder="1" applyAlignment="1">
      <alignment horizontal="center" vertical="center"/>
    </xf>
    <xf numFmtId="14" fontId="13" fillId="0" borderId="43" xfId="5" applyNumberFormat="1" applyFont="1" applyFill="1" applyBorder="1" applyAlignment="1">
      <alignment horizontal="center" vertical="center"/>
    </xf>
    <xf numFmtId="167" fontId="13" fillId="0" borderId="77" xfId="17907" applyNumberFormat="1" applyFont="1" applyFill="1" applyBorder="1" applyAlignment="1">
      <alignment horizontal="center" vertical="center"/>
    </xf>
    <xf numFmtId="167" fontId="13" fillId="0" borderId="38" xfId="17907" applyNumberFormat="1" applyFont="1" applyFill="1" applyBorder="1" applyAlignment="1">
      <alignment horizontal="center" vertical="center"/>
    </xf>
    <xf numFmtId="167" fontId="13" fillId="0" borderId="42" xfId="17907" applyNumberFormat="1" applyFont="1" applyFill="1" applyBorder="1" applyAlignment="1">
      <alignment horizontal="center" vertical="center"/>
    </xf>
    <xf numFmtId="167" fontId="13" fillId="0" borderId="37" xfId="17907" applyNumberFormat="1" applyFont="1" applyFill="1" applyBorder="1" applyAlignment="1">
      <alignment horizontal="center" vertical="center"/>
    </xf>
    <xf numFmtId="167" fontId="13" fillId="0" borderId="41" xfId="17907" applyNumberFormat="1" applyFont="1" applyFill="1" applyBorder="1" applyAlignment="1">
      <alignment horizontal="center" vertical="center"/>
    </xf>
    <xf numFmtId="167" fontId="13" fillId="0" borderId="46" xfId="17907" applyNumberFormat="1" applyFont="1" applyFill="1" applyBorder="1" applyAlignment="1">
      <alignment horizontal="center" vertical="center"/>
    </xf>
    <xf numFmtId="0" fontId="37" fillId="0" borderId="82" xfId="5" applyFont="1" applyFill="1" applyBorder="1" applyAlignment="1">
      <alignment horizontal="center" vertical="center"/>
    </xf>
    <xf numFmtId="165" fontId="13" fillId="0" borderId="72" xfId="5" applyNumberFormat="1" applyFont="1" applyFill="1" applyBorder="1" applyAlignment="1">
      <alignment horizontal="center" vertical="center"/>
    </xf>
    <xf numFmtId="165" fontId="13" fillId="0" borderId="76" xfId="5" applyNumberFormat="1" applyFont="1" applyFill="1" applyBorder="1" applyAlignment="1">
      <alignment horizontal="center" vertical="center"/>
    </xf>
    <xf numFmtId="165" fontId="13" fillId="0" borderId="11" xfId="5" applyNumberFormat="1" applyFont="1" applyFill="1" applyBorder="1" applyAlignment="1">
      <alignment horizontal="center" vertical="center"/>
    </xf>
    <xf numFmtId="165" fontId="13" fillId="0" borderId="13" xfId="5" applyNumberFormat="1" applyFont="1" applyFill="1" applyBorder="1" applyAlignment="1">
      <alignment horizontal="center" vertical="center"/>
    </xf>
    <xf numFmtId="0" fontId="13" fillId="0" borderId="37" xfId="5" applyFont="1" applyFill="1" applyBorder="1" applyAlignment="1">
      <alignment horizontal="center" vertical="center"/>
    </xf>
    <xf numFmtId="0" fontId="13" fillId="0" borderId="20" xfId="5" applyFont="1" applyFill="1" applyBorder="1" applyAlignment="1">
      <alignment horizontal="center" vertical="center"/>
    </xf>
    <xf numFmtId="14" fontId="13" fillId="0" borderId="83" xfId="5" applyNumberFormat="1" applyFont="1" applyFill="1" applyBorder="1" applyAlignment="1">
      <alignment horizontal="center" vertical="center"/>
    </xf>
    <xf numFmtId="0" fontId="12" fillId="0" borderId="83" xfId="18370" applyFill="1" applyBorder="1"/>
    <xf numFmtId="0" fontId="13" fillId="0" borderId="91" xfId="5" applyFont="1" applyFill="1" applyBorder="1" applyAlignment="1">
      <alignment horizontal="left" vertical="center"/>
    </xf>
    <xf numFmtId="165" fontId="13" fillId="0" borderId="91" xfId="5" applyNumberFormat="1" applyFont="1" applyFill="1" applyBorder="1" applyAlignment="1">
      <alignment horizontal="center" vertical="center"/>
    </xf>
    <xf numFmtId="0" fontId="13" fillId="0" borderId="82" xfId="5" applyFont="1" applyFill="1" applyBorder="1" applyAlignment="1">
      <alignment horizontal="center" vertical="center"/>
    </xf>
    <xf numFmtId="14" fontId="13" fillId="0" borderId="73" xfId="5" applyNumberFormat="1" applyFont="1" applyFill="1" applyBorder="1" applyAlignment="1">
      <alignment horizontal="center" vertical="center"/>
    </xf>
    <xf numFmtId="0" fontId="12" fillId="0" borderId="81" xfId="18370" applyFill="1" applyBorder="1"/>
    <xf numFmtId="0" fontId="13" fillId="0" borderId="42" xfId="5" applyFont="1" applyFill="1" applyBorder="1" applyAlignment="1">
      <alignment horizontal="left" vertical="center"/>
    </xf>
    <xf numFmtId="0" fontId="12" fillId="0" borderId="73" xfId="18370" applyFill="1" applyBorder="1"/>
    <xf numFmtId="165" fontId="13" fillId="0" borderId="42" xfId="5" applyNumberFormat="1" applyFont="1" applyFill="1" applyBorder="1" applyAlignment="1">
      <alignment horizontal="center" vertical="center"/>
    </xf>
    <xf numFmtId="0" fontId="13" fillId="0" borderId="46" xfId="5" applyFont="1" applyFill="1" applyBorder="1" applyAlignment="1">
      <alignment horizontal="center" vertical="center"/>
    </xf>
    <xf numFmtId="14" fontId="13" fillId="0" borderId="13" xfId="5" applyNumberFormat="1" applyFont="1" applyFill="1" applyBorder="1" applyAlignment="1">
      <alignment horizontal="center" vertical="center"/>
    </xf>
    <xf numFmtId="0" fontId="12" fillId="0" borderId="76" xfId="18370" applyFill="1" applyBorder="1"/>
    <xf numFmtId="0" fontId="37" fillId="0" borderId="46" xfId="5" applyFont="1" applyFill="1" applyBorder="1" applyAlignment="1">
      <alignment horizontal="center" vertical="center"/>
    </xf>
    <xf numFmtId="0" fontId="13" fillId="0" borderId="0" xfId="5" applyFont="1" applyFill="1" applyAlignment="1">
      <alignment horizontal="left" vertical="top" wrapText="1"/>
    </xf>
    <xf numFmtId="0" fontId="13" fillId="0" borderId="0" xfId="5" applyNumberFormat="1" applyFont="1" applyFill="1" applyAlignment="1">
      <alignment horizontal="left" wrapText="1"/>
    </xf>
    <xf numFmtId="0" fontId="8" fillId="0" borderId="48" xfId="5" applyFont="1" applyFill="1" applyBorder="1" applyAlignment="1">
      <alignment horizontal="center"/>
    </xf>
    <xf numFmtId="0" fontId="8" fillId="0" borderId="10" xfId="5" applyFont="1" applyFill="1" applyBorder="1" applyAlignment="1">
      <alignment horizontal="center"/>
    </xf>
    <xf numFmtId="0" fontId="8" fillId="0" borderId="75" xfId="5" applyFont="1" applyFill="1" applyBorder="1" applyAlignment="1">
      <alignment horizontal="center"/>
    </xf>
    <xf numFmtId="0" fontId="8" fillId="0" borderId="73" xfId="5" applyFont="1" applyFill="1" applyBorder="1" applyAlignment="1">
      <alignment horizontal="center"/>
    </xf>
    <xf numFmtId="14" fontId="11" fillId="0" borderId="0" xfId="18651" applyNumberFormat="1" applyFont="1" applyFill="1" applyBorder="1" applyAlignment="1">
      <alignment horizontal="center"/>
    </xf>
    <xf numFmtId="0" fontId="8" fillId="0" borderId="40" xfId="5" applyNumberFormat="1" applyFont="1" applyFill="1" applyBorder="1" applyAlignment="1" applyProtection="1">
      <alignment horizontal="center" wrapText="1"/>
      <protection locked="0"/>
    </xf>
    <xf numFmtId="0" fontId="8" fillId="0" borderId="12" xfId="5" applyFont="1" applyFill="1" applyBorder="1" applyAlignment="1">
      <alignment horizontal="center" wrapText="1"/>
    </xf>
    <xf numFmtId="0" fontId="11" fillId="0" borderId="48" xfId="19024" applyFont="1" applyFill="1" applyBorder="1" applyAlignment="1">
      <alignment horizontal="center"/>
    </xf>
    <xf numFmtId="0" fontId="11" fillId="0" borderId="38" xfId="19024" applyFont="1" applyFill="1" applyBorder="1" applyAlignment="1">
      <alignment horizontal="center"/>
    </xf>
    <xf numFmtId="0" fontId="8" fillId="0" borderId="10" xfId="5" applyFont="1" applyFill="1" applyBorder="1" applyAlignment="1">
      <alignment horizontal="center" wrapText="1"/>
    </xf>
    <xf numFmtId="0" fontId="11" fillId="0" borderId="31" xfId="19024" applyFont="1" applyFill="1" applyBorder="1" applyAlignment="1">
      <alignment horizontal="center" wrapText="1"/>
    </xf>
    <xf numFmtId="0" fontId="11" fillId="0" borderId="52" xfId="19024" applyFont="1" applyFill="1" applyBorder="1" applyAlignment="1">
      <alignment horizontal="center" wrapText="1"/>
    </xf>
    <xf numFmtId="0" fontId="11" fillId="0" borderId="11" xfId="19024" applyFont="1" applyFill="1" applyBorder="1" applyAlignment="1">
      <alignment horizontal="center" wrapText="1"/>
    </xf>
    <xf numFmtId="0" fontId="11" fillId="0" borderId="13" xfId="19024" applyFont="1" applyFill="1" applyBorder="1" applyAlignment="1">
      <alignment horizontal="center" wrapText="1"/>
    </xf>
    <xf numFmtId="169" fontId="13" fillId="0" borderId="82" xfId="5" applyNumberFormat="1" applyFont="1" applyFill="1" applyBorder="1" applyAlignment="1">
      <alignment horizontal="center" vertical="center"/>
    </xf>
    <xf numFmtId="0" fontId="38" fillId="0" borderId="78" xfId="19024" applyFont="1" applyFill="1" applyBorder="1" applyAlignment="1">
      <alignment horizontal="center" vertical="center" wrapText="1"/>
    </xf>
    <xf numFmtId="165" fontId="13" fillId="0" borderId="78" xfId="5" applyNumberFormat="1" applyFont="1" applyFill="1" applyBorder="1" applyAlignment="1">
      <alignment horizontal="center" vertical="center"/>
    </xf>
    <xf numFmtId="14" fontId="13" fillId="0" borderId="54" xfId="5" applyNumberFormat="1" applyFont="1" applyFill="1" applyBorder="1" applyAlignment="1">
      <alignment horizontal="center" vertical="center"/>
    </xf>
    <xf numFmtId="14" fontId="13" fillId="0" borderId="0" xfId="5" applyNumberFormat="1" applyFont="1" applyFill="1" applyBorder="1" applyAlignment="1">
      <alignment horizontal="center" vertical="center"/>
    </xf>
    <xf numFmtId="14" fontId="13" fillId="0" borderId="7" xfId="5" applyNumberFormat="1" applyFont="1" applyFill="1" applyBorder="1" applyAlignment="1">
      <alignment horizontal="center" vertical="center"/>
    </xf>
    <xf numFmtId="0" fontId="38" fillId="0" borderId="77" xfId="19024" applyFont="1" applyFill="1" applyBorder="1" applyAlignment="1">
      <alignment horizontal="center" vertical="center" wrapText="1"/>
    </xf>
    <xf numFmtId="0" fontId="38" fillId="0" borderId="38" xfId="19024" applyFont="1" applyFill="1" applyBorder="1" applyAlignment="1">
      <alignment horizontal="center" vertical="center" wrapText="1"/>
    </xf>
    <xf numFmtId="0" fontId="38" fillId="0" borderId="42" xfId="19024" applyFont="1" applyFill="1" applyBorder="1" applyAlignment="1">
      <alignment horizontal="center" vertical="center" wrapText="1"/>
    </xf>
    <xf numFmtId="169" fontId="13" fillId="0" borderId="77" xfId="5" applyNumberFormat="1" applyFont="1" applyFill="1" applyBorder="1" applyAlignment="1">
      <alignment horizontal="center" vertical="center"/>
    </xf>
    <xf numFmtId="169" fontId="13" fillId="0" borderId="38" xfId="5" applyNumberFormat="1" applyFont="1" applyFill="1" applyBorder="1" applyAlignment="1">
      <alignment horizontal="center" vertical="center"/>
    </xf>
    <xf numFmtId="169" fontId="13" fillId="0" borderId="42" xfId="5" applyNumberFormat="1" applyFont="1" applyFill="1" applyBorder="1" applyAlignment="1">
      <alignment horizontal="center" vertical="center"/>
    </xf>
    <xf numFmtId="0" fontId="13" fillId="0" borderId="42" xfId="5" applyFont="1" applyFill="1" applyBorder="1" applyAlignment="1">
      <alignment horizontal="center" vertical="center" wrapText="1"/>
    </xf>
    <xf numFmtId="42" fontId="13" fillId="0" borderId="42" xfId="5" applyNumberFormat="1" applyFont="1" applyFill="1" applyBorder="1" applyAlignment="1">
      <alignment horizontal="center" vertical="center"/>
    </xf>
    <xf numFmtId="0" fontId="15" fillId="0" borderId="77" xfId="19024" applyFont="1" applyFill="1" applyBorder="1" applyAlignment="1">
      <alignment horizontal="center" vertical="center" wrapText="1"/>
    </xf>
    <xf numFmtId="0" fontId="15" fillId="0" borderId="38" xfId="19024" applyFont="1" applyFill="1" applyBorder="1" applyAlignment="1">
      <alignment horizontal="center" vertical="center" wrapText="1"/>
    </xf>
    <xf numFmtId="0" fontId="15" fillId="0" borderId="42" xfId="19024" applyFont="1" applyFill="1" applyBorder="1" applyAlignment="1">
      <alignment horizontal="center" vertical="center" wrapText="1"/>
    </xf>
    <xf numFmtId="165" fontId="13" fillId="0" borderId="54" xfId="5" applyNumberFormat="1" applyFont="1" applyFill="1" applyBorder="1" applyAlignment="1">
      <alignment horizontal="center" vertical="center"/>
    </xf>
    <xf numFmtId="165" fontId="13" fillId="0" borderId="0" xfId="5" applyNumberFormat="1" applyFont="1" applyFill="1" applyBorder="1" applyAlignment="1">
      <alignment horizontal="center" vertical="center"/>
    </xf>
    <xf numFmtId="165" fontId="13" fillId="0" borderId="7" xfId="5" applyNumberFormat="1" applyFont="1" applyFill="1" applyBorder="1" applyAlignment="1">
      <alignment horizontal="center" vertical="center"/>
    </xf>
    <xf numFmtId="14" fontId="13" fillId="0" borderId="78" xfId="5" applyNumberFormat="1" applyFont="1" applyFill="1" applyBorder="1" applyAlignment="1">
      <alignment horizontal="center" vertical="center"/>
    </xf>
    <xf numFmtId="0" fontId="13" fillId="0" borderId="77" xfId="5" applyNumberFormat="1" applyFont="1" applyFill="1" applyBorder="1" applyAlignment="1">
      <alignment horizontal="center" vertical="center"/>
    </xf>
    <xf numFmtId="0" fontId="13" fillId="0" borderId="38" xfId="5" applyNumberFormat="1" applyFont="1" applyFill="1" applyBorder="1" applyAlignment="1">
      <alignment horizontal="center" vertical="center"/>
    </xf>
    <xf numFmtId="0" fontId="13" fillId="0" borderId="42" xfId="5" applyNumberFormat="1" applyFont="1" applyFill="1" applyBorder="1" applyAlignment="1">
      <alignment horizontal="center" vertical="center"/>
    </xf>
    <xf numFmtId="14" fontId="13" fillId="0" borderId="42" xfId="5" applyNumberFormat="1" applyFont="1" applyFill="1" applyBorder="1" applyAlignment="1">
      <alignment horizontal="center" vertical="center"/>
    </xf>
    <xf numFmtId="0" fontId="11" fillId="0" borderId="89" xfId="18641" applyFont="1" applyFill="1" applyBorder="1" applyAlignment="1" applyProtection="1">
      <alignment horizontal="center" wrapText="1"/>
      <protection locked="0"/>
    </xf>
    <xf numFmtId="0" fontId="11" fillId="0" borderId="84" xfId="18641" applyFont="1" applyFill="1" applyBorder="1" applyAlignment="1" applyProtection="1">
      <alignment horizontal="center" wrapText="1"/>
      <protection locked="0"/>
    </xf>
    <xf numFmtId="0" fontId="11" fillId="0" borderId="86" xfId="18641" applyFont="1" applyFill="1" applyBorder="1" applyAlignment="1" applyProtection="1">
      <alignment horizontal="center" wrapText="1"/>
      <protection locked="0"/>
    </xf>
    <xf numFmtId="14" fontId="11" fillId="0" borderId="0" xfId="18641" applyNumberFormat="1" applyFont="1" applyFill="1" applyBorder="1" applyAlignment="1">
      <alignment horizontal="center"/>
    </xf>
    <xf numFmtId="0" fontId="8" fillId="0" borderId="49" xfId="5" applyFont="1" applyFill="1" applyBorder="1" applyAlignment="1">
      <alignment horizontal="center" wrapText="1"/>
    </xf>
    <xf numFmtId="0" fontId="15" fillId="0" borderId="14" xfId="18538" applyFont="1" applyFill="1" applyBorder="1" applyAlignment="1">
      <alignment horizontal="center"/>
    </xf>
    <xf numFmtId="0" fontId="15" fillId="0" borderId="13" xfId="18538" applyFont="1" applyFill="1" applyBorder="1" applyAlignment="1">
      <alignment horizontal="center"/>
    </xf>
    <xf numFmtId="165" fontId="15" fillId="0" borderId="49" xfId="6" applyNumberFormat="1" applyFont="1" applyFill="1" applyBorder="1" applyAlignment="1">
      <alignment horizontal="center"/>
    </xf>
    <xf numFmtId="165" fontId="15" fillId="0" borderId="16" xfId="6" applyNumberFormat="1" applyFont="1" applyFill="1" applyBorder="1" applyAlignment="1">
      <alignment horizontal="center"/>
    </xf>
    <xf numFmtId="0" fontId="15" fillId="0" borderId="74" xfId="18538" applyFont="1" applyFill="1" applyBorder="1" applyAlignment="1">
      <alignment horizontal="center"/>
    </xf>
    <xf numFmtId="0" fontId="15" fillId="0" borderId="73" xfId="18538" applyFont="1" applyFill="1" applyBorder="1" applyAlignment="1">
      <alignment horizontal="center"/>
    </xf>
    <xf numFmtId="0" fontId="15" fillId="0" borderId="75" xfId="18641" applyFont="1" applyFill="1" applyBorder="1" applyAlignment="1">
      <alignment horizontal="center"/>
    </xf>
    <xf numFmtId="0" fontId="15" fillId="0" borderId="73" xfId="18641" applyFont="1" applyFill="1" applyBorder="1" applyAlignment="1">
      <alignment horizontal="center"/>
    </xf>
    <xf numFmtId="0" fontId="15" fillId="0" borderId="78" xfId="18538" applyFont="1" applyFill="1" applyBorder="1" applyAlignment="1">
      <alignment horizontal="center"/>
    </xf>
    <xf numFmtId="0" fontId="15" fillId="0" borderId="74" xfId="18569" applyFont="1" applyFill="1" applyBorder="1" applyAlignment="1">
      <alignment horizontal="center"/>
    </xf>
    <xf numFmtId="0" fontId="15" fillId="0" borderId="73" xfId="18569" applyFont="1" applyFill="1" applyBorder="1" applyAlignment="1">
      <alignment horizontal="center"/>
    </xf>
    <xf numFmtId="0" fontId="15" fillId="0" borderId="78" xfId="18569" applyFont="1" applyFill="1" applyBorder="1" applyAlignment="1">
      <alignment horizontal="center"/>
    </xf>
    <xf numFmtId="0" fontId="15" fillId="0" borderId="75" xfId="18569" applyFont="1" applyFill="1" applyBorder="1" applyAlignment="1">
      <alignment horizontal="center"/>
    </xf>
    <xf numFmtId="0" fontId="15" fillId="0" borderId="74" xfId="18641" applyFont="1" applyFill="1" applyBorder="1" applyAlignment="1">
      <alignment horizontal="center"/>
    </xf>
    <xf numFmtId="42" fontId="15" fillId="0" borderId="75" xfId="6" applyNumberFormat="1" applyFont="1" applyFill="1" applyBorder="1" applyAlignment="1">
      <alignment horizontal="center" vertical="center"/>
    </xf>
    <xf numFmtId="42" fontId="15" fillId="0" borderId="73" xfId="6" applyNumberFormat="1" applyFont="1" applyFill="1" applyBorder="1" applyAlignment="1">
      <alignment horizontal="center" vertical="center"/>
    </xf>
    <xf numFmtId="0" fontId="15" fillId="0" borderId="11" xfId="18641" applyFont="1" applyFill="1" applyBorder="1" applyAlignment="1">
      <alignment horizontal="center"/>
    </xf>
    <xf numFmtId="0" fontId="15" fillId="0" borderId="14" xfId="18641" applyFont="1" applyFill="1" applyBorder="1" applyAlignment="1">
      <alignment horizontal="center"/>
    </xf>
    <xf numFmtId="0" fontId="15" fillId="0" borderId="13" xfId="18641" applyFont="1" applyFill="1" applyBorder="1" applyAlignment="1">
      <alignment horizontal="center"/>
    </xf>
    <xf numFmtId="0" fontId="15" fillId="0" borderId="10" xfId="18569" applyFont="1" applyFill="1" applyBorder="1" applyAlignment="1">
      <alignment horizontal="center"/>
    </xf>
    <xf numFmtId="0" fontId="13" fillId="0" borderId="0" xfId="18370" applyFont="1" applyFill="1" applyAlignment="1">
      <alignment horizontal="left" vertical="top" wrapText="1"/>
    </xf>
    <xf numFmtId="0" fontId="15" fillId="0" borderId="86" xfId="18641" applyFont="1" applyFill="1" applyBorder="1" applyAlignment="1">
      <alignment horizontal="center"/>
    </xf>
    <xf numFmtId="0" fontId="15" fillId="0" borderId="89" xfId="18641" applyFont="1" applyFill="1" applyBorder="1" applyAlignment="1">
      <alignment horizontal="center"/>
    </xf>
    <xf numFmtId="0" fontId="15" fillId="0" borderId="84" xfId="18641" applyFont="1" applyFill="1" applyBorder="1" applyAlignment="1">
      <alignment horizontal="center"/>
    </xf>
    <xf numFmtId="42" fontId="15" fillId="0" borderId="86" xfId="6" applyNumberFormat="1" applyFont="1" applyFill="1" applyBorder="1" applyAlignment="1">
      <alignment horizontal="center" vertical="center"/>
    </xf>
    <xf numFmtId="42" fontId="15" fillId="0" borderId="84" xfId="6" applyNumberFormat="1" applyFont="1" applyFill="1" applyBorder="1" applyAlignment="1">
      <alignment horizontal="center" vertical="center"/>
    </xf>
    <xf numFmtId="14" fontId="13" fillId="0" borderId="0" xfId="5" applyNumberFormat="1" applyFont="1" applyFill="1" applyBorder="1" applyAlignment="1">
      <alignment horizontal="left"/>
    </xf>
    <xf numFmtId="0" fontId="13" fillId="0" borderId="0" xfId="5" applyNumberFormat="1" applyFont="1" applyFill="1" applyBorder="1" applyAlignment="1">
      <alignment horizontal="left" vertical="top" wrapText="1"/>
    </xf>
    <xf numFmtId="0" fontId="13" fillId="0" borderId="0" xfId="18370" applyFont="1" applyFill="1" applyBorder="1" applyAlignment="1">
      <alignment wrapText="1"/>
    </xf>
    <xf numFmtId="0" fontId="13" fillId="38" borderId="0" xfId="18370" applyFont="1" applyFill="1" applyBorder="1" applyAlignment="1">
      <alignment wrapText="1"/>
    </xf>
    <xf numFmtId="0" fontId="13" fillId="0" borderId="0" xfId="18370" applyFont="1" applyFill="1" applyBorder="1"/>
    <xf numFmtId="0" fontId="54" fillId="0" borderId="0" xfId="18370" applyFont="1" applyFill="1" applyBorder="1" applyAlignment="1">
      <alignment horizontal="left" vertical="top" wrapText="1"/>
    </xf>
    <xf numFmtId="14" fontId="13" fillId="0" borderId="35" xfId="5" applyNumberFormat="1" applyFont="1" applyFill="1" applyBorder="1" applyAlignment="1">
      <alignment horizontal="center" vertical="center"/>
    </xf>
    <xf numFmtId="14" fontId="13" fillId="0" borderId="40" xfId="5" applyNumberFormat="1" applyFont="1" applyFill="1" applyBorder="1" applyAlignment="1">
      <alignment horizontal="center" vertical="center"/>
    </xf>
    <xf numFmtId="14" fontId="13" fillId="0" borderId="19" xfId="5" applyNumberFormat="1" applyFont="1" applyFill="1" applyBorder="1" applyAlignment="1">
      <alignment horizontal="center" vertical="center"/>
    </xf>
    <xf numFmtId="42" fontId="13" fillId="0" borderId="37" xfId="5" applyNumberFormat="1" applyFont="1" applyFill="1" applyBorder="1" applyAlignment="1">
      <alignment horizontal="center" vertical="center"/>
    </xf>
    <xf numFmtId="42" fontId="13" fillId="0" borderId="41" xfId="5" applyNumberFormat="1" applyFont="1" applyFill="1" applyBorder="1" applyAlignment="1">
      <alignment horizontal="center" vertical="center"/>
    </xf>
    <xf numFmtId="42" fontId="13" fillId="0" borderId="35" xfId="5" applyNumberFormat="1" applyFont="1" applyFill="1" applyBorder="1" applyAlignment="1">
      <alignment horizontal="center" vertical="center"/>
    </xf>
    <xf numFmtId="42" fontId="13" fillId="0" borderId="40" xfId="5" applyNumberFormat="1" applyFont="1" applyFill="1" applyBorder="1" applyAlignment="1">
      <alignment horizontal="center" vertical="center"/>
    </xf>
    <xf numFmtId="42" fontId="13" fillId="0" borderId="19" xfId="5" applyNumberFormat="1" applyFont="1" applyFill="1" applyBorder="1" applyAlignment="1">
      <alignment horizontal="center" vertical="center"/>
    </xf>
    <xf numFmtId="0" fontId="13" fillId="0" borderId="37" xfId="5" applyFont="1" applyFill="1" applyBorder="1" applyAlignment="1">
      <alignment horizontal="center" vertical="center" wrapText="1"/>
    </xf>
    <xf numFmtId="0" fontId="13" fillId="0" borderId="41" xfId="5" applyFont="1" applyFill="1" applyBorder="1" applyAlignment="1">
      <alignment horizontal="center" vertical="center" wrapText="1"/>
    </xf>
    <xf numFmtId="0" fontId="13" fillId="0" borderId="20" xfId="5" applyFont="1" applyFill="1" applyBorder="1" applyAlignment="1">
      <alignment horizontal="center" vertical="center" wrapText="1"/>
    </xf>
    <xf numFmtId="0" fontId="13" fillId="0" borderId="37" xfId="5" applyFont="1" applyFill="1" applyBorder="1" applyAlignment="1">
      <alignment horizontal="left" vertical="center"/>
    </xf>
    <xf numFmtId="0" fontId="13" fillId="0" borderId="41" xfId="5" applyFont="1" applyFill="1" applyBorder="1" applyAlignment="1">
      <alignment horizontal="left" vertical="center"/>
    </xf>
    <xf numFmtId="0" fontId="13" fillId="0" borderId="20" xfId="5" applyFont="1" applyFill="1" applyBorder="1" applyAlignment="1">
      <alignment horizontal="left" vertical="center"/>
    </xf>
    <xf numFmtId="42" fontId="13" fillId="0" borderId="35" xfId="5" applyNumberFormat="1" applyFont="1" applyFill="1" applyBorder="1" applyAlignment="1">
      <alignment horizontal="center" vertical="center" wrapText="1"/>
    </xf>
    <xf numFmtId="42" fontId="13" fillId="0" borderId="40" xfId="5" applyNumberFormat="1" applyFont="1" applyFill="1" applyBorder="1" applyAlignment="1">
      <alignment horizontal="center" vertical="center" wrapText="1"/>
    </xf>
    <xf numFmtId="42" fontId="13" fillId="0" borderId="19" xfId="5" applyNumberFormat="1" applyFont="1" applyFill="1" applyBorder="1" applyAlignment="1">
      <alignment horizontal="center" vertical="center" wrapText="1"/>
    </xf>
    <xf numFmtId="14" fontId="13" fillId="0" borderId="45" xfId="5" applyNumberFormat="1" applyFont="1" applyFill="1" applyBorder="1" applyAlignment="1">
      <alignment horizontal="center" vertical="center"/>
    </xf>
    <xf numFmtId="42" fontId="13" fillId="0" borderId="46" xfId="5" applyNumberFormat="1" applyFont="1" applyFill="1" applyBorder="1" applyAlignment="1">
      <alignment horizontal="center" vertical="center"/>
    </xf>
    <xf numFmtId="42" fontId="13" fillId="0" borderId="45" xfId="5" applyNumberFormat="1" applyFont="1" applyFill="1" applyBorder="1" applyAlignment="1">
      <alignment horizontal="center" vertical="center"/>
    </xf>
    <xf numFmtId="0" fontId="13" fillId="0" borderId="37" xfId="5" applyFont="1" applyFill="1" applyBorder="1" applyAlignment="1">
      <alignment horizontal="left" vertical="center" wrapText="1"/>
    </xf>
    <xf numFmtId="0" fontId="13" fillId="0" borderId="41" xfId="5" applyFont="1" applyFill="1" applyBorder="1" applyAlignment="1">
      <alignment horizontal="left" vertical="center" wrapText="1"/>
    </xf>
    <xf numFmtId="0" fontId="13" fillId="0" borderId="46" xfId="5" applyFont="1" applyFill="1" applyBorder="1" applyAlignment="1">
      <alignment horizontal="left" vertical="center" wrapText="1"/>
    </xf>
    <xf numFmtId="0" fontId="13" fillId="0" borderId="41" xfId="5" applyFont="1" applyFill="1" applyBorder="1" applyAlignment="1">
      <alignment horizontal="center" vertical="center"/>
    </xf>
    <xf numFmtId="0" fontId="13" fillId="0" borderId="0" xfId="18370" applyFont="1" applyFill="1" applyBorder="1" applyAlignment="1"/>
    <xf numFmtId="168" fontId="8" fillId="0" borderId="31" xfId="5" applyNumberFormat="1" applyFont="1" applyFill="1" applyBorder="1" applyAlignment="1">
      <alignment horizontal="center" wrapText="1"/>
    </xf>
    <xf numFmtId="168" fontId="8" fillId="0" borderId="44" xfId="5" applyNumberFormat="1" applyFont="1" applyFill="1" applyBorder="1" applyAlignment="1">
      <alignment horizontal="center" wrapText="1"/>
    </xf>
    <xf numFmtId="14" fontId="13" fillId="0" borderId="47" xfId="5" applyNumberFormat="1" applyFont="1" applyFill="1" applyBorder="1" applyAlignment="1">
      <alignment horizontal="center" vertical="center"/>
    </xf>
    <xf numFmtId="42" fontId="13" fillId="0" borderId="53" xfId="5" applyNumberFormat="1" applyFont="1" applyFill="1" applyBorder="1" applyAlignment="1">
      <alignment vertical="center"/>
    </xf>
    <xf numFmtId="42" fontId="13" fillId="0" borderId="20" xfId="5" applyNumberFormat="1" applyFont="1" applyFill="1" applyBorder="1" applyAlignment="1">
      <alignment vertical="center"/>
    </xf>
    <xf numFmtId="0" fontId="13" fillId="0" borderId="20" xfId="5" applyFont="1" applyFill="1" applyBorder="1" applyAlignment="1">
      <alignment horizontal="left" vertical="center" wrapText="1"/>
    </xf>
    <xf numFmtId="0" fontId="13" fillId="0" borderId="53" xfId="5" applyFont="1" applyFill="1" applyBorder="1" applyAlignment="1">
      <alignment horizontal="left" vertical="center"/>
    </xf>
    <xf numFmtId="0" fontId="13" fillId="0" borderId="37" xfId="5" applyFont="1" applyFill="1" applyBorder="1" applyAlignment="1">
      <alignment vertical="center"/>
    </xf>
    <xf numFmtId="0" fontId="13" fillId="0" borderId="20" xfId="5" applyFont="1" applyFill="1" applyBorder="1" applyAlignment="1">
      <alignment vertical="center"/>
    </xf>
    <xf numFmtId="169" fontId="15" fillId="0" borderId="47" xfId="6" applyNumberFormat="1" applyFont="1" applyFill="1" applyBorder="1" applyAlignment="1">
      <alignment vertical="center"/>
    </xf>
    <xf numFmtId="169" fontId="15" fillId="0" borderId="19" xfId="6" applyNumberFormat="1" applyFont="1" applyFill="1" applyBorder="1" applyAlignment="1">
      <alignment vertical="center"/>
    </xf>
    <xf numFmtId="0" fontId="8" fillId="0" borderId="70" xfId="5" applyFont="1" applyFill="1" applyBorder="1" applyAlignment="1">
      <alignment horizontal="center" wrapText="1"/>
    </xf>
    <xf numFmtId="0" fontId="8" fillId="0" borderId="64" xfId="5" applyFont="1" applyFill="1" applyBorder="1" applyAlignment="1">
      <alignment horizontal="center" wrapText="1"/>
    </xf>
    <xf numFmtId="0" fontId="8" fillId="0" borderId="69" xfId="5" applyFont="1" applyFill="1" applyBorder="1" applyAlignment="1">
      <alignment horizontal="center" wrapText="1"/>
    </xf>
    <xf numFmtId="169" fontId="13" fillId="0" borderId="35" xfId="6" applyNumberFormat="1" applyFont="1" applyFill="1" applyBorder="1" applyAlignment="1">
      <alignment horizontal="center" vertical="center"/>
    </xf>
    <xf numFmtId="169" fontId="13" fillId="0" borderId="19" xfId="6" applyNumberFormat="1" applyFont="1" applyFill="1" applyBorder="1" applyAlignment="1">
      <alignment horizontal="center" vertical="center"/>
    </xf>
    <xf numFmtId="42" fontId="13" fillId="0" borderId="37" xfId="5" applyNumberFormat="1" applyFont="1" applyFill="1" applyBorder="1" applyAlignment="1">
      <alignment vertical="center"/>
    </xf>
    <xf numFmtId="169" fontId="15" fillId="0" borderId="35" xfId="6" applyNumberFormat="1" applyFont="1" applyFill="1" applyBorder="1" applyAlignment="1">
      <alignment vertical="center"/>
    </xf>
    <xf numFmtId="165" fontId="46" fillId="0" borderId="37" xfId="18370" applyNumberFormat="1" applyFont="1" applyFill="1" applyBorder="1" applyAlignment="1">
      <alignment horizontal="center" vertical="center"/>
    </xf>
    <xf numFmtId="165" fontId="46" fillId="0" borderId="41" xfId="18370" applyNumberFormat="1" applyFont="1" applyFill="1" applyBorder="1" applyAlignment="1">
      <alignment horizontal="center" vertical="center"/>
    </xf>
    <xf numFmtId="165" fontId="46" fillId="0" borderId="20" xfId="18370" applyNumberFormat="1" applyFont="1" applyFill="1" applyBorder="1" applyAlignment="1">
      <alignment horizontal="center" vertical="center"/>
    </xf>
    <xf numFmtId="0" fontId="8" fillId="0" borderId="53" xfId="5" applyFont="1" applyFill="1" applyBorder="1" applyAlignment="1">
      <alignment horizontal="center" wrapText="1"/>
    </xf>
    <xf numFmtId="0" fontId="8" fillId="0" borderId="1" xfId="5" applyFont="1" applyFill="1" applyBorder="1" applyAlignment="1">
      <alignment horizontal="center" wrapText="1"/>
    </xf>
  </cellXfs>
  <cellStyles count="20219">
    <cellStyle name="20% - Accent1 10" xfId="9"/>
    <cellStyle name="20% - Accent1 10 2" xfId="10"/>
    <cellStyle name="20% - Accent1 10 2 2" xfId="11"/>
    <cellStyle name="20% - Accent1 10 2 2 2" xfId="12"/>
    <cellStyle name="20% - Accent1 10 2 2 2 2" xfId="13"/>
    <cellStyle name="20% - Accent1 10 2 2 3" xfId="14"/>
    <cellStyle name="20% - Accent1 10 2 3" xfId="15"/>
    <cellStyle name="20% - Accent1 10 2 3 2" xfId="16"/>
    <cellStyle name="20% - Accent1 10 2 4" xfId="17"/>
    <cellStyle name="20% - Accent1 10 3" xfId="18"/>
    <cellStyle name="20% - Accent1 10 3 2" xfId="19"/>
    <cellStyle name="20% - Accent1 10 3 2 2" xfId="20"/>
    <cellStyle name="20% - Accent1 10 3 3" xfId="21"/>
    <cellStyle name="20% - Accent1 10 4" xfId="22"/>
    <cellStyle name="20% - Accent1 10 4 2" xfId="23"/>
    <cellStyle name="20% - Accent1 10 5" xfId="24"/>
    <cellStyle name="20% - Accent1 10_draft transactions report_052009_rvsd" xfId="25"/>
    <cellStyle name="20% - Accent1 100" xfId="26"/>
    <cellStyle name="20% - Accent1 100 2" xfId="27"/>
    <cellStyle name="20% - Accent1 101" xfId="28"/>
    <cellStyle name="20% - Accent1 101 2" xfId="29"/>
    <cellStyle name="20% - Accent1 102" xfId="30"/>
    <cellStyle name="20% - Accent1 102 2" xfId="31"/>
    <cellStyle name="20% - Accent1 103" xfId="32"/>
    <cellStyle name="20% - Accent1 103 2" xfId="33"/>
    <cellStyle name="20% - Accent1 104" xfId="34"/>
    <cellStyle name="20% - Accent1 104 2" xfId="35"/>
    <cellStyle name="20% - Accent1 105" xfId="36"/>
    <cellStyle name="20% - Accent1 105 2" xfId="37"/>
    <cellStyle name="20% - Accent1 106" xfId="38"/>
    <cellStyle name="20% - Accent1 106 2" xfId="39"/>
    <cellStyle name="20% - Accent1 107" xfId="40"/>
    <cellStyle name="20% - Accent1 107 2" xfId="41"/>
    <cellStyle name="20% - Accent1 108" xfId="42"/>
    <cellStyle name="20% - Accent1 108 2" xfId="43"/>
    <cellStyle name="20% - Accent1 109" xfId="44"/>
    <cellStyle name="20% - Accent1 109 2" xfId="45"/>
    <cellStyle name="20% - Accent1 11" xfId="46"/>
    <cellStyle name="20% - Accent1 11 2" xfId="47"/>
    <cellStyle name="20% - Accent1 11 2 2" xfId="48"/>
    <cellStyle name="20% - Accent1 11 2 2 2" xfId="49"/>
    <cellStyle name="20% - Accent1 11 2 2 2 2" xfId="50"/>
    <cellStyle name="20% - Accent1 11 2 2 3" xfId="51"/>
    <cellStyle name="20% - Accent1 11 2 3" xfId="52"/>
    <cellStyle name="20% - Accent1 11 2 3 2" xfId="53"/>
    <cellStyle name="20% - Accent1 11 2 4" xfId="54"/>
    <cellStyle name="20% - Accent1 11 3" xfId="55"/>
    <cellStyle name="20% - Accent1 11 3 2" xfId="56"/>
    <cellStyle name="20% - Accent1 11 3 2 2" xfId="57"/>
    <cellStyle name="20% - Accent1 11 3 3" xfId="58"/>
    <cellStyle name="20% - Accent1 11 4" xfId="59"/>
    <cellStyle name="20% - Accent1 11 4 2" xfId="60"/>
    <cellStyle name="20% - Accent1 11 5" xfId="61"/>
    <cellStyle name="20% - Accent1 11_draft transactions report_052009_rvsd" xfId="62"/>
    <cellStyle name="20% - Accent1 110" xfId="63"/>
    <cellStyle name="20% - Accent1 110 2" xfId="64"/>
    <cellStyle name="20% - Accent1 110 2 2" xfId="65"/>
    <cellStyle name="20% - Accent1 110 2 2 2" xfId="66"/>
    <cellStyle name="20% - Accent1 110 2 3" xfId="67"/>
    <cellStyle name="20% - Accent1 110 3" xfId="68"/>
    <cellStyle name="20% - Accent1 110 3 2" xfId="69"/>
    <cellStyle name="20% - Accent1 110 4" xfId="70"/>
    <cellStyle name="20% - Accent1 111" xfId="71"/>
    <cellStyle name="20% - Accent1 111 2" xfId="72"/>
    <cellStyle name="20% - Accent1 111 2 2" xfId="73"/>
    <cellStyle name="20% - Accent1 111 2 2 2" xfId="74"/>
    <cellStyle name="20% - Accent1 111 2 3" xfId="75"/>
    <cellStyle name="20% - Accent1 111 3" xfId="76"/>
    <cellStyle name="20% - Accent1 111 3 2" xfId="77"/>
    <cellStyle name="20% - Accent1 111 4" xfId="78"/>
    <cellStyle name="20% - Accent1 112" xfId="79"/>
    <cellStyle name="20% - Accent1 112 2" xfId="80"/>
    <cellStyle name="20% - Accent1 112 2 2" xfId="81"/>
    <cellStyle name="20% - Accent1 112 2 2 2" xfId="82"/>
    <cellStyle name="20% - Accent1 112 2 3" xfId="83"/>
    <cellStyle name="20% - Accent1 112 3" xfId="84"/>
    <cellStyle name="20% - Accent1 112 3 2" xfId="85"/>
    <cellStyle name="20% - Accent1 112 4" xfId="86"/>
    <cellStyle name="20% - Accent1 113" xfId="87"/>
    <cellStyle name="20% - Accent1 113 2" xfId="88"/>
    <cellStyle name="20% - Accent1 113 2 2" xfId="89"/>
    <cellStyle name="20% - Accent1 113 2 2 2" xfId="90"/>
    <cellStyle name="20% - Accent1 113 2 3" xfId="91"/>
    <cellStyle name="20% - Accent1 113 3" xfId="92"/>
    <cellStyle name="20% - Accent1 113 3 2" xfId="93"/>
    <cellStyle name="20% - Accent1 113 4" xfId="94"/>
    <cellStyle name="20% - Accent1 114" xfId="95"/>
    <cellStyle name="20% - Accent1 114 2" xfId="96"/>
    <cellStyle name="20% - Accent1 114 2 2" xfId="97"/>
    <cellStyle name="20% - Accent1 114 2 2 2" xfId="98"/>
    <cellStyle name="20% - Accent1 114 2 3" xfId="99"/>
    <cellStyle name="20% - Accent1 114 3" xfId="100"/>
    <cellStyle name="20% - Accent1 114 3 2" xfId="101"/>
    <cellStyle name="20% - Accent1 114 4" xfId="102"/>
    <cellStyle name="20% - Accent1 115" xfId="103"/>
    <cellStyle name="20% - Accent1 115 2" xfId="104"/>
    <cellStyle name="20% - Accent1 115 2 2" xfId="105"/>
    <cellStyle name="20% - Accent1 115 2 2 2" xfId="106"/>
    <cellStyle name="20% - Accent1 115 2 3" xfId="107"/>
    <cellStyle name="20% - Accent1 115 3" xfId="108"/>
    <cellStyle name="20% - Accent1 115 3 2" xfId="109"/>
    <cellStyle name="20% - Accent1 115 4" xfId="110"/>
    <cellStyle name="20% - Accent1 116" xfId="111"/>
    <cellStyle name="20% - Accent1 116 2" xfId="112"/>
    <cellStyle name="20% - Accent1 116 2 2" xfId="113"/>
    <cellStyle name="20% - Accent1 116 2 2 2" xfId="114"/>
    <cellStyle name="20% - Accent1 116 2 3" xfId="115"/>
    <cellStyle name="20% - Accent1 116 3" xfId="116"/>
    <cellStyle name="20% - Accent1 116 3 2" xfId="117"/>
    <cellStyle name="20% - Accent1 116 4" xfId="118"/>
    <cellStyle name="20% - Accent1 117" xfId="119"/>
    <cellStyle name="20% - Accent1 117 2" xfId="120"/>
    <cellStyle name="20% - Accent1 117 2 2" xfId="121"/>
    <cellStyle name="20% - Accent1 117 2 2 2" xfId="122"/>
    <cellStyle name="20% - Accent1 117 2 3" xfId="123"/>
    <cellStyle name="20% - Accent1 117 3" xfId="124"/>
    <cellStyle name="20% - Accent1 117 3 2" xfId="125"/>
    <cellStyle name="20% - Accent1 117 4" xfId="126"/>
    <cellStyle name="20% - Accent1 118" xfId="127"/>
    <cellStyle name="20% - Accent1 118 2" xfId="128"/>
    <cellStyle name="20% - Accent1 118 2 2" xfId="129"/>
    <cellStyle name="20% - Accent1 118 2 2 2" xfId="130"/>
    <cellStyle name="20% - Accent1 118 2 3" xfId="131"/>
    <cellStyle name="20% - Accent1 118 3" xfId="132"/>
    <cellStyle name="20% - Accent1 118 3 2" xfId="133"/>
    <cellStyle name="20% - Accent1 118 4" xfId="134"/>
    <cellStyle name="20% - Accent1 119" xfId="135"/>
    <cellStyle name="20% - Accent1 119 2" xfId="136"/>
    <cellStyle name="20% - Accent1 119 2 2" xfId="137"/>
    <cellStyle name="20% - Accent1 119 2 2 2" xfId="138"/>
    <cellStyle name="20% - Accent1 119 2 3" xfId="139"/>
    <cellStyle name="20% - Accent1 119 3" xfId="140"/>
    <cellStyle name="20% - Accent1 119 3 2" xfId="141"/>
    <cellStyle name="20% - Accent1 119 4" xfId="142"/>
    <cellStyle name="20% - Accent1 12" xfId="143"/>
    <cellStyle name="20% - Accent1 12 2" xfId="144"/>
    <cellStyle name="20% - Accent1 12 2 2" xfId="145"/>
    <cellStyle name="20% - Accent1 12 2 2 2" xfId="146"/>
    <cellStyle name="20% - Accent1 12 2 2 2 2" xfId="147"/>
    <cellStyle name="20% - Accent1 12 2 2 3" xfId="148"/>
    <cellStyle name="20% - Accent1 12 2 3" xfId="149"/>
    <cellStyle name="20% - Accent1 12 2 3 2" xfId="150"/>
    <cellStyle name="20% - Accent1 12 2 4" xfId="151"/>
    <cellStyle name="20% - Accent1 12 3" xfId="152"/>
    <cellStyle name="20% - Accent1 12 3 2" xfId="153"/>
    <cellStyle name="20% - Accent1 12 3 2 2" xfId="154"/>
    <cellStyle name="20% - Accent1 12 3 3" xfId="155"/>
    <cellStyle name="20% - Accent1 12 4" xfId="156"/>
    <cellStyle name="20% - Accent1 12 4 2" xfId="157"/>
    <cellStyle name="20% - Accent1 12 5" xfId="158"/>
    <cellStyle name="20% - Accent1 12_draft transactions report_052009_rvsd" xfId="159"/>
    <cellStyle name="20% - Accent1 120" xfId="160"/>
    <cellStyle name="20% - Accent1 120 2" xfId="161"/>
    <cellStyle name="20% - Accent1 120 2 2" xfId="162"/>
    <cellStyle name="20% - Accent1 120 2 2 2" xfId="163"/>
    <cellStyle name="20% - Accent1 120 2 3" xfId="164"/>
    <cellStyle name="20% - Accent1 120 3" xfId="165"/>
    <cellStyle name="20% - Accent1 120 3 2" xfId="166"/>
    <cellStyle name="20% - Accent1 120 4" xfId="167"/>
    <cellStyle name="20% - Accent1 121" xfId="168"/>
    <cellStyle name="20% - Accent1 121 2" xfId="169"/>
    <cellStyle name="20% - Accent1 121 2 2" xfId="170"/>
    <cellStyle name="20% - Accent1 121 2 2 2" xfId="171"/>
    <cellStyle name="20% - Accent1 121 2 3" xfId="172"/>
    <cellStyle name="20% - Accent1 121 3" xfId="173"/>
    <cellStyle name="20% - Accent1 121 3 2" xfId="174"/>
    <cellStyle name="20% - Accent1 121 4" xfId="175"/>
    <cellStyle name="20% - Accent1 122" xfId="176"/>
    <cellStyle name="20% - Accent1 123" xfId="177"/>
    <cellStyle name="20% - Accent1 124" xfId="178"/>
    <cellStyle name="20% - Accent1 125" xfId="179"/>
    <cellStyle name="20% - Accent1 126" xfId="180"/>
    <cellStyle name="20% - Accent1 127" xfId="181"/>
    <cellStyle name="20% - Accent1 127 2" xfId="182"/>
    <cellStyle name="20% - Accent1 127 2 2" xfId="183"/>
    <cellStyle name="20% - Accent1 127 2 2 2" xfId="184"/>
    <cellStyle name="20% - Accent1 127 2 3" xfId="185"/>
    <cellStyle name="20% - Accent1 127 3" xfId="186"/>
    <cellStyle name="20% - Accent1 127 3 2" xfId="187"/>
    <cellStyle name="20% - Accent1 127 4" xfId="188"/>
    <cellStyle name="20% - Accent1 128" xfId="189"/>
    <cellStyle name="20% - Accent1 128 2" xfId="190"/>
    <cellStyle name="20% - Accent1 128 2 2" xfId="191"/>
    <cellStyle name="20% - Accent1 128 2 2 2" xfId="192"/>
    <cellStyle name="20% - Accent1 128 2 3" xfId="193"/>
    <cellStyle name="20% - Accent1 128 3" xfId="194"/>
    <cellStyle name="20% - Accent1 128 3 2" xfId="195"/>
    <cellStyle name="20% - Accent1 128 4" xfId="196"/>
    <cellStyle name="20% - Accent1 129" xfId="197"/>
    <cellStyle name="20% - Accent1 129 2" xfId="198"/>
    <cellStyle name="20% - Accent1 129 2 2" xfId="199"/>
    <cellStyle name="20% - Accent1 129 2 2 2" xfId="200"/>
    <cellStyle name="20% - Accent1 129 2 3" xfId="201"/>
    <cellStyle name="20% - Accent1 129 3" xfId="202"/>
    <cellStyle name="20% - Accent1 129 3 2" xfId="203"/>
    <cellStyle name="20% - Accent1 129 4" xfId="204"/>
    <cellStyle name="20% - Accent1 13" xfId="205"/>
    <cellStyle name="20% - Accent1 13 2" xfId="206"/>
    <cellStyle name="20% - Accent1 13 2 2" xfId="207"/>
    <cellStyle name="20% - Accent1 13 2 2 2" xfId="208"/>
    <cellStyle name="20% - Accent1 13 2 2 2 2" xfId="209"/>
    <cellStyle name="20% - Accent1 13 2 2 3" xfId="210"/>
    <cellStyle name="20% - Accent1 13 2 3" xfId="211"/>
    <cellStyle name="20% - Accent1 13 2 3 2" xfId="212"/>
    <cellStyle name="20% - Accent1 13 2 4" xfId="213"/>
    <cellStyle name="20% - Accent1 13 3" xfId="214"/>
    <cellStyle name="20% - Accent1 13 3 2" xfId="215"/>
    <cellStyle name="20% - Accent1 13 3 2 2" xfId="216"/>
    <cellStyle name="20% - Accent1 13 3 3" xfId="217"/>
    <cellStyle name="20% - Accent1 13 4" xfId="218"/>
    <cellStyle name="20% - Accent1 13 4 2" xfId="219"/>
    <cellStyle name="20% - Accent1 13 5" xfId="220"/>
    <cellStyle name="20% - Accent1 13_draft transactions report_052009_rvsd" xfId="221"/>
    <cellStyle name="20% - Accent1 130" xfId="222"/>
    <cellStyle name="20% - Accent1 130 2" xfId="223"/>
    <cellStyle name="20% - Accent1 130 2 2" xfId="224"/>
    <cellStyle name="20% - Accent1 130 2 2 2" xfId="225"/>
    <cellStyle name="20% - Accent1 130 2 3" xfId="226"/>
    <cellStyle name="20% - Accent1 130 3" xfId="227"/>
    <cellStyle name="20% - Accent1 130 3 2" xfId="228"/>
    <cellStyle name="20% - Accent1 130 4" xfId="229"/>
    <cellStyle name="20% - Accent1 131" xfId="230"/>
    <cellStyle name="20% - Accent1 131 2" xfId="231"/>
    <cellStyle name="20% - Accent1 131 2 2" xfId="232"/>
    <cellStyle name="20% - Accent1 131 2 2 2" xfId="233"/>
    <cellStyle name="20% - Accent1 131 2 3" xfId="234"/>
    <cellStyle name="20% - Accent1 131 3" xfId="235"/>
    <cellStyle name="20% - Accent1 131 3 2" xfId="236"/>
    <cellStyle name="20% - Accent1 131 4" xfId="237"/>
    <cellStyle name="20% - Accent1 132" xfId="238"/>
    <cellStyle name="20% - Accent1 132 2" xfId="239"/>
    <cellStyle name="20% - Accent1 132 2 2" xfId="240"/>
    <cellStyle name="20% - Accent1 132 2 2 2" xfId="241"/>
    <cellStyle name="20% - Accent1 132 2 3" xfId="242"/>
    <cellStyle name="20% - Accent1 132 3" xfId="243"/>
    <cellStyle name="20% - Accent1 132 3 2" xfId="244"/>
    <cellStyle name="20% - Accent1 132 4" xfId="245"/>
    <cellStyle name="20% - Accent1 133" xfId="246"/>
    <cellStyle name="20% - Accent1 133 2" xfId="247"/>
    <cellStyle name="20% - Accent1 133 2 2" xfId="248"/>
    <cellStyle name="20% - Accent1 133 2 2 2" xfId="249"/>
    <cellStyle name="20% - Accent1 133 2 3" xfId="250"/>
    <cellStyle name="20% - Accent1 133 3" xfId="251"/>
    <cellStyle name="20% - Accent1 133 3 2" xfId="252"/>
    <cellStyle name="20% - Accent1 133 4" xfId="253"/>
    <cellStyle name="20% - Accent1 134" xfId="254"/>
    <cellStyle name="20% - Accent1 134 2" xfId="255"/>
    <cellStyle name="20% - Accent1 134 2 2" xfId="256"/>
    <cellStyle name="20% - Accent1 134 2 2 2" xfId="257"/>
    <cellStyle name="20% - Accent1 134 2 3" xfId="258"/>
    <cellStyle name="20% - Accent1 134 3" xfId="259"/>
    <cellStyle name="20% - Accent1 134 3 2" xfId="260"/>
    <cellStyle name="20% - Accent1 134 4" xfId="261"/>
    <cellStyle name="20% - Accent1 135" xfId="262"/>
    <cellStyle name="20% - Accent1 136" xfId="263"/>
    <cellStyle name="20% - Accent1 137" xfId="264"/>
    <cellStyle name="20% - Accent1 138" xfId="265"/>
    <cellStyle name="20% - Accent1 138 2" xfId="266"/>
    <cellStyle name="20% - Accent1 138 2 2" xfId="267"/>
    <cellStyle name="20% - Accent1 138 2 2 2" xfId="268"/>
    <cellStyle name="20% - Accent1 138 2 3" xfId="269"/>
    <cellStyle name="20% - Accent1 138 3" xfId="270"/>
    <cellStyle name="20% - Accent1 138 3 2" xfId="271"/>
    <cellStyle name="20% - Accent1 138 4" xfId="272"/>
    <cellStyle name="20% - Accent1 139" xfId="273"/>
    <cellStyle name="20% - Accent1 139 2" xfId="274"/>
    <cellStyle name="20% - Accent1 139 2 2" xfId="275"/>
    <cellStyle name="20% - Accent1 139 2 2 2" xfId="276"/>
    <cellStyle name="20% - Accent1 139 2 3" xfId="277"/>
    <cellStyle name="20% - Accent1 139 3" xfId="278"/>
    <cellStyle name="20% - Accent1 139 3 2" xfId="279"/>
    <cellStyle name="20% - Accent1 139 4" xfId="280"/>
    <cellStyle name="20% - Accent1 14" xfId="281"/>
    <cellStyle name="20% - Accent1 14 2" xfId="282"/>
    <cellStyle name="20% - Accent1 14 2 2" xfId="283"/>
    <cellStyle name="20% - Accent1 14 2 2 2" xfId="284"/>
    <cellStyle name="20% - Accent1 14 2 2 2 2" xfId="285"/>
    <cellStyle name="20% - Accent1 14 2 2 3" xfId="286"/>
    <cellStyle name="20% - Accent1 14 2 3" xfId="287"/>
    <cellStyle name="20% - Accent1 14 2 3 2" xfId="288"/>
    <cellStyle name="20% - Accent1 14 2 4" xfId="289"/>
    <cellStyle name="20% - Accent1 14 3" xfId="290"/>
    <cellStyle name="20% - Accent1 14 3 2" xfId="291"/>
    <cellStyle name="20% - Accent1 14 3 2 2" xfId="292"/>
    <cellStyle name="20% - Accent1 14 3 3" xfId="293"/>
    <cellStyle name="20% - Accent1 14 4" xfId="294"/>
    <cellStyle name="20% - Accent1 14 4 2" xfId="295"/>
    <cellStyle name="20% - Accent1 14 5" xfId="296"/>
    <cellStyle name="20% - Accent1 14_draft transactions report_052009_rvsd" xfId="297"/>
    <cellStyle name="20% - Accent1 140" xfId="298"/>
    <cellStyle name="20% - Accent1 140 2" xfId="299"/>
    <cellStyle name="20% - Accent1 140 2 2" xfId="300"/>
    <cellStyle name="20% - Accent1 140 2 2 2" xfId="301"/>
    <cellStyle name="20% - Accent1 140 2 3" xfId="302"/>
    <cellStyle name="20% - Accent1 140 3" xfId="303"/>
    <cellStyle name="20% - Accent1 140 3 2" xfId="304"/>
    <cellStyle name="20% - Accent1 140 4" xfId="305"/>
    <cellStyle name="20% - Accent1 141" xfId="306"/>
    <cellStyle name="20% - Accent1 141 2" xfId="307"/>
    <cellStyle name="20% - Accent1 141 2 2" xfId="308"/>
    <cellStyle name="20% - Accent1 141 2 2 2" xfId="309"/>
    <cellStyle name="20% - Accent1 141 2 3" xfId="310"/>
    <cellStyle name="20% - Accent1 141 3" xfId="311"/>
    <cellStyle name="20% - Accent1 141 3 2" xfId="312"/>
    <cellStyle name="20% - Accent1 141 4" xfId="313"/>
    <cellStyle name="20% - Accent1 142" xfId="314"/>
    <cellStyle name="20% - Accent1 142 2" xfId="315"/>
    <cellStyle name="20% - Accent1 142 2 2" xfId="316"/>
    <cellStyle name="20% - Accent1 142 2 2 2" xfId="317"/>
    <cellStyle name="20% - Accent1 142 2 3" xfId="318"/>
    <cellStyle name="20% - Accent1 142 3" xfId="319"/>
    <cellStyle name="20% - Accent1 142 3 2" xfId="320"/>
    <cellStyle name="20% - Accent1 142 4" xfId="321"/>
    <cellStyle name="20% - Accent1 143" xfId="322"/>
    <cellStyle name="20% - Accent1 143 2" xfId="323"/>
    <cellStyle name="20% - Accent1 143 2 2" xfId="324"/>
    <cellStyle name="20% - Accent1 143 2 2 2" xfId="325"/>
    <cellStyle name="20% - Accent1 143 2 3" xfId="326"/>
    <cellStyle name="20% - Accent1 143 3" xfId="327"/>
    <cellStyle name="20% - Accent1 143 3 2" xfId="328"/>
    <cellStyle name="20% - Accent1 143 4" xfId="329"/>
    <cellStyle name="20% - Accent1 144" xfId="330"/>
    <cellStyle name="20% - Accent1 144 2" xfId="331"/>
    <cellStyle name="20% - Accent1 144 2 2" xfId="332"/>
    <cellStyle name="20% - Accent1 144 2 2 2" xfId="333"/>
    <cellStyle name="20% - Accent1 144 2 3" xfId="334"/>
    <cellStyle name="20% - Accent1 144 3" xfId="335"/>
    <cellStyle name="20% - Accent1 144 3 2" xfId="336"/>
    <cellStyle name="20% - Accent1 144 4" xfId="337"/>
    <cellStyle name="20% - Accent1 145" xfId="338"/>
    <cellStyle name="20% - Accent1 145 2" xfId="339"/>
    <cellStyle name="20% - Accent1 145 2 2" xfId="340"/>
    <cellStyle name="20% - Accent1 145 2 2 2" xfId="341"/>
    <cellStyle name="20% - Accent1 145 2 3" xfId="342"/>
    <cellStyle name="20% - Accent1 145 3" xfId="343"/>
    <cellStyle name="20% - Accent1 145 3 2" xfId="344"/>
    <cellStyle name="20% - Accent1 145 4" xfId="345"/>
    <cellStyle name="20% - Accent1 146" xfId="346"/>
    <cellStyle name="20% - Accent1 146 2" xfId="347"/>
    <cellStyle name="20% - Accent1 146 2 2" xfId="348"/>
    <cellStyle name="20% - Accent1 146 2 2 2" xfId="349"/>
    <cellStyle name="20% - Accent1 146 2 3" xfId="350"/>
    <cellStyle name="20% - Accent1 146 3" xfId="351"/>
    <cellStyle name="20% - Accent1 146 3 2" xfId="352"/>
    <cellStyle name="20% - Accent1 146 4" xfId="353"/>
    <cellStyle name="20% - Accent1 147" xfId="354"/>
    <cellStyle name="20% - Accent1 148" xfId="355"/>
    <cellStyle name="20% - Accent1 149" xfId="356"/>
    <cellStyle name="20% - Accent1 15" xfId="357"/>
    <cellStyle name="20% - Accent1 15 2" xfId="358"/>
    <cellStyle name="20% - Accent1 15 2 2" xfId="359"/>
    <cellStyle name="20% - Accent1 15 2 2 2" xfId="360"/>
    <cellStyle name="20% - Accent1 15 2 2 2 2" xfId="361"/>
    <cellStyle name="20% - Accent1 15 2 2 3" xfId="362"/>
    <cellStyle name="20% - Accent1 15 2 3" xfId="363"/>
    <cellStyle name="20% - Accent1 15 2 3 2" xfId="364"/>
    <cellStyle name="20% - Accent1 15 2 4" xfId="365"/>
    <cellStyle name="20% - Accent1 15 3" xfId="366"/>
    <cellStyle name="20% - Accent1 15 3 2" xfId="367"/>
    <cellStyle name="20% - Accent1 15 3 2 2" xfId="368"/>
    <cellStyle name="20% - Accent1 15 3 3" xfId="369"/>
    <cellStyle name="20% - Accent1 15 4" xfId="370"/>
    <cellStyle name="20% - Accent1 15 4 2" xfId="371"/>
    <cellStyle name="20% - Accent1 15 5" xfId="372"/>
    <cellStyle name="20% - Accent1 15_draft transactions report_052009_rvsd" xfId="373"/>
    <cellStyle name="20% - Accent1 150" xfId="374"/>
    <cellStyle name="20% - Accent1 151" xfId="375"/>
    <cellStyle name="20% - Accent1 152" xfId="376"/>
    <cellStyle name="20% - Accent1 153" xfId="377"/>
    <cellStyle name="20% - Accent1 153 2" xfId="378"/>
    <cellStyle name="20% - Accent1 153 2 2" xfId="379"/>
    <cellStyle name="20% - Accent1 153 3" xfId="380"/>
    <cellStyle name="20% - Accent1 154" xfId="381"/>
    <cellStyle name="20% - Accent1 154 2" xfId="382"/>
    <cellStyle name="20% - Accent1 155" xfId="383"/>
    <cellStyle name="20% - Accent1 16" xfId="384"/>
    <cellStyle name="20% - Accent1 16 2" xfId="385"/>
    <cellStyle name="20% - Accent1 16 2 2" xfId="386"/>
    <cellStyle name="20% - Accent1 16 2 2 2" xfId="387"/>
    <cellStyle name="20% - Accent1 16 2 2 2 2" xfId="388"/>
    <cellStyle name="20% - Accent1 16 2 2 3" xfId="389"/>
    <cellStyle name="20% - Accent1 16 2 3" xfId="390"/>
    <cellStyle name="20% - Accent1 16 2 3 2" xfId="391"/>
    <cellStyle name="20% - Accent1 16 2 4" xfId="392"/>
    <cellStyle name="20% - Accent1 16 3" xfId="393"/>
    <cellStyle name="20% - Accent1 16 3 2" xfId="394"/>
    <cellStyle name="20% - Accent1 16 3 2 2" xfId="395"/>
    <cellStyle name="20% - Accent1 16 3 3" xfId="396"/>
    <cellStyle name="20% - Accent1 16 4" xfId="397"/>
    <cellStyle name="20% - Accent1 16 4 2" xfId="398"/>
    <cellStyle name="20% - Accent1 16 5" xfId="399"/>
    <cellStyle name="20% - Accent1 16_draft transactions report_052009_rvsd" xfId="400"/>
    <cellStyle name="20% - Accent1 17" xfId="401"/>
    <cellStyle name="20% - Accent1 17 2" xfId="402"/>
    <cellStyle name="20% - Accent1 17 2 2" xfId="403"/>
    <cellStyle name="20% - Accent1 17 2 2 2" xfId="404"/>
    <cellStyle name="20% - Accent1 17 2 2 2 2" xfId="405"/>
    <cellStyle name="20% - Accent1 17 2 2 3" xfId="406"/>
    <cellStyle name="20% - Accent1 17 2 3" xfId="407"/>
    <cellStyle name="20% - Accent1 17 2 3 2" xfId="408"/>
    <cellStyle name="20% - Accent1 17 2 4" xfId="409"/>
    <cellStyle name="20% - Accent1 17 3" xfId="410"/>
    <cellStyle name="20% - Accent1 17 3 2" xfId="411"/>
    <cellStyle name="20% - Accent1 17 3 2 2" xfId="412"/>
    <cellStyle name="20% - Accent1 17 3 3" xfId="413"/>
    <cellStyle name="20% - Accent1 17 4" xfId="414"/>
    <cellStyle name="20% - Accent1 17 4 2" xfId="415"/>
    <cellStyle name="20% - Accent1 17 5" xfId="416"/>
    <cellStyle name="20% - Accent1 17_draft transactions report_052009_rvsd" xfId="417"/>
    <cellStyle name="20% - Accent1 18" xfId="418"/>
    <cellStyle name="20% - Accent1 18 2" xfId="419"/>
    <cellStyle name="20% - Accent1 18 2 2" xfId="420"/>
    <cellStyle name="20% - Accent1 18 2 2 2" xfId="421"/>
    <cellStyle name="20% - Accent1 18 2 2 2 2" xfId="422"/>
    <cellStyle name="20% - Accent1 18 2 2 3" xfId="423"/>
    <cellStyle name="20% - Accent1 18 2 3" xfId="424"/>
    <cellStyle name="20% - Accent1 18 2 3 2" xfId="425"/>
    <cellStyle name="20% - Accent1 18 2 4" xfId="426"/>
    <cellStyle name="20% - Accent1 18 3" xfId="427"/>
    <cellStyle name="20% - Accent1 18 3 2" xfId="428"/>
    <cellStyle name="20% - Accent1 18 3 2 2" xfId="429"/>
    <cellStyle name="20% - Accent1 18 3 3" xfId="430"/>
    <cellStyle name="20% - Accent1 18 4" xfId="431"/>
    <cellStyle name="20% - Accent1 18 4 2" xfId="432"/>
    <cellStyle name="20% - Accent1 18 5" xfId="433"/>
    <cellStyle name="20% - Accent1 18_draft transactions report_052009_rvsd" xfId="434"/>
    <cellStyle name="20% - Accent1 19" xfId="435"/>
    <cellStyle name="20% - Accent1 19 2" xfId="436"/>
    <cellStyle name="20% - Accent1 19 2 2" xfId="437"/>
    <cellStyle name="20% - Accent1 19 2 2 2" xfId="438"/>
    <cellStyle name="20% - Accent1 19 2 2 2 2" xfId="439"/>
    <cellStyle name="20% - Accent1 19 2 2 3" xfId="440"/>
    <cellStyle name="20% - Accent1 19 2 3" xfId="441"/>
    <cellStyle name="20% - Accent1 19 2 3 2" xfId="442"/>
    <cellStyle name="20% - Accent1 19 2 4" xfId="443"/>
    <cellStyle name="20% - Accent1 19 3" xfId="444"/>
    <cellStyle name="20% - Accent1 19 3 2" xfId="445"/>
    <cellStyle name="20% - Accent1 19 3 2 2" xfId="446"/>
    <cellStyle name="20% - Accent1 19 3 3" xfId="447"/>
    <cellStyle name="20% - Accent1 19 4" xfId="448"/>
    <cellStyle name="20% - Accent1 19 4 2" xfId="449"/>
    <cellStyle name="20% - Accent1 19 5" xfId="450"/>
    <cellStyle name="20% - Accent1 19_draft transactions report_052009_rvsd" xfId="451"/>
    <cellStyle name="20% - Accent1 2" xfId="452"/>
    <cellStyle name="20% - Accent1 2 2" xfId="453"/>
    <cellStyle name="20% - Accent1 2 2 2" xfId="454"/>
    <cellStyle name="20% - Accent1 2 2 2 2" xfId="455"/>
    <cellStyle name="20% - Accent1 2 2 2 2 2" xfId="456"/>
    <cellStyle name="20% - Accent1 2 2 2 2 2 2" xfId="457"/>
    <cellStyle name="20% - Accent1 2 2 2 2 3" xfId="458"/>
    <cellStyle name="20% - Accent1 2 2 2 3" xfId="459"/>
    <cellStyle name="20% - Accent1 2 2 2 3 2" xfId="460"/>
    <cellStyle name="20% - Accent1 2 2 2 4" xfId="461"/>
    <cellStyle name="20% - Accent1 2 2 3" xfId="462"/>
    <cellStyle name="20% - Accent1 2 2 3 2" xfId="463"/>
    <cellStyle name="20% - Accent1 2 2 3 2 2" xfId="464"/>
    <cellStyle name="20% - Accent1 2 2 3 3" xfId="465"/>
    <cellStyle name="20% - Accent1 2 2 4" xfId="466"/>
    <cellStyle name="20% - Accent1 2 2 4 2" xfId="467"/>
    <cellStyle name="20% - Accent1 2 2 5" xfId="468"/>
    <cellStyle name="20% - Accent1 2 2_draft transactions report_052009_rvsd" xfId="469"/>
    <cellStyle name="20% - Accent1 2 3" xfId="470"/>
    <cellStyle name="20% - Accent1 2 3 2" xfId="471"/>
    <cellStyle name="20% - Accent1 2 3 2 2" xfId="472"/>
    <cellStyle name="20% - Accent1 2 3 2 2 2" xfId="473"/>
    <cellStyle name="20% - Accent1 2 3 2 3" xfId="474"/>
    <cellStyle name="20% - Accent1 2 3 3" xfId="475"/>
    <cellStyle name="20% - Accent1 2 3 3 2" xfId="476"/>
    <cellStyle name="20% - Accent1 2 3 4" xfId="477"/>
    <cellStyle name="20% - Accent1 2 4" xfId="478"/>
    <cellStyle name="20% - Accent1 2 4 2" xfId="479"/>
    <cellStyle name="20% - Accent1 2 4 2 2" xfId="480"/>
    <cellStyle name="20% - Accent1 2 4 3" xfId="481"/>
    <cellStyle name="20% - Accent1 2 5" xfId="482"/>
    <cellStyle name="20% - Accent1 2 5 2" xfId="483"/>
    <cellStyle name="20% - Accent1 2 6" xfId="484"/>
    <cellStyle name="20% - Accent1 2_draft transactions report_052009_rvsd" xfId="485"/>
    <cellStyle name="20% - Accent1 20" xfId="486"/>
    <cellStyle name="20% - Accent1 20 2" xfId="487"/>
    <cellStyle name="20% - Accent1 20 2 2" xfId="488"/>
    <cellStyle name="20% - Accent1 20 2 2 2" xfId="489"/>
    <cellStyle name="20% - Accent1 20 2 2 2 2" xfId="490"/>
    <cellStyle name="20% - Accent1 20 2 2 3" xfId="491"/>
    <cellStyle name="20% - Accent1 20 2 3" xfId="492"/>
    <cellStyle name="20% - Accent1 20 2 3 2" xfId="493"/>
    <cellStyle name="20% - Accent1 20 2 4" xfId="494"/>
    <cellStyle name="20% - Accent1 20 3" xfId="495"/>
    <cellStyle name="20% - Accent1 20 3 2" xfId="496"/>
    <cellStyle name="20% - Accent1 20 3 2 2" xfId="497"/>
    <cellStyle name="20% - Accent1 20 3 3" xfId="498"/>
    <cellStyle name="20% - Accent1 20 4" xfId="499"/>
    <cellStyle name="20% - Accent1 20 4 2" xfId="500"/>
    <cellStyle name="20% - Accent1 20 5" xfId="501"/>
    <cellStyle name="20% - Accent1 20_draft transactions report_052009_rvsd" xfId="502"/>
    <cellStyle name="20% - Accent1 21" xfId="503"/>
    <cellStyle name="20% - Accent1 21 2" xfId="504"/>
    <cellStyle name="20% - Accent1 21 2 2" xfId="505"/>
    <cellStyle name="20% - Accent1 21 2 2 2" xfId="506"/>
    <cellStyle name="20% - Accent1 21 2 2 2 2" xfId="507"/>
    <cellStyle name="20% - Accent1 21 2 2 3" xfId="508"/>
    <cellStyle name="20% - Accent1 21 2 3" xfId="509"/>
    <cellStyle name="20% - Accent1 21 2 3 2" xfId="510"/>
    <cellStyle name="20% - Accent1 21 2 4" xfId="511"/>
    <cellStyle name="20% - Accent1 21 3" xfId="512"/>
    <cellStyle name="20% - Accent1 21 3 2" xfId="513"/>
    <cellStyle name="20% - Accent1 21 3 2 2" xfId="514"/>
    <cellStyle name="20% - Accent1 21 3 3" xfId="515"/>
    <cellStyle name="20% - Accent1 21 4" xfId="516"/>
    <cellStyle name="20% - Accent1 21 4 2" xfId="517"/>
    <cellStyle name="20% - Accent1 21 5" xfId="518"/>
    <cellStyle name="20% - Accent1 21_draft transactions report_052009_rvsd" xfId="519"/>
    <cellStyle name="20% - Accent1 22" xfId="520"/>
    <cellStyle name="20% - Accent1 22 2" xfId="521"/>
    <cellStyle name="20% - Accent1 22 2 2" xfId="522"/>
    <cellStyle name="20% - Accent1 22 2 2 2" xfId="523"/>
    <cellStyle name="20% - Accent1 22 2 2 2 2" xfId="524"/>
    <cellStyle name="20% - Accent1 22 2 2 3" xfId="525"/>
    <cellStyle name="20% - Accent1 22 2 3" xfId="526"/>
    <cellStyle name="20% - Accent1 22 2 3 2" xfId="527"/>
    <cellStyle name="20% - Accent1 22 2 4" xfId="528"/>
    <cellStyle name="20% - Accent1 22 3" xfId="529"/>
    <cellStyle name="20% - Accent1 22 3 2" xfId="530"/>
    <cellStyle name="20% - Accent1 22 3 2 2" xfId="531"/>
    <cellStyle name="20% - Accent1 22 3 3" xfId="532"/>
    <cellStyle name="20% - Accent1 22 4" xfId="533"/>
    <cellStyle name="20% - Accent1 22 4 2" xfId="534"/>
    <cellStyle name="20% - Accent1 22 5" xfId="535"/>
    <cellStyle name="20% - Accent1 22_draft transactions report_052009_rvsd" xfId="536"/>
    <cellStyle name="20% - Accent1 23" xfId="537"/>
    <cellStyle name="20% - Accent1 23 2" xfId="538"/>
    <cellStyle name="20% - Accent1 23 2 2" xfId="539"/>
    <cellStyle name="20% - Accent1 23 2 2 2" xfId="540"/>
    <cellStyle name="20% - Accent1 23 2 2 2 2" xfId="541"/>
    <cellStyle name="20% - Accent1 23 2 2 3" xfId="542"/>
    <cellStyle name="20% - Accent1 23 2 3" xfId="543"/>
    <cellStyle name="20% - Accent1 23 2 3 2" xfId="544"/>
    <cellStyle name="20% - Accent1 23 2 4" xfId="545"/>
    <cellStyle name="20% - Accent1 23 3" xfId="546"/>
    <cellStyle name="20% - Accent1 23 3 2" xfId="547"/>
    <cellStyle name="20% - Accent1 23 3 2 2" xfId="548"/>
    <cellStyle name="20% - Accent1 23 3 3" xfId="549"/>
    <cellStyle name="20% - Accent1 23 4" xfId="550"/>
    <cellStyle name="20% - Accent1 23 4 2" xfId="551"/>
    <cellStyle name="20% - Accent1 23 5" xfId="552"/>
    <cellStyle name="20% - Accent1 23_draft transactions report_052009_rvsd" xfId="553"/>
    <cellStyle name="20% - Accent1 24" xfId="554"/>
    <cellStyle name="20% - Accent1 24 2" xfId="555"/>
    <cellStyle name="20% - Accent1 24 2 2" xfId="556"/>
    <cellStyle name="20% - Accent1 24 2 2 2" xfId="557"/>
    <cellStyle name="20% - Accent1 24 2 2 2 2" xfId="558"/>
    <cellStyle name="20% - Accent1 24 2 2 3" xfId="559"/>
    <cellStyle name="20% - Accent1 24 2 3" xfId="560"/>
    <cellStyle name="20% - Accent1 24 2 3 2" xfId="561"/>
    <cellStyle name="20% - Accent1 24 2 4" xfId="562"/>
    <cellStyle name="20% - Accent1 24 3" xfId="563"/>
    <cellStyle name="20% - Accent1 24 3 2" xfId="564"/>
    <cellStyle name="20% - Accent1 24 3 2 2" xfId="565"/>
    <cellStyle name="20% - Accent1 24 3 3" xfId="566"/>
    <cellStyle name="20% - Accent1 24 4" xfId="567"/>
    <cellStyle name="20% - Accent1 24 4 2" xfId="568"/>
    <cellStyle name="20% - Accent1 24 5" xfId="569"/>
    <cellStyle name="20% - Accent1 24_draft transactions report_052009_rvsd" xfId="570"/>
    <cellStyle name="20% - Accent1 25" xfId="571"/>
    <cellStyle name="20% - Accent1 25 2" xfId="572"/>
    <cellStyle name="20% - Accent1 25 2 2" xfId="573"/>
    <cellStyle name="20% - Accent1 25 2 2 2" xfId="574"/>
    <cellStyle name="20% - Accent1 25 2 2 2 2" xfId="575"/>
    <cellStyle name="20% - Accent1 25 2 2 3" xfId="576"/>
    <cellStyle name="20% - Accent1 25 2 3" xfId="577"/>
    <cellStyle name="20% - Accent1 25 2 3 2" xfId="578"/>
    <cellStyle name="20% - Accent1 25 2 4" xfId="579"/>
    <cellStyle name="20% - Accent1 25 3" xfId="580"/>
    <cellStyle name="20% - Accent1 25 3 2" xfId="581"/>
    <cellStyle name="20% - Accent1 25 3 2 2" xfId="582"/>
    <cellStyle name="20% - Accent1 25 3 3" xfId="583"/>
    <cellStyle name="20% - Accent1 25 4" xfId="584"/>
    <cellStyle name="20% - Accent1 25 4 2" xfId="585"/>
    <cellStyle name="20% - Accent1 25 5" xfId="586"/>
    <cellStyle name="20% - Accent1 25_draft transactions report_052009_rvsd" xfId="587"/>
    <cellStyle name="20% - Accent1 26" xfId="588"/>
    <cellStyle name="20% - Accent1 26 2" xfId="589"/>
    <cellStyle name="20% - Accent1 26 2 2" xfId="590"/>
    <cellStyle name="20% - Accent1 26 2 2 2" xfId="591"/>
    <cellStyle name="20% - Accent1 26 2 2 2 2" xfId="592"/>
    <cellStyle name="20% - Accent1 26 2 2 3" xfId="593"/>
    <cellStyle name="20% - Accent1 26 2 3" xfId="594"/>
    <cellStyle name="20% - Accent1 26 2 3 2" xfId="595"/>
    <cellStyle name="20% - Accent1 26 2 4" xfId="596"/>
    <cellStyle name="20% - Accent1 26 3" xfId="597"/>
    <cellStyle name="20% - Accent1 26 3 2" xfId="598"/>
    <cellStyle name="20% - Accent1 26 3 2 2" xfId="599"/>
    <cellStyle name="20% - Accent1 26 3 3" xfId="600"/>
    <cellStyle name="20% - Accent1 26 4" xfId="601"/>
    <cellStyle name="20% - Accent1 26 4 2" xfId="602"/>
    <cellStyle name="20% - Accent1 26 5" xfId="603"/>
    <cellStyle name="20% - Accent1 26_draft transactions report_052009_rvsd" xfId="604"/>
    <cellStyle name="20% - Accent1 27" xfId="605"/>
    <cellStyle name="20% - Accent1 27 2" xfId="606"/>
    <cellStyle name="20% - Accent1 27 2 2" xfId="607"/>
    <cellStyle name="20% - Accent1 27 2 2 2" xfId="608"/>
    <cellStyle name="20% - Accent1 27 2 2 2 2" xfId="609"/>
    <cellStyle name="20% - Accent1 27 2 2 3" xfId="610"/>
    <cellStyle name="20% - Accent1 27 2 3" xfId="611"/>
    <cellStyle name="20% - Accent1 27 2 3 2" xfId="612"/>
    <cellStyle name="20% - Accent1 27 2 4" xfId="613"/>
    <cellStyle name="20% - Accent1 27 3" xfId="614"/>
    <cellStyle name="20% - Accent1 27 3 2" xfId="615"/>
    <cellStyle name="20% - Accent1 27 3 2 2" xfId="616"/>
    <cellStyle name="20% - Accent1 27 3 3" xfId="617"/>
    <cellStyle name="20% - Accent1 27 4" xfId="618"/>
    <cellStyle name="20% - Accent1 27 4 2" xfId="619"/>
    <cellStyle name="20% - Accent1 27 5" xfId="620"/>
    <cellStyle name="20% - Accent1 27_draft transactions report_052009_rvsd" xfId="621"/>
    <cellStyle name="20% - Accent1 28" xfId="622"/>
    <cellStyle name="20% - Accent1 28 2" xfId="623"/>
    <cellStyle name="20% - Accent1 28 2 2" xfId="624"/>
    <cellStyle name="20% - Accent1 28 2 2 2" xfId="625"/>
    <cellStyle name="20% - Accent1 28 2 2 2 2" xfId="626"/>
    <cellStyle name="20% - Accent1 28 2 2 3" xfId="627"/>
    <cellStyle name="20% - Accent1 28 2 3" xfId="628"/>
    <cellStyle name="20% - Accent1 28 2 3 2" xfId="629"/>
    <cellStyle name="20% - Accent1 28 2 4" xfId="630"/>
    <cellStyle name="20% - Accent1 28 3" xfId="631"/>
    <cellStyle name="20% - Accent1 28 3 2" xfId="632"/>
    <cellStyle name="20% - Accent1 28 3 2 2" xfId="633"/>
    <cellStyle name="20% - Accent1 28 3 3" xfId="634"/>
    <cellStyle name="20% - Accent1 28 4" xfId="635"/>
    <cellStyle name="20% - Accent1 28 4 2" xfId="636"/>
    <cellStyle name="20% - Accent1 28 5" xfId="637"/>
    <cellStyle name="20% - Accent1 28_draft transactions report_052009_rvsd" xfId="638"/>
    <cellStyle name="20% - Accent1 29" xfId="639"/>
    <cellStyle name="20% - Accent1 29 2" xfId="640"/>
    <cellStyle name="20% - Accent1 29 2 2" xfId="641"/>
    <cellStyle name="20% - Accent1 29 2 2 2" xfId="642"/>
    <cellStyle name="20% - Accent1 29 2 2 2 2" xfId="643"/>
    <cellStyle name="20% - Accent1 29 2 2 3" xfId="644"/>
    <cellStyle name="20% - Accent1 29 2 3" xfId="645"/>
    <cellStyle name="20% - Accent1 29 2 3 2" xfId="646"/>
    <cellStyle name="20% - Accent1 29 2 4" xfId="647"/>
    <cellStyle name="20% - Accent1 29 3" xfId="648"/>
    <cellStyle name="20% - Accent1 29 3 2" xfId="649"/>
    <cellStyle name="20% - Accent1 29 3 2 2" xfId="650"/>
    <cellStyle name="20% - Accent1 29 3 3" xfId="651"/>
    <cellStyle name="20% - Accent1 29 4" xfId="652"/>
    <cellStyle name="20% - Accent1 29 4 2" xfId="653"/>
    <cellStyle name="20% - Accent1 29 5" xfId="654"/>
    <cellStyle name="20% - Accent1 29_draft transactions report_052009_rvsd" xfId="655"/>
    <cellStyle name="20% - Accent1 3" xfId="656"/>
    <cellStyle name="20% - Accent1 3 2" xfId="657"/>
    <cellStyle name="20% - Accent1 3 2 2" xfId="658"/>
    <cellStyle name="20% - Accent1 3 2 2 2" xfId="659"/>
    <cellStyle name="20% - Accent1 3 2 2 2 2" xfId="660"/>
    <cellStyle name="20% - Accent1 3 2 2 2 2 2" xfId="661"/>
    <cellStyle name="20% - Accent1 3 2 2 2 3" xfId="662"/>
    <cellStyle name="20% - Accent1 3 2 2 3" xfId="663"/>
    <cellStyle name="20% - Accent1 3 2 2 3 2" xfId="664"/>
    <cellStyle name="20% - Accent1 3 2 2 4" xfId="665"/>
    <cellStyle name="20% - Accent1 3 2 3" xfId="666"/>
    <cellStyle name="20% - Accent1 3 2 3 2" xfId="667"/>
    <cellStyle name="20% - Accent1 3 2 3 2 2" xfId="668"/>
    <cellStyle name="20% - Accent1 3 2 3 3" xfId="669"/>
    <cellStyle name="20% - Accent1 3 2 4" xfId="670"/>
    <cellStyle name="20% - Accent1 3 2 4 2" xfId="671"/>
    <cellStyle name="20% - Accent1 3 2 5" xfId="672"/>
    <cellStyle name="20% - Accent1 3 2_draft transactions report_052009_rvsd" xfId="673"/>
    <cellStyle name="20% - Accent1 3 3" xfId="674"/>
    <cellStyle name="20% - Accent1 3 3 2" xfId="675"/>
    <cellStyle name="20% - Accent1 3 3 2 2" xfId="676"/>
    <cellStyle name="20% - Accent1 3 3 2 2 2" xfId="677"/>
    <cellStyle name="20% - Accent1 3 3 2 3" xfId="678"/>
    <cellStyle name="20% - Accent1 3 3 3" xfId="679"/>
    <cellStyle name="20% - Accent1 3 3 3 2" xfId="680"/>
    <cellStyle name="20% - Accent1 3 3 4" xfId="681"/>
    <cellStyle name="20% - Accent1 3 4" xfId="682"/>
    <cellStyle name="20% - Accent1 3 4 2" xfId="683"/>
    <cellStyle name="20% - Accent1 3 4 2 2" xfId="684"/>
    <cellStyle name="20% - Accent1 3 4 3" xfId="685"/>
    <cellStyle name="20% - Accent1 3 5" xfId="686"/>
    <cellStyle name="20% - Accent1 3 5 2" xfId="687"/>
    <cellStyle name="20% - Accent1 3 6" xfId="688"/>
    <cellStyle name="20% - Accent1 3_draft transactions report_052009_rvsd" xfId="689"/>
    <cellStyle name="20% - Accent1 30" xfId="690"/>
    <cellStyle name="20% - Accent1 30 2" xfId="691"/>
    <cellStyle name="20% - Accent1 30 2 2" xfId="692"/>
    <cellStyle name="20% - Accent1 30 2 2 2" xfId="693"/>
    <cellStyle name="20% - Accent1 30 2 2 2 2" xfId="694"/>
    <cellStyle name="20% - Accent1 30 2 2 3" xfId="695"/>
    <cellStyle name="20% - Accent1 30 2 3" xfId="696"/>
    <cellStyle name="20% - Accent1 30 2 3 2" xfId="697"/>
    <cellStyle name="20% - Accent1 30 2 4" xfId="698"/>
    <cellStyle name="20% - Accent1 30 3" xfId="699"/>
    <cellStyle name="20% - Accent1 30 3 2" xfId="700"/>
    <cellStyle name="20% - Accent1 30 3 2 2" xfId="701"/>
    <cellStyle name="20% - Accent1 30 3 3" xfId="702"/>
    <cellStyle name="20% - Accent1 30 4" xfId="703"/>
    <cellStyle name="20% - Accent1 30 4 2" xfId="704"/>
    <cellStyle name="20% - Accent1 30 5" xfId="705"/>
    <cellStyle name="20% - Accent1 30_draft transactions report_052009_rvsd" xfId="706"/>
    <cellStyle name="20% - Accent1 31" xfId="707"/>
    <cellStyle name="20% - Accent1 31 2" xfId="708"/>
    <cellStyle name="20% - Accent1 31 2 2" xfId="709"/>
    <cellStyle name="20% - Accent1 31 2 2 2" xfId="710"/>
    <cellStyle name="20% - Accent1 31 2 2 2 2" xfId="711"/>
    <cellStyle name="20% - Accent1 31 2 2 3" xfId="712"/>
    <cellStyle name="20% - Accent1 31 2 3" xfId="713"/>
    <cellStyle name="20% - Accent1 31 2 3 2" xfId="714"/>
    <cellStyle name="20% - Accent1 31 2 4" xfId="715"/>
    <cellStyle name="20% - Accent1 31 3" xfId="716"/>
    <cellStyle name="20% - Accent1 31 3 2" xfId="717"/>
    <cellStyle name="20% - Accent1 31 3 2 2" xfId="718"/>
    <cellStyle name="20% - Accent1 31 3 3" xfId="719"/>
    <cellStyle name="20% - Accent1 31 4" xfId="720"/>
    <cellStyle name="20% - Accent1 31 4 2" xfId="721"/>
    <cellStyle name="20% - Accent1 31 5" xfId="722"/>
    <cellStyle name="20% - Accent1 31_draft transactions report_052009_rvsd" xfId="723"/>
    <cellStyle name="20% - Accent1 32" xfId="724"/>
    <cellStyle name="20% - Accent1 32 2" xfId="725"/>
    <cellStyle name="20% - Accent1 32 2 2" xfId="726"/>
    <cellStyle name="20% - Accent1 32 2 2 2" xfId="727"/>
    <cellStyle name="20% - Accent1 32 2 2 2 2" xfId="728"/>
    <cellStyle name="20% - Accent1 32 2 2 3" xfId="729"/>
    <cellStyle name="20% - Accent1 32 2 3" xfId="730"/>
    <cellStyle name="20% - Accent1 32 2 3 2" xfId="731"/>
    <cellStyle name="20% - Accent1 32 2 4" xfId="732"/>
    <cellStyle name="20% - Accent1 32 3" xfId="733"/>
    <cellStyle name="20% - Accent1 32 3 2" xfId="734"/>
    <cellStyle name="20% - Accent1 32 3 2 2" xfId="735"/>
    <cellStyle name="20% - Accent1 32 3 3" xfId="736"/>
    <cellStyle name="20% - Accent1 32 4" xfId="737"/>
    <cellStyle name="20% - Accent1 32 4 2" xfId="738"/>
    <cellStyle name="20% - Accent1 32 5" xfId="739"/>
    <cellStyle name="20% - Accent1 32_draft transactions report_052009_rvsd" xfId="740"/>
    <cellStyle name="20% - Accent1 33" xfId="741"/>
    <cellStyle name="20% - Accent1 33 2" xfId="742"/>
    <cellStyle name="20% - Accent1 33 2 2" xfId="743"/>
    <cellStyle name="20% - Accent1 33 2 2 2" xfId="744"/>
    <cellStyle name="20% - Accent1 33 2 3" xfId="745"/>
    <cellStyle name="20% - Accent1 33 3" xfId="746"/>
    <cellStyle name="20% - Accent1 33 3 2" xfId="747"/>
    <cellStyle name="20% - Accent1 33 4" xfId="748"/>
    <cellStyle name="20% - Accent1 34" xfId="749"/>
    <cellStyle name="20% - Accent1 34 2" xfId="750"/>
    <cellStyle name="20% - Accent1 34 2 2" xfId="751"/>
    <cellStyle name="20% - Accent1 34 2 2 2" xfId="752"/>
    <cellStyle name="20% - Accent1 34 2 3" xfId="753"/>
    <cellStyle name="20% - Accent1 34 3" xfId="754"/>
    <cellStyle name="20% - Accent1 34 3 2" xfId="755"/>
    <cellStyle name="20% - Accent1 34 4" xfId="756"/>
    <cellStyle name="20% - Accent1 35" xfId="757"/>
    <cellStyle name="20% - Accent1 35 2" xfId="758"/>
    <cellStyle name="20% - Accent1 35 2 2" xfId="759"/>
    <cellStyle name="20% - Accent1 35 2 2 2" xfId="760"/>
    <cellStyle name="20% - Accent1 35 2 3" xfId="761"/>
    <cellStyle name="20% - Accent1 35 3" xfId="762"/>
    <cellStyle name="20% - Accent1 35 3 2" xfId="763"/>
    <cellStyle name="20% - Accent1 35 4" xfId="764"/>
    <cellStyle name="20% - Accent1 36" xfId="765"/>
    <cellStyle name="20% - Accent1 36 2" xfId="766"/>
    <cellStyle name="20% - Accent1 36 2 2" xfId="767"/>
    <cellStyle name="20% - Accent1 36 2 2 2" xfId="768"/>
    <cellStyle name="20% - Accent1 36 2 3" xfId="769"/>
    <cellStyle name="20% - Accent1 36 3" xfId="770"/>
    <cellStyle name="20% - Accent1 36 3 2" xfId="771"/>
    <cellStyle name="20% - Accent1 36 4" xfId="772"/>
    <cellStyle name="20% - Accent1 37" xfId="773"/>
    <cellStyle name="20% - Accent1 37 2" xfId="774"/>
    <cellStyle name="20% - Accent1 37 2 2" xfId="775"/>
    <cellStyle name="20% - Accent1 37 2 2 2" xfId="776"/>
    <cellStyle name="20% - Accent1 37 2 3" xfId="777"/>
    <cellStyle name="20% - Accent1 37 3" xfId="778"/>
    <cellStyle name="20% - Accent1 37 3 2" xfId="779"/>
    <cellStyle name="20% - Accent1 37 4" xfId="780"/>
    <cellStyle name="20% - Accent1 38" xfId="781"/>
    <cellStyle name="20% - Accent1 38 2" xfId="782"/>
    <cellStyle name="20% - Accent1 38 2 2" xfId="783"/>
    <cellStyle name="20% - Accent1 38 2 2 2" xfId="784"/>
    <cellStyle name="20% - Accent1 38 2 3" xfId="785"/>
    <cellStyle name="20% - Accent1 38 3" xfId="786"/>
    <cellStyle name="20% - Accent1 38 3 2" xfId="787"/>
    <cellStyle name="20% - Accent1 38 4" xfId="788"/>
    <cellStyle name="20% - Accent1 39" xfId="789"/>
    <cellStyle name="20% - Accent1 39 2" xfId="790"/>
    <cellStyle name="20% - Accent1 39 2 2" xfId="791"/>
    <cellStyle name="20% - Accent1 39 2 2 2" xfId="792"/>
    <cellStyle name="20% - Accent1 39 2 3" xfId="793"/>
    <cellStyle name="20% - Accent1 39 3" xfId="794"/>
    <cellStyle name="20% - Accent1 39 3 2" xfId="795"/>
    <cellStyle name="20% - Accent1 39 4" xfId="796"/>
    <cellStyle name="20% - Accent1 4" xfId="797"/>
    <cellStyle name="20% - Accent1 4 2" xfId="798"/>
    <cellStyle name="20% - Accent1 4 2 2" xfId="799"/>
    <cellStyle name="20% - Accent1 4 2 2 2" xfId="800"/>
    <cellStyle name="20% - Accent1 4 2 2 2 2" xfId="801"/>
    <cellStyle name="20% - Accent1 4 2 2 2 2 2" xfId="802"/>
    <cellStyle name="20% - Accent1 4 2 2 2 3" xfId="803"/>
    <cellStyle name="20% - Accent1 4 2 2 3" xfId="804"/>
    <cellStyle name="20% - Accent1 4 2 2 3 2" xfId="805"/>
    <cellStyle name="20% - Accent1 4 2 2 4" xfId="806"/>
    <cellStyle name="20% - Accent1 4 2 3" xfId="807"/>
    <cellStyle name="20% - Accent1 4 2 3 2" xfId="808"/>
    <cellStyle name="20% - Accent1 4 2 3 2 2" xfId="809"/>
    <cellStyle name="20% - Accent1 4 2 3 3" xfId="810"/>
    <cellStyle name="20% - Accent1 4 2 4" xfId="811"/>
    <cellStyle name="20% - Accent1 4 2 4 2" xfId="812"/>
    <cellStyle name="20% - Accent1 4 2 5" xfId="813"/>
    <cellStyle name="20% - Accent1 4 2_draft transactions report_052009_rvsd" xfId="814"/>
    <cellStyle name="20% - Accent1 4 3" xfId="815"/>
    <cellStyle name="20% - Accent1 4 3 2" xfId="816"/>
    <cellStyle name="20% - Accent1 4 3 2 2" xfId="817"/>
    <cellStyle name="20% - Accent1 4 3 2 2 2" xfId="818"/>
    <cellStyle name="20% - Accent1 4 3 2 3" xfId="819"/>
    <cellStyle name="20% - Accent1 4 3 3" xfId="820"/>
    <cellStyle name="20% - Accent1 4 3 3 2" xfId="821"/>
    <cellStyle name="20% - Accent1 4 3 4" xfId="822"/>
    <cellStyle name="20% - Accent1 4 4" xfId="823"/>
    <cellStyle name="20% - Accent1 4 4 2" xfId="824"/>
    <cellStyle name="20% - Accent1 4 4 2 2" xfId="825"/>
    <cellStyle name="20% - Accent1 4 4 3" xfId="826"/>
    <cellStyle name="20% - Accent1 4 5" xfId="827"/>
    <cellStyle name="20% - Accent1 4 5 2" xfId="828"/>
    <cellStyle name="20% - Accent1 4 6" xfId="829"/>
    <cellStyle name="20% - Accent1 4_draft transactions report_052009_rvsd" xfId="830"/>
    <cellStyle name="20% - Accent1 40" xfId="831"/>
    <cellStyle name="20% - Accent1 40 2" xfId="832"/>
    <cellStyle name="20% - Accent1 40 2 2" xfId="833"/>
    <cellStyle name="20% - Accent1 40 2 2 2" xfId="834"/>
    <cellStyle name="20% - Accent1 40 2 3" xfId="835"/>
    <cellStyle name="20% - Accent1 40 3" xfId="836"/>
    <cellStyle name="20% - Accent1 40 3 2" xfId="837"/>
    <cellStyle name="20% - Accent1 40 4" xfId="838"/>
    <cellStyle name="20% - Accent1 41" xfId="839"/>
    <cellStyle name="20% - Accent1 41 2" xfId="840"/>
    <cellStyle name="20% - Accent1 41 2 2" xfId="841"/>
    <cellStyle name="20% - Accent1 41 2 2 2" xfId="842"/>
    <cellStyle name="20% - Accent1 41 2 3" xfId="843"/>
    <cellStyle name="20% - Accent1 41 3" xfId="844"/>
    <cellStyle name="20% - Accent1 41 3 2" xfId="845"/>
    <cellStyle name="20% - Accent1 41 4" xfId="846"/>
    <cellStyle name="20% - Accent1 42" xfId="847"/>
    <cellStyle name="20% - Accent1 42 2" xfId="848"/>
    <cellStyle name="20% - Accent1 42 2 2" xfId="849"/>
    <cellStyle name="20% - Accent1 42 2 2 2" xfId="850"/>
    <cellStyle name="20% - Accent1 42 2 3" xfId="851"/>
    <cellStyle name="20% - Accent1 42 3" xfId="852"/>
    <cellStyle name="20% - Accent1 42 3 2" xfId="853"/>
    <cellStyle name="20% - Accent1 42 4" xfId="854"/>
    <cellStyle name="20% - Accent1 43" xfId="855"/>
    <cellStyle name="20% - Accent1 43 2" xfId="856"/>
    <cellStyle name="20% - Accent1 43 2 2" xfId="857"/>
    <cellStyle name="20% - Accent1 43 2 2 2" xfId="858"/>
    <cellStyle name="20% - Accent1 43 2 3" xfId="859"/>
    <cellStyle name="20% - Accent1 43 3" xfId="860"/>
    <cellStyle name="20% - Accent1 43 3 2" xfId="861"/>
    <cellStyle name="20% - Accent1 43 4" xfId="862"/>
    <cellStyle name="20% - Accent1 44" xfId="863"/>
    <cellStyle name="20% - Accent1 44 2" xfId="864"/>
    <cellStyle name="20% - Accent1 44 2 2" xfId="865"/>
    <cellStyle name="20% - Accent1 44 2 2 2" xfId="866"/>
    <cellStyle name="20% - Accent1 44 2 3" xfId="867"/>
    <cellStyle name="20% - Accent1 44 3" xfId="868"/>
    <cellStyle name="20% - Accent1 44 3 2" xfId="869"/>
    <cellStyle name="20% - Accent1 44 4" xfId="870"/>
    <cellStyle name="20% - Accent1 45" xfId="871"/>
    <cellStyle name="20% - Accent1 45 2" xfId="872"/>
    <cellStyle name="20% - Accent1 45 2 2" xfId="873"/>
    <cellStyle name="20% - Accent1 45 2 2 2" xfId="874"/>
    <cellStyle name="20% - Accent1 45 2 3" xfId="875"/>
    <cellStyle name="20% - Accent1 45 3" xfId="876"/>
    <cellStyle name="20% - Accent1 45 3 2" xfId="877"/>
    <cellStyle name="20% - Accent1 45 4" xfId="878"/>
    <cellStyle name="20% - Accent1 46" xfId="879"/>
    <cellStyle name="20% - Accent1 46 2" xfId="880"/>
    <cellStyle name="20% - Accent1 46 2 2" xfId="881"/>
    <cellStyle name="20% - Accent1 46 2 2 2" xfId="882"/>
    <cellStyle name="20% - Accent1 46 2 3" xfId="883"/>
    <cellStyle name="20% - Accent1 46 3" xfId="884"/>
    <cellStyle name="20% - Accent1 46 3 2" xfId="885"/>
    <cellStyle name="20% - Accent1 46 4" xfId="886"/>
    <cellStyle name="20% - Accent1 47" xfId="887"/>
    <cellStyle name="20% - Accent1 47 2" xfId="888"/>
    <cellStyle name="20% - Accent1 47 2 2" xfId="889"/>
    <cellStyle name="20% - Accent1 47 2 2 2" xfId="890"/>
    <cellStyle name="20% - Accent1 47 2 3" xfId="891"/>
    <cellStyle name="20% - Accent1 47 3" xfId="892"/>
    <cellStyle name="20% - Accent1 47 3 2" xfId="893"/>
    <cellStyle name="20% - Accent1 47 4" xfId="894"/>
    <cellStyle name="20% - Accent1 48" xfId="895"/>
    <cellStyle name="20% - Accent1 48 2" xfId="896"/>
    <cellStyle name="20% - Accent1 48 2 2" xfId="897"/>
    <cellStyle name="20% - Accent1 48 2 2 2" xfId="898"/>
    <cellStyle name="20% - Accent1 48 2 3" xfId="899"/>
    <cellStyle name="20% - Accent1 48 3" xfId="900"/>
    <cellStyle name="20% - Accent1 48 3 2" xfId="901"/>
    <cellStyle name="20% - Accent1 48 4" xfId="902"/>
    <cellStyle name="20% - Accent1 49" xfId="903"/>
    <cellStyle name="20% - Accent1 49 2" xfId="904"/>
    <cellStyle name="20% - Accent1 49 2 2" xfId="905"/>
    <cellStyle name="20% - Accent1 49 2 2 2" xfId="906"/>
    <cellStyle name="20% - Accent1 49 2 3" xfId="907"/>
    <cellStyle name="20% - Accent1 49 3" xfId="908"/>
    <cellStyle name="20% - Accent1 49 3 2" xfId="909"/>
    <cellStyle name="20% - Accent1 49 4" xfId="910"/>
    <cellStyle name="20% - Accent1 5" xfId="911"/>
    <cellStyle name="20% - Accent1 5 2" xfId="912"/>
    <cellStyle name="20% - Accent1 5 2 2" xfId="913"/>
    <cellStyle name="20% - Accent1 5 2 2 2" xfId="914"/>
    <cellStyle name="20% - Accent1 5 2 2 2 2" xfId="915"/>
    <cellStyle name="20% - Accent1 5 2 2 2 2 2" xfId="916"/>
    <cellStyle name="20% - Accent1 5 2 2 2 3" xfId="917"/>
    <cellStyle name="20% - Accent1 5 2 2 3" xfId="918"/>
    <cellStyle name="20% - Accent1 5 2 2 3 2" xfId="919"/>
    <cellStyle name="20% - Accent1 5 2 2 4" xfId="920"/>
    <cellStyle name="20% - Accent1 5 2 3" xfId="921"/>
    <cellStyle name="20% - Accent1 5 2 3 2" xfId="922"/>
    <cellStyle name="20% - Accent1 5 2 3 2 2" xfId="923"/>
    <cellStyle name="20% - Accent1 5 2 3 3" xfId="924"/>
    <cellStyle name="20% - Accent1 5 2 4" xfId="925"/>
    <cellStyle name="20% - Accent1 5 2 4 2" xfId="926"/>
    <cellStyle name="20% - Accent1 5 2 5" xfId="927"/>
    <cellStyle name="20% - Accent1 5 2_draft transactions report_052009_rvsd" xfId="928"/>
    <cellStyle name="20% - Accent1 5 3" xfId="929"/>
    <cellStyle name="20% - Accent1 5 3 2" xfId="930"/>
    <cellStyle name="20% - Accent1 5 3 2 2" xfId="931"/>
    <cellStyle name="20% - Accent1 5 3 2 2 2" xfId="932"/>
    <cellStyle name="20% - Accent1 5 3 2 3" xfId="933"/>
    <cellStyle name="20% - Accent1 5 3 3" xfId="934"/>
    <cellStyle name="20% - Accent1 5 3 3 2" xfId="935"/>
    <cellStyle name="20% - Accent1 5 3 4" xfId="936"/>
    <cellStyle name="20% - Accent1 5 4" xfId="937"/>
    <cellStyle name="20% - Accent1 5 4 2" xfId="938"/>
    <cellStyle name="20% - Accent1 5 4 2 2" xfId="939"/>
    <cellStyle name="20% - Accent1 5 4 3" xfId="940"/>
    <cellStyle name="20% - Accent1 5 5" xfId="941"/>
    <cellStyle name="20% - Accent1 5 5 2" xfId="942"/>
    <cellStyle name="20% - Accent1 5 6" xfId="943"/>
    <cellStyle name="20% - Accent1 5_draft transactions report_052009_rvsd" xfId="944"/>
    <cellStyle name="20% - Accent1 50" xfId="945"/>
    <cellStyle name="20% - Accent1 50 2" xfId="946"/>
    <cellStyle name="20% - Accent1 50 2 2" xfId="947"/>
    <cellStyle name="20% - Accent1 50 2 2 2" xfId="948"/>
    <cellStyle name="20% - Accent1 50 2 3" xfId="949"/>
    <cellStyle name="20% - Accent1 50 3" xfId="950"/>
    <cellStyle name="20% - Accent1 50 3 2" xfId="951"/>
    <cellStyle name="20% - Accent1 50 4" xfId="952"/>
    <cellStyle name="20% - Accent1 51" xfId="953"/>
    <cellStyle name="20% - Accent1 51 2" xfId="954"/>
    <cellStyle name="20% - Accent1 51 2 2" xfId="955"/>
    <cellStyle name="20% - Accent1 51 2 2 2" xfId="956"/>
    <cellStyle name="20% - Accent1 51 2 3" xfId="957"/>
    <cellStyle name="20% - Accent1 51 3" xfId="958"/>
    <cellStyle name="20% - Accent1 51 3 2" xfId="959"/>
    <cellStyle name="20% - Accent1 51 4" xfId="960"/>
    <cellStyle name="20% - Accent1 52" xfId="961"/>
    <cellStyle name="20% - Accent1 52 2" xfId="962"/>
    <cellStyle name="20% - Accent1 52 2 2" xfId="963"/>
    <cellStyle name="20% - Accent1 52 2 2 2" xfId="964"/>
    <cellStyle name="20% - Accent1 52 2 3" xfId="965"/>
    <cellStyle name="20% - Accent1 52 3" xfId="966"/>
    <cellStyle name="20% - Accent1 52 3 2" xfId="967"/>
    <cellStyle name="20% - Accent1 52 4" xfId="968"/>
    <cellStyle name="20% - Accent1 53" xfId="969"/>
    <cellStyle name="20% - Accent1 53 2" xfId="970"/>
    <cellStyle name="20% - Accent1 53 2 2" xfId="971"/>
    <cellStyle name="20% - Accent1 53 2 2 2" xfId="972"/>
    <cellStyle name="20% - Accent1 53 2 3" xfId="973"/>
    <cellStyle name="20% - Accent1 53 3" xfId="974"/>
    <cellStyle name="20% - Accent1 53 3 2" xfId="975"/>
    <cellStyle name="20% - Accent1 53 4" xfId="976"/>
    <cellStyle name="20% - Accent1 54" xfId="977"/>
    <cellStyle name="20% - Accent1 54 2" xfId="978"/>
    <cellStyle name="20% - Accent1 54 2 2" xfId="979"/>
    <cellStyle name="20% - Accent1 54 2 2 2" xfId="980"/>
    <cellStyle name="20% - Accent1 54 2 3" xfId="981"/>
    <cellStyle name="20% - Accent1 54 3" xfId="982"/>
    <cellStyle name="20% - Accent1 54 3 2" xfId="983"/>
    <cellStyle name="20% - Accent1 54 4" xfId="984"/>
    <cellStyle name="20% - Accent1 55" xfId="985"/>
    <cellStyle name="20% - Accent1 55 2" xfId="986"/>
    <cellStyle name="20% - Accent1 55 2 2" xfId="987"/>
    <cellStyle name="20% - Accent1 55 2 2 2" xfId="988"/>
    <cellStyle name="20% - Accent1 55 2 3" xfId="989"/>
    <cellStyle name="20% - Accent1 55 3" xfId="990"/>
    <cellStyle name="20% - Accent1 55 3 2" xfId="991"/>
    <cellStyle name="20% - Accent1 55 4" xfId="992"/>
    <cellStyle name="20% - Accent1 56" xfId="993"/>
    <cellStyle name="20% - Accent1 56 2" xfId="994"/>
    <cellStyle name="20% - Accent1 56 2 2" xfId="995"/>
    <cellStyle name="20% - Accent1 56 2 2 2" xfId="996"/>
    <cellStyle name="20% - Accent1 56 2 3" xfId="997"/>
    <cellStyle name="20% - Accent1 56 3" xfId="998"/>
    <cellStyle name="20% - Accent1 56 3 2" xfId="999"/>
    <cellStyle name="20% - Accent1 56 4" xfId="1000"/>
    <cellStyle name="20% - Accent1 57" xfId="1001"/>
    <cellStyle name="20% - Accent1 57 2" xfId="1002"/>
    <cellStyle name="20% - Accent1 57 2 2" xfId="1003"/>
    <cellStyle name="20% - Accent1 57 2 2 2" xfId="1004"/>
    <cellStyle name="20% - Accent1 57 2 3" xfId="1005"/>
    <cellStyle name="20% - Accent1 57 3" xfId="1006"/>
    <cellStyle name="20% - Accent1 57 3 2" xfId="1007"/>
    <cellStyle name="20% - Accent1 57 4" xfId="1008"/>
    <cellStyle name="20% - Accent1 58" xfId="1009"/>
    <cellStyle name="20% - Accent1 58 2" xfId="1010"/>
    <cellStyle name="20% - Accent1 58 2 2" xfId="1011"/>
    <cellStyle name="20% - Accent1 58 2 2 2" xfId="1012"/>
    <cellStyle name="20% - Accent1 58 2 3" xfId="1013"/>
    <cellStyle name="20% - Accent1 58 3" xfId="1014"/>
    <cellStyle name="20% - Accent1 58 3 2" xfId="1015"/>
    <cellStyle name="20% - Accent1 58 4" xfId="1016"/>
    <cellStyle name="20% - Accent1 59" xfId="1017"/>
    <cellStyle name="20% - Accent1 59 2" xfId="1018"/>
    <cellStyle name="20% - Accent1 59 2 2" xfId="1019"/>
    <cellStyle name="20% - Accent1 59 2 2 2" xfId="1020"/>
    <cellStyle name="20% - Accent1 59 2 3" xfId="1021"/>
    <cellStyle name="20% - Accent1 59 3" xfId="1022"/>
    <cellStyle name="20% - Accent1 59 3 2" xfId="1023"/>
    <cellStyle name="20% - Accent1 59 4" xfId="1024"/>
    <cellStyle name="20% - Accent1 6" xfId="1025"/>
    <cellStyle name="20% - Accent1 6 2" xfId="1026"/>
    <cellStyle name="20% - Accent1 6 2 2" xfId="1027"/>
    <cellStyle name="20% - Accent1 6 2 2 2" xfId="1028"/>
    <cellStyle name="20% - Accent1 6 2 2 2 2" xfId="1029"/>
    <cellStyle name="20% - Accent1 6 2 2 2 2 2" xfId="1030"/>
    <cellStyle name="20% - Accent1 6 2 2 2 3" xfId="1031"/>
    <cellStyle name="20% - Accent1 6 2 2 3" xfId="1032"/>
    <cellStyle name="20% - Accent1 6 2 2 3 2" xfId="1033"/>
    <cellStyle name="20% - Accent1 6 2 2 4" xfId="1034"/>
    <cellStyle name="20% - Accent1 6 2 3" xfId="1035"/>
    <cellStyle name="20% - Accent1 6 2 3 2" xfId="1036"/>
    <cellStyle name="20% - Accent1 6 2 3 2 2" xfId="1037"/>
    <cellStyle name="20% - Accent1 6 2 3 3" xfId="1038"/>
    <cellStyle name="20% - Accent1 6 2 4" xfId="1039"/>
    <cellStyle name="20% - Accent1 6 2 4 2" xfId="1040"/>
    <cellStyle name="20% - Accent1 6 2 5" xfId="1041"/>
    <cellStyle name="20% - Accent1 6 2_draft transactions report_052009_rvsd" xfId="1042"/>
    <cellStyle name="20% - Accent1 6 3" xfId="1043"/>
    <cellStyle name="20% - Accent1 6 3 2" xfId="1044"/>
    <cellStyle name="20% - Accent1 6 3 2 2" xfId="1045"/>
    <cellStyle name="20% - Accent1 6 3 2 2 2" xfId="1046"/>
    <cellStyle name="20% - Accent1 6 3 2 3" xfId="1047"/>
    <cellStyle name="20% - Accent1 6 3 3" xfId="1048"/>
    <cellStyle name="20% - Accent1 6 3 3 2" xfId="1049"/>
    <cellStyle name="20% - Accent1 6 3 4" xfId="1050"/>
    <cellStyle name="20% - Accent1 6 4" xfId="1051"/>
    <cellStyle name="20% - Accent1 6 4 2" xfId="1052"/>
    <cellStyle name="20% - Accent1 6 4 2 2" xfId="1053"/>
    <cellStyle name="20% - Accent1 6 4 3" xfId="1054"/>
    <cellStyle name="20% - Accent1 6 5" xfId="1055"/>
    <cellStyle name="20% - Accent1 6 5 2" xfId="1056"/>
    <cellStyle name="20% - Accent1 6 6" xfId="1057"/>
    <cellStyle name="20% - Accent1 6_draft transactions report_052009_rvsd" xfId="1058"/>
    <cellStyle name="20% - Accent1 60" xfId="1059"/>
    <cellStyle name="20% - Accent1 60 2" xfId="1060"/>
    <cellStyle name="20% - Accent1 60 2 2" xfId="1061"/>
    <cellStyle name="20% - Accent1 60 2 2 2" xfId="1062"/>
    <cellStyle name="20% - Accent1 60 2 3" xfId="1063"/>
    <cellStyle name="20% - Accent1 60 3" xfId="1064"/>
    <cellStyle name="20% - Accent1 60 3 2" xfId="1065"/>
    <cellStyle name="20% - Accent1 60 4" xfId="1066"/>
    <cellStyle name="20% - Accent1 61" xfId="1067"/>
    <cellStyle name="20% - Accent1 61 2" xfId="1068"/>
    <cellStyle name="20% - Accent1 61 2 2" xfId="1069"/>
    <cellStyle name="20% - Accent1 61 2 2 2" xfId="1070"/>
    <cellStyle name="20% - Accent1 61 2 3" xfId="1071"/>
    <cellStyle name="20% - Accent1 61 3" xfId="1072"/>
    <cellStyle name="20% - Accent1 61 3 2" xfId="1073"/>
    <cellStyle name="20% - Accent1 61 4" xfId="1074"/>
    <cellStyle name="20% - Accent1 62" xfId="1075"/>
    <cellStyle name="20% - Accent1 62 2" xfId="1076"/>
    <cellStyle name="20% - Accent1 62 2 2" xfId="1077"/>
    <cellStyle name="20% - Accent1 62 2 2 2" xfId="1078"/>
    <cellStyle name="20% - Accent1 62 2 3" xfId="1079"/>
    <cellStyle name="20% - Accent1 62 3" xfId="1080"/>
    <cellStyle name="20% - Accent1 62 3 2" xfId="1081"/>
    <cellStyle name="20% - Accent1 62 4" xfId="1082"/>
    <cellStyle name="20% - Accent1 63" xfId="1083"/>
    <cellStyle name="20% - Accent1 63 2" xfId="1084"/>
    <cellStyle name="20% - Accent1 63 2 2" xfId="1085"/>
    <cellStyle name="20% - Accent1 63 2 2 2" xfId="1086"/>
    <cellStyle name="20% - Accent1 63 2 3" xfId="1087"/>
    <cellStyle name="20% - Accent1 63 3" xfId="1088"/>
    <cellStyle name="20% - Accent1 63 3 2" xfId="1089"/>
    <cellStyle name="20% - Accent1 63 4" xfId="1090"/>
    <cellStyle name="20% - Accent1 64" xfId="1091"/>
    <cellStyle name="20% - Accent1 64 2" xfId="1092"/>
    <cellStyle name="20% - Accent1 64 2 2" xfId="1093"/>
    <cellStyle name="20% - Accent1 64 2 2 2" xfId="1094"/>
    <cellStyle name="20% - Accent1 64 2 3" xfId="1095"/>
    <cellStyle name="20% - Accent1 64 3" xfId="1096"/>
    <cellStyle name="20% - Accent1 64 3 2" xfId="1097"/>
    <cellStyle name="20% - Accent1 64 4" xfId="1098"/>
    <cellStyle name="20% - Accent1 65" xfId="1099"/>
    <cellStyle name="20% - Accent1 65 2" xfId="1100"/>
    <cellStyle name="20% - Accent1 65 2 2" xfId="1101"/>
    <cellStyle name="20% - Accent1 65 2 2 2" xfId="1102"/>
    <cellStyle name="20% - Accent1 65 2 3" xfId="1103"/>
    <cellStyle name="20% - Accent1 65 3" xfId="1104"/>
    <cellStyle name="20% - Accent1 65 3 2" xfId="1105"/>
    <cellStyle name="20% - Accent1 65 4" xfId="1106"/>
    <cellStyle name="20% - Accent1 66" xfId="1107"/>
    <cellStyle name="20% - Accent1 66 2" xfId="1108"/>
    <cellStyle name="20% - Accent1 66 2 2" xfId="1109"/>
    <cellStyle name="20% - Accent1 66 2 2 2" xfId="1110"/>
    <cellStyle name="20% - Accent1 66 2 3" xfId="1111"/>
    <cellStyle name="20% - Accent1 66 3" xfId="1112"/>
    <cellStyle name="20% - Accent1 66 3 2" xfId="1113"/>
    <cellStyle name="20% - Accent1 66 4" xfId="1114"/>
    <cellStyle name="20% - Accent1 67" xfId="1115"/>
    <cellStyle name="20% - Accent1 67 2" xfId="1116"/>
    <cellStyle name="20% - Accent1 67 2 2" xfId="1117"/>
    <cellStyle name="20% - Accent1 67 2 2 2" xfId="1118"/>
    <cellStyle name="20% - Accent1 67 2 3" xfId="1119"/>
    <cellStyle name="20% - Accent1 67 3" xfId="1120"/>
    <cellStyle name="20% - Accent1 67 3 2" xfId="1121"/>
    <cellStyle name="20% - Accent1 67 4" xfId="1122"/>
    <cellStyle name="20% - Accent1 68" xfId="1123"/>
    <cellStyle name="20% - Accent1 68 2" xfId="1124"/>
    <cellStyle name="20% - Accent1 68 2 2" xfId="1125"/>
    <cellStyle name="20% - Accent1 68 2 2 2" xfId="1126"/>
    <cellStyle name="20% - Accent1 68 2 3" xfId="1127"/>
    <cellStyle name="20% - Accent1 68 3" xfId="1128"/>
    <cellStyle name="20% - Accent1 68 3 2" xfId="1129"/>
    <cellStyle name="20% - Accent1 68 4" xfId="1130"/>
    <cellStyle name="20% - Accent1 69" xfId="1131"/>
    <cellStyle name="20% - Accent1 69 2" xfId="1132"/>
    <cellStyle name="20% - Accent1 69 2 2" xfId="1133"/>
    <cellStyle name="20% - Accent1 69 2 2 2" xfId="1134"/>
    <cellStyle name="20% - Accent1 69 2 3" xfId="1135"/>
    <cellStyle name="20% - Accent1 69 3" xfId="1136"/>
    <cellStyle name="20% - Accent1 69 3 2" xfId="1137"/>
    <cellStyle name="20% - Accent1 69 4" xfId="1138"/>
    <cellStyle name="20% - Accent1 7" xfId="1139"/>
    <cellStyle name="20% - Accent1 7 2" xfId="1140"/>
    <cellStyle name="20% - Accent1 7 2 2" xfId="1141"/>
    <cellStyle name="20% - Accent1 7 2 2 2" xfId="1142"/>
    <cellStyle name="20% - Accent1 7 2 2 2 2" xfId="1143"/>
    <cellStyle name="20% - Accent1 7 2 2 2 2 2" xfId="1144"/>
    <cellStyle name="20% - Accent1 7 2 2 2 3" xfId="1145"/>
    <cellStyle name="20% - Accent1 7 2 2 3" xfId="1146"/>
    <cellStyle name="20% - Accent1 7 2 2 3 2" xfId="1147"/>
    <cellStyle name="20% - Accent1 7 2 2 4" xfId="1148"/>
    <cellStyle name="20% - Accent1 7 2 3" xfId="1149"/>
    <cellStyle name="20% - Accent1 7 2 3 2" xfId="1150"/>
    <cellStyle name="20% - Accent1 7 2 3 2 2" xfId="1151"/>
    <cellStyle name="20% - Accent1 7 2 3 3" xfId="1152"/>
    <cellStyle name="20% - Accent1 7 2 4" xfId="1153"/>
    <cellStyle name="20% - Accent1 7 2 4 2" xfId="1154"/>
    <cellStyle name="20% - Accent1 7 2 5" xfId="1155"/>
    <cellStyle name="20% - Accent1 7 2_draft transactions report_052009_rvsd" xfId="1156"/>
    <cellStyle name="20% - Accent1 7 3" xfId="1157"/>
    <cellStyle name="20% - Accent1 7 3 2" xfId="1158"/>
    <cellStyle name="20% - Accent1 7 3 2 2" xfId="1159"/>
    <cellStyle name="20% - Accent1 7 3 2 2 2" xfId="1160"/>
    <cellStyle name="20% - Accent1 7 3 2 3" xfId="1161"/>
    <cellStyle name="20% - Accent1 7 3 3" xfId="1162"/>
    <cellStyle name="20% - Accent1 7 3 3 2" xfId="1163"/>
    <cellStyle name="20% - Accent1 7 3 4" xfId="1164"/>
    <cellStyle name="20% - Accent1 7 4" xfId="1165"/>
    <cellStyle name="20% - Accent1 7 4 2" xfId="1166"/>
    <cellStyle name="20% - Accent1 7 4 2 2" xfId="1167"/>
    <cellStyle name="20% - Accent1 7 4 3" xfId="1168"/>
    <cellStyle name="20% - Accent1 7 5" xfId="1169"/>
    <cellStyle name="20% - Accent1 7 5 2" xfId="1170"/>
    <cellStyle name="20% - Accent1 7 6" xfId="1171"/>
    <cellStyle name="20% - Accent1 7_draft transactions report_052009_rvsd" xfId="1172"/>
    <cellStyle name="20% - Accent1 70" xfId="1173"/>
    <cellStyle name="20% - Accent1 70 2" xfId="1174"/>
    <cellStyle name="20% - Accent1 70 2 2" xfId="1175"/>
    <cellStyle name="20% - Accent1 70 2 2 2" xfId="1176"/>
    <cellStyle name="20% - Accent1 70 2 3" xfId="1177"/>
    <cellStyle name="20% - Accent1 70 3" xfId="1178"/>
    <cellStyle name="20% - Accent1 70 3 2" xfId="1179"/>
    <cellStyle name="20% - Accent1 70 4" xfId="1180"/>
    <cellStyle name="20% - Accent1 71" xfId="1181"/>
    <cellStyle name="20% - Accent1 71 2" xfId="1182"/>
    <cellStyle name="20% - Accent1 71 2 2" xfId="1183"/>
    <cellStyle name="20% - Accent1 71 2 2 2" xfId="1184"/>
    <cellStyle name="20% - Accent1 71 2 3" xfId="1185"/>
    <cellStyle name="20% - Accent1 71 3" xfId="1186"/>
    <cellStyle name="20% - Accent1 71 3 2" xfId="1187"/>
    <cellStyle name="20% - Accent1 71 4" xfId="1188"/>
    <cellStyle name="20% - Accent1 72" xfId="1189"/>
    <cellStyle name="20% - Accent1 72 2" xfId="1190"/>
    <cellStyle name="20% - Accent1 72 2 2" xfId="1191"/>
    <cellStyle name="20% - Accent1 72 2 2 2" xfId="1192"/>
    <cellStyle name="20% - Accent1 72 2 3" xfId="1193"/>
    <cellStyle name="20% - Accent1 72 3" xfId="1194"/>
    <cellStyle name="20% - Accent1 72 3 2" xfId="1195"/>
    <cellStyle name="20% - Accent1 72 4" xfId="1196"/>
    <cellStyle name="20% - Accent1 73" xfId="1197"/>
    <cellStyle name="20% - Accent1 73 2" xfId="1198"/>
    <cellStyle name="20% - Accent1 73 2 2" xfId="1199"/>
    <cellStyle name="20% - Accent1 73 2 2 2" xfId="1200"/>
    <cellStyle name="20% - Accent1 73 2 3" xfId="1201"/>
    <cellStyle name="20% - Accent1 73 3" xfId="1202"/>
    <cellStyle name="20% - Accent1 73 3 2" xfId="1203"/>
    <cellStyle name="20% - Accent1 73 4" xfId="1204"/>
    <cellStyle name="20% - Accent1 74" xfId="1205"/>
    <cellStyle name="20% - Accent1 74 2" xfId="1206"/>
    <cellStyle name="20% - Accent1 74 2 2" xfId="1207"/>
    <cellStyle name="20% - Accent1 74 2 2 2" xfId="1208"/>
    <cellStyle name="20% - Accent1 74 2 3" xfId="1209"/>
    <cellStyle name="20% - Accent1 74 3" xfId="1210"/>
    <cellStyle name="20% - Accent1 74 3 2" xfId="1211"/>
    <cellStyle name="20% - Accent1 74 4" xfId="1212"/>
    <cellStyle name="20% - Accent1 75" xfId="1213"/>
    <cellStyle name="20% - Accent1 75 2" xfId="1214"/>
    <cellStyle name="20% - Accent1 75 2 2" xfId="1215"/>
    <cellStyle name="20% - Accent1 75 2 2 2" xfId="1216"/>
    <cellStyle name="20% - Accent1 75 2 3" xfId="1217"/>
    <cellStyle name="20% - Accent1 75 3" xfId="1218"/>
    <cellStyle name="20% - Accent1 75 3 2" xfId="1219"/>
    <cellStyle name="20% - Accent1 75 4" xfId="1220"/>
    <cellStyle name="20% - Accent1 76" xfId="1221"/>
    <cellStyle name="20% - Accent1 76 2" xfId="1222"/>
    <cellStyle name="20% - Accent1 76 2 2" xfId="1223"/>
    <cellStyle name="20% - Accent1 76 2 2 2" xfId="1224"/>
    <cellStyle name="20% - Accent1 76 2 3" xfId="1225"/>
    <cellStyle name="20% - Accent1 76 3" xfId="1226"/>
    <cellStyle name="20% - Accent1 76 3 2" xfId="1227"/>
    <cellStyle name="20% - Accent1 76 4" xfId="1228"/>
    <cellStyle name="20% - Accent1 77" xfId="1229"/>
    <cellStyle name="20% - Accent1 77 2" xfId="1230"/>
    <cellStyle name="20% - Accent1 77 2 2" xfId="1231"/>
    <cellStyle name="20% - Accent1 77 2 2 2" xfId="1232"/>
    <cellStyle name="20% - Accent1 77 2 3" xfId="1233"/>
    <cellStyle name="20% - Accent1 77 3" xfId="1234"/>
    <cellStyle name="20% - Accent1 77 3 2" xfId="1235"/>
    <cellStyle name="20% - Accent1 77 4" xfId="1236"/>
    <cellStyle name="20% - Accent1 78" xfId="1237"/>
    <cellStyle name="20% - Accent1 78 2" xfId="1238"/>
    <cellStyle name="20% - Accent1 78 2 2" xfId="1239"/>
    <cellStyle name="20% - Accent1 78 2 2 2" xfId="1240"/>
    <cellStyle name="20% - Accent1 78 2 3" xfId="1241"/>
    <cellStyle name="20% - Accent1 78 3" xfId="1242"/>
    <cellStyle name="20% - Accent1 78 3 2" xfId="1243"/>
    <cellStyle name="20% - Accent1 78 4" xfId="1244"/>
    <cellStyle name="20% - Accent1 79" xfId="1245"/>
    <cellStyle name="20% - Accent1 79 2" xfId="1246"/>
    <cellStyle name="20% - Accent1 79 2 2" xfId="1247"/>
    <cellStyle name="20% - Accent1 79 2 2 2" xfId="1248"/>
    <cellStyle name="20% - Accent1 79 2 3" xfId="1249"/>
    <cellStyle name="20% - Accent1 79 3" xfId="1250"/>
    <cellStyle name="20% - Accent1 79 3 2" xfId="1251"/>
    <cellStyle name="20% - Accent1 79 4" xfId="1252"/>
    <cellStyle name="20% - Accent1 8" xfId="1253"/>
    <cellStyle name="20% - Accent1 8 2" xfId="1254"/>
    <cellStyle name="20% - Accent1 8 2 2" xfId="1255"/>
    <cellStyle name="20% - Accent1 8 2 2 2" xfId="1256"/>
    <cellStyle name="20% - Accent1 8 2 2 2 2" xfId="1257"/>
    <cellStyle name="20% - Accent1 8 2 2 2 2 2" xfId="1258"/>
    <cellStyle name="20% - Accent1 8 2 2 2 3" xfId="1259"/>
    <cellStyle name="20% - Accent1 8 2 2 3" xfId="1260"/>
    <cellStyle name="20% - Accent1 8 2 2 3 2" xfId="1261"/>
    <cellStyle name="20% - Accent1 8 2 2 4" xfId="1262"/>
    <cellStyle name="20% - Accent1 8 2 3" xfId="1263"/>
    <cellStyle name="20% - Accent1 8 2 3 2" xfId="1264"/>
    <cellStyle name="20% - Accent1 8 2 3 2 2" xfId="1265"/>
    <cellStyle name="20% - Accent1 8 2 3 3" xfId="1266"/>
    <cellStyle name="20% - Accent1 8 2 4" xfId="1267"/>
    <cellStyle name="20% - Accent1 8 2 4 2" xfId="1268"/>
    <cellStyle name="20% - Accent1 8 2 5" xfId="1269"/>
    <cellStyle name="20% - Accent1 8 2_draft transactions report_052009_rvsd" xfId="1270"/>
    <cellStyle name="20% - Accent1 8 3" xfId="1271"/>
    <cellStyle name="20% - Accent1 8 3 2" xfId="1272"/>
    <cellStyle name="20% - Accent1 8 3 2 2" xfId="1273"/>
    <cellStyle name="20% - Accent1 8 3 2 2 2" xfId="1274"/>
    <cellStyle name="20% - Accent1 8 3 2 3" xfId="1275"/>
    <cellStyle name="20% - Accent1 8 3 3" xfId="1276"/>
    <cellStyle name="20% - Accent1 8 3 3 2" xfId="1277"/>
    <cellStyle name="20% - Accent1 8 3 4" xfId="1278"/>
    <cellStyle name="20% - Accent1 8 4" xfId="1279"/>
    <cellStyle name="20% - Accent1 8 4 2" xfId="1280"/>
    <cellStyle name="20% - Accent1 8 4 2 2" xfId="1281"/>
    <cellStyle name="20% - Accent1 8 4 3" xfId="1282"/>
    <cellStyle name="20% - Accent1 8 5" xfId="1283"/>
    <cellStyle name="20% - Accent1 8 5 2" xfId="1284"/>
    <cellStyle name="20% - Accent1 8 6" xfId="1285"/>
    <cellStyle name="20% - Accent1 8_draft transactions report_052009_rvsd" xfId="1286"/>
    <cellStyle name="20% - Accent1 80" xfId="1287"/>
    <cellStyle name="20% - Accent1 80 2" xfId="1288"/>
    <cellStyle name="20% - Accent1 80 2 2" xfId="1289"/>
    <cellStyle name="20% - Accent1 80 2 2 2" xfId="1290"/>
    <cellStyle name="20% - Accent1 80 2 3" xfId="1291"/>
    <cellStyle name="20% - Accent1 80 3" xfId="1292"/>
    <cellStyle name="20% - Accent1 80 3 2" xfId="1293"/>
    <cellStyle name="20% - Accent1 80 4" xfId="1294"/>
    <cellStyle name="20% - Accent1 81" xfId="1295"/>
    <cellStyle name="20% - Accent1 81 2" xfId="1296"/>
    <cellStyle name="20% - Accent1 81 2 2" xfId="1297"/>
    <cellStyle name="20% - Accent1 81 2 2 2" xfId="1298"/>
    <cellStyle name="20% - Accent1 81 2 3" xfId="1299"/>
    <cellStyle name="20% - Accent1 81 3" xfId="1300"/>
    <cellStyle name="20% - Accent1 81 3 2" xfId="1301"/>
    <cellStyle name="20% - Accent1 81 4" xfId="1302"/>
    <cellStyle name="20% - Accent1 82" xfId="1303"/>
    <cellStyle name="20% - Accent1 82 2" xfId="1304"/>
    <cellStyle name="20% - Accent1 83" xfId="1305"/>
    <cellStyle name="20% - Accent1 83 2" xfId="1306"/>
    <cellStyle name="20% - Accent1 84" xfId="1307"/>
    <cellStyle name="20% - Accent1 84 2" xfId="1308"/>
    <cellStyle name="20% - Accent1 85" xfId="1309"/>
    <cellStyle name="20% - Accent1 85 2" xfId="1310"/>
    <cellStyle name="20% - Accent1 85 2 2" xfId="1311"/>
    <cellStyle name="20% - Accent1 85 2 2 2" xfId="1312"/>
    <cellStyle name="20% - Accent1 85 2 3" xfId="1313"/>
    <cellStyle name="20% - Accent1 85 3" xfId="1314"/>
    <cellStyle name="20% - Accent1 85 3 2" xfId="1315"/>
    <cellStyle name="20% - Accent1 85 4" xfId="1316"/>
    <cellStyle name="20% - Accent1 86" xfId="1317"/>
    <cellStyle name="20% - Accent1 86 2" xfId="1318"/>
    <cellStyle name="20% - Accent1 86 2 2" xfId="1319"/>
    <cellStyle name="20% - Accent1 86 2 2 2" xfId="1320"/>
    <cellStyle name="20% - Accent1 86 2 3" xfId="1321"/>
    <cellStyle name="20% - Accent1 86 3" xfId="1322"/>
    <cellStyle name="20% - Accent1 86 3 2" xfId="1323"/>
    <cellStyle name="20% - Accent1 86 4" xfId="1324"/>
    <cellStyle name="20% - Accent1 87" xfId="1325"/>
    <cellStyle name="20% - Accent1 87 2" xfId="1326"/>
    <cellStyle name="20% - Accent1 87 2 2" xfId="1327"/>
    <cellStyle name="20% - Accent1 87 2 2 2" xfId="1328"/>
    <cellStyle name="20% - Accent1 87 2 3" xfId="1329"/>
    <cellStyle name="20% - Accent1 87 3" xfId="1330"/>
    <cellStyle name="20% - Accent1 87 3 2" xfId="1331"/>
    <cellStyle name="20% - Accent1 87 4" xfId="1332"/>
    <cellStyle name="20% - Accent1 88" xfId="1333"/>
    <cellStyle name="20% - Accent1 88 2" xfId="1334"/>
    <cellStyle name="20% - Accent1 88 2 2" xfId="1335"/>
    <cellStyle name="20% - Accent1 88 2 2 2" xfId="1336"/>
    <cellStyle name="20% - Accent1 88 2 3" xfId="1337"/>
    <cellStyle name="20% - Accent1 88 3" xfId="1338"/>
    <cellStyle name="20% - Accent1 88 3 2" xfId="1339"/>
    <cellStyle name="20% - Accent1 88 4" xfId="1340"/>
    <cellStyle name="20% - Accent1 89" xfId="1341"/>
    <cellStyle name="20% - Accent1 89 2" xfId="1342"/>
    <cellStyle name="20% - Accent1 89 2 2" xfId="1343"/>
    <cellStyle name="20% - Accent1 89 2 2 2" xfId="1344"/>
    <cellStyle name="20% - Accent1 89 2 3" xfId="1345"/>
    <cellStyle name="20% - Accent1 89 3" xfId="1346"/>
    <cellStyle name="20% - Accent1 89 3 2" xfId="1347"/>
    <cellStyle name="20% - Accent1 89 4" xfId="1348"/>
    <cellStyle name="20% - Accent1 9" xfId="1349"/>
    <cellStyle name="20% - Accent1 9 2" xfId="1350"/>
    <cellStyle name="20% - Accent1 9 2 2" xfId="1351"/>
    <cellStyle name="20% - Accent1 9 2 2 2" xfId="1352"/>
    <cellStyle name="20% - Accent1 9 2 2 2 2" xfId="1353"/>
    <cellStyle name="20% - Accent1 9 2 2 2 2 2" xfId="1354"/>
    <cellStyle name="20% - Accent1 9 2 2 2 3" xfId="1355"/>
    <cellStyle name="20% - Accent1 9 2 2 3" xfId="1356"/>
    <cellStyle name="20% - Accent1 9 2 2 3 2" xfId="1357"/>
    <cellStyle name="20% - Accent1 9 2 2 4" xfId="1358"/>
    <cellStyle name="20% - Accent1 9 2 3" xfId="1359"/>
    <cellStyle name="20% - Accent1 9 2 3 2" xfId="1360"/>
    <cellStyle name="20% - Accent1 9 2 3 2 2" xfId="1361"/>
    <cellStyle name="20% - Accent1 9 2 3 3" xfId="1362"/>
    <cellStyle name="20% - Accent1 9 2 4" xfId="1363"/>
    <cellStyle name="20% - Accent1 9 2 4 2" xfId="1364"/>
    <cellStyle name="20% - Accent1 9 2 5" xfId="1365"/>
    <cellStyle name="20% - Accent1 9 2_draft transactions report_052009_rvsd" xfId="1366"/>
    <cellStyle name="20% - Accent1 9 3" xfId="1367"/>
    <cellStyle name="20% - Accent1 9 3 2" xfId="1368"/>
    <cellStyle name="20% - Accent1 9 3 2 2" xfId="1369"/>
    <cellStyle name="20% - Accent1 9 3 2 2 2" xfId="1370"/>
    <cellStyle name="20% - Accent1 9 3 2 3" xfId="1371"/>
    <cellStyle name="20% - Accent1 9 3 3" xfId="1372"/>
    <cellStyle name="20% - Accent1 9 3 3 2" xfId="1373"/>
    <cellStyle name="20% - Accent1 9 3 4" xfId="1374"/>
    <cellStyle name="20% - Accent1 9 4" xfId="1375"/>
    <cellStyle name="20% - Accent1 9 4 2" xfId="1376"/>
    <cellStyle name="20% - Accent1 9 4 2 2" xfId="1377"/>
    <cellStyle name="20% - Accent1 9 4 3" xfId="1378"/>
    <cellStyle name="20% - Accent1 9 5" xfId="1379"/>
    <cellStyle name="20% - Accent1 9 5 2" xfId="1380"/>
    <cellStyle name="20% - Accent1 9 6" xfId="1381"/>
    <cellStyle name="20% - Accent1 9_draft transactions report_052009_rvsd" xfId="1382"/>
    <cellStyle name="20% - Accent1 90" xfId="1383"/>
    <cellStyle name="20% - Accent1 90 2" xfId="1384"/>
    <cellStyle name="20% - Accent1 90 2 2" xfId="1385"/>
    <cellStyle name="20% - Accent1 90 2 2 2" xfId="1386"/>
    <cellStyle name="20% - Accent1 90 2 3" xfId="1387"/>
    <cellStyle name="20% - Accent1 90 3" xfId="1388"/>
    <cellStyle name="20% - Accent1 90 3 2" xfId="1389"/>
    <cellStyle name="20% - Accent1 90 4" xfId="1390"/>
    <cellStyle name="20% - Accent1 91" xfId="1391"/>
    <cellStyle name="20% - Accent1 91 2" xfId="1392"/>
    <cellStyle name="20% - Accent1 91 2 2" xfId="1393"/>
    <cellStyle name="20% - Accent1 91 2 2 2" xfId="1394"/>
    <cellStyle name="20% - Accent1 91 2 3" xfId="1395"/>
    <cellStyle name="20% - Accent1 91 3" xfId="1396"/>
    <cellStyle name="20% - Accent1 91 3 2" xfId="1397"/>
    <cellStyle name="20% - Accent1 91 4" xfId="1398"/>
    <cellStyle name="20% - Accent1 92" xfId="1399"/>
    <cellStyle name="20% - Accent1 92 2" xfId="1400"/>
    <cellStyle name="20% - Accent1 92 2 2" xfId="1401"/>
    <cellStyle name="20% - Accent1 92 2 2 2" xfId="1402"/>
    <cellStyle name="20% - Accent1 92 2 3" xfId="1403"/>
    <cellStyle name="20% - Accent1 92 3" xfId="1404"/>
    <cellStyle name="20% - Accent1 92 3 2" xfId="1405"/>
    <cellStyle name="20% - Accent1 92 4" xfId="1406"/>
    <cellStyle name="20% - Accent1 93" xfId="1407"/>
    <cellStyle name="20% - Accent1 93 2" xfId="1408"/>
    <cellStyle name="20% - Accent1 93 2 2" xfId="1409"/>
    <cellStyle name="20% - Accent1 93 2 2 2" xfId="1410"/>
    <cellStyle name="20% - Accent1 93 2 3" xfId="1411"/>
    <cellStyle name="20% - Accent1 93 3" xfId="1412"/>
    <cellStyle name="20% - Accent1 93 3 2" xfId="1413"/>
    <cellStyle name="20% - Accent1 93 4" xfId="1414"/>
    <cellStyle name="20% - Accent1 94" xfId="1415"/>
    <cellStyle name="20% - Accent1 94 2" xfId="1416"/>
    <cellStyle name="20% - Accent1 94 2 2" xfId="1417"/>
    <cellStyle name="20% - Accent1 94 2 2 2" xfId="1418"/>
    <cellStyle name="20% - Accent1 94 2 3" xfId="1419"/>
    <cellStyle name="20% - Accent1 94 3" xfId="1420"/>
    <cellStyle name="20% - Accent1 94 3 2" xfId="1421"/>
    <cellStyle name="20% - Accent1 94 4" xfId="1422"/>
    <cellStyle name="20% - Accent1 95" xfId="1423"/>
    <cellStyle name="20% - Accent1 95 2" xfId="1424"/>
    <cellStyle name="20% - Accent1 95 2 2" xfId="1425"/>
    <cellStyle name="20% - Accent1 95 2 2 2" xfId="1426"/>
    <cellStyle name="20% - Accent1 95 2 3" xfId="1427"/>
    <cellStyle name="20% - Accent1 95 3" xfId="1428"/>
    <cellStyle name="20% - Accent1 95 3 2" xfId="1429"/>
    <cellStyle name="20% - Accent1 95 4" xfId="1430"/>
    <cellStyle name="20% - Accent1 96" xfId="1431"/>
    <cellStyle name="20% - Accent1 96 2" xfId="1432"/>
    <cellStyle name="20% - Accent1 96 2 2" xfId="1433"/>
    <cellStyle name="20% - Accent1 96 2 2 2" xfId="1434"/>
    <cellStyle name="20% - Accent1 96 2 3" xfId="1435"/>
    <cellStyle name="20% - Accent1 96 3" xfId="1436"/>
    <cellStyle name="20% - Accent1 96 3 2" xfId="1437"/>
    <cellStyle name="20% - Accent1 96 4" xfId="1438"/>
    <cellStyle name="20% - Accent1 97" xfId="1439"/>
    <cellStyle name="20% - Accent1 97 2" xfId="1440"/>
    <cellStyle name="20% - Accent1 97 2 2" xfId="1441"/>
    <cellStyle name="20% - Accent1 97 2 2 2" xfId="1442"/>
    <cellStyle name="20% - Accent1 97 2 3" xfId="1443"/>
    <cellStyle name="20% - Accent1 97 3" xfId="1444"/>
    <cellStyle name="20% - Accent1 97 3 2" xfId="1445"/>
    <cellStyle name="20% - Accent1 97 4" xfId="1446"/>
    <cellStyle name="20% - Accent1 98" xfId="1447"/>
    <cellStyle name="20% - Accent1 98 2" xfId="1448"/>
    <cellStyle name="20% - Accent1 98 2 2" xfId="1449"/>
    <cellStyle name="20% - Accent1 98 2 2 2" xfId="1450"/>
    <cellStyle name="20% - Accent1 98 2 3" xfId="1451"/>
    <cellStyle name="20% - Accent1 98 3" xfId="1452"/>
    <cellStyle name="20% - Accent1 98 3 2" xfId="1453"/>
    <cellStyle name="20% - Accent1 98 4" xfId="1454"/>
    <cellStyle name="20% - Accent1 99" xfId="1455"/>
    <cellStyle name="20% - Accent1 99 2" xfId="1456"/>
    <cellStyle name="20% - Accent1 99 2 2" xfId="1457"/>
    <cellStyle name="20% - Accent1 99 2 2 2" xfId="1458"/>
    <cellStyle name="20% - Accent1 99 2 3" xfId="1459"/>
    <cellStyle name="20% - Accent1 99 3" xfId="1460"/>
    <cellStyle name="20% - Accent1 99 3 2" xfId="1461"/>
    <cellStyle name="20% - Accent1 99 4" xfId="1462"/>
    <cellStyle name="20% - Accent2 10" xfId="1463"/>
    <cellStyle name="20% - Accent2 10 2" xfId="1464"/>
    <cellStyle name="20% - Accent2 10 2 2" xfId="1465"/>
    <cellStyle name="20% - Accent2 10 2 2 2" xfId="1466"/>
    <cellStyle name="20% - Accent2 10 2 2 2 2" xfId="1467"/>
    <cellStyle name="20% - Accent2 10 2 2 3" xfId="1468"/>
    <cellStyle name="20% - Accent2 10 2 3" xfId="1469"/>
    <cellStyle name="20% - Accent2 10 2 3 2" xfId="1470"/>
    <cellStyle name="20% - Accent2 10 2 4" xfId="1471"/>
    <cellStyle name="20% - Accent2 10 3" xfId="1472"/>
    <cellStyle name="20% - Accent2 10 3 2" xfId="1473"/>
    <cellStyle name="20% - Accent2 10 3 2 2" xfId="1474"/>
    <cellStyle name="20% - Accent2 10 3 3" xfId="1475"/>
    <cellStyle name="20% - Accent2 10 4" xfId="1476"/>
    <cellStyle name="20% - Accent2 10 4 2" xfId="1477"/>
    <cellStyle name="20% - Accent2 10 5" xfId="1478"/>
    <cellStyle name="20% - Accent2 10_draft transactions report_052009_rvsd" xfId="1479"/>
    <cellStyle name="20% - Accent2 100" xfId="1480"/>
    <cellStyle name="20% - Accent2 100 2" xfId="1481"/>
    <cellStyle name="20% - Accent2 101" xfId="1482"/>
    <cellStyle name="20% - Accent2 101 2" xfId="1483"/>
    <cellStyle name="20% - Accent2 102" xfId="1484"/>
    <cellStyle name="20% - Accent2 102 2" xfId="1485"/>
    <cellStyle name="20% - Accent2 103" xfId="1486"/>
    <cellStyle name="20% - Accent2 103 2" xfId="1487"/>
    <cellStyle name="20% - Accent2 104" xfId="1488"/>
    <cellStyle name="20% - Accent2 104 2" xfId="1489"/>
    <cellStyle name="20% - Accent2 105" xfId="1490"/>
    <cellStyle name="20% - Accent2 105 2" xfId="1491"/>
    <cellStyle name="20% - Accent2 106" xfId="1492"/>
    <cellStyle name="20% - Accent2 106 2" xfId="1493"/>
    <cellStyle name="20% - Accent2 107" xfId="1494"/>
    <cellStyle name="20% - Accent2 107 2" xfId="1495"/>
    <cellStyle name="20% - Accent2 108" xfId="1496"/>
    <cellStyle name="20% - Accent2 108 2" xfId="1497"/>
    <cellStyle name="20% - Accent2 109" xfId="1498"/>
    <cellStyle name="20% - Accent2 109 2" xfId="1499"/>
    <cellStyle name="20% - Accent2 11" xfId="1500"/>
    <cellStyle name="20% - Accent2 11 2" xfId="1501"/>
    <cellStyle name="20% - Accent2 11 2 2" xfId="1502"/>
    <cellStyle name="20% - Accent2 11 2 2 2" xfId="1503"/>
    <cellStyle name="20% - Accent2 11 2 2 2 2" xfId="1504"/>
    <cellStyle name="20% - Accent2 11 2 2 3" xfId="1505"/>
    <cellStyle name="20% - Accent2 11 2 3" xfId="1506"/>
    <cellStyle name="20% - Accent2 11 2 3 2" xfId="1507"/>
    <cellStyle name="20% - Accent2 11 2 4" xfId="1508"/>
    <cellStyle name="20% - Accent2 11 3" xfId="1509"/>
    <cellStyle name="20% - Accent2 11 3 2" xfId="1510"/>
    <cellStyle name="20% - Accent2 11 3 2 2" xfId="1511"/>
    <cellStyle name="20% - Accent2 11 3 3" xfId="1512"/>
    <cellStyle name="20% - Accent2 11 4" xfId="1513"/>
    <cellStyle name="20% - Accent2 11 4 2" xfId="1514"/>
    <cellStyle name="20% - Accent2 11 5" xfId="1515"/>
    <cellStyle name="20% - Accent2 11_draft transactions report_052009_rvsd" xfId="1516"/>
    <cellStyle name="20% - Accent2 110" xfId="1517"/>
    <cellStyle name="20% - Accent2 110 2" xfId="1518"/>
    <cellStyle name="20% - Accent2 110 2 2" xfId="1519"/>
    <cellStyle name="20% - Accent2 110 2 2 2" xfId="1520"/>
    <cellStyle name="20% - Accent2 110 2 3" xfId="1521"/>
    <cellStyle name="20% - Accent2 110 3" xfId="1522"/>
    <cellStyle name="20% - Accent2 110 3 2" xfId="1523"/>
    <cellStyle name="20% - Accent2 110 4" xfId="1524"/>
    <cellStyle name="20% - Accent2 111" xfId="1525"/>
    <cellStyle name="20% - Accent2 111 2" xfId="1526"/>
    <cellStyle name="20% - Accent2 111 2 2" xfId="1527"/>
    <cellStyle name="20% - Accent2 111 2 2 2" xfId="1528"/>
    <cellStyle name="20% - Accent2 111 2 3" xfId="1529"/>
    <cellStyle name="20% - Accent2 111 3" xfId="1530"/>
    <cellStyle name="20% - Accent2 111 3 2" xfId="1531"/>
    <cellStyle name="20% - Accent2 111 4" xfId="1532"/>
    <cellStyle name="20% - Accent2 112" xfId="1533"/>
    <cellStyle name="20% - Accent2 112 2" xfId="1534"/>
    <cellStyle name="20% - Accent2 112 2 2" xfId="1535"/>
    <cellStyle name="20% - Accent2 112 2 2 2" xfId="1536"/>
    <cellStyle name="20% - Accent2 112 2 3" xfId="1537"/>
    <cellStyle name="20% - Accent2 112 3" xfId="1538"/>
    <cellStyle name="20% - Accent2 112 3 2" xfId="1539"/>
    <cellStyle name="20% - Accent2 112 4" xfId="1540"/>
    <cellStyle name="20% - Accent2 113" xfId="1541"/>
    <cellStyle name="20% - Accent2 113 2" xfId="1542"/>
    <cellStyle name="20% - Accent2 113 2 2" xfId="1543"/>
    <cellStyle name="20% - Accent2 113 2 2 2" xfId="1544"/>
    <cellStyle name="20% - Accent2 113 2 3" xfId="1545"/>
    <cellStyle name="20% - Accent2 113 3" xfId="1546"/>
    <cellStyle name="20% - Accent2 113 3 2" xfId="1547"/>
    <cellStyle name="20% - Accent2 113 4" xfId="1548"/>
    <cellStyle name="20% - Accent2 114" xfId="1549"/>
    <cellStyle name="20% - Accent2 114 2" xfId="1550"/>
    <cellStyle name="20% - Accent2 114 2 2" xfId="1551"/>
    <cellStyle name="20% - Accent2 114 2 2 2" xfId="1552"/>
    <cellStyle name="20% - Accent2 114 2 3" xfId="1553"/>
    <cellStyle name="20% - Accent2 114 3" xfId="1554"/>
    <cellStyle name="20% - Accent2 114 3 2" xfId="1555"/>
    <cellStyle name="20% - Accent2 114 4" xfId="1556"/>
    <cellStyle name="20% - Accent2 115" xfId="1557"/>
    <cellStyle name="20% - Accent2 115 2" xfId="1558"/>
    <cellStyle name="20% - Accent2 115 2 2" xfId="1559"/>
    <cellStyle name="20% - Accent2 115 2 2 2" xfId="1560"/>
    <cellStyle name="20% - Accent2 115 2 3" xfId="1561"/>
    <cellStyle name="20% - Accent2 115 3" xfId="1562"/>
    <cellStyle name="20% - Accent2 115 3 2" xfId="1563"/>
    <cellStyle name="20% - Accent2 115 4" xfId="1564"/>
    <cellStyle name="20% - Accent2 116" xfId="1565"/>
    <cellStyle name="20% - Accent2 116 2" xfId="1566"/>
    <cellStyle name="20% - Accent2 116 2 2" xfId="1567"/>
    <cellStyle name="20% - Accent2 116 2 2 2" xfId="1568"/>
    <cellStyle name="20% - Accent2 116 2 3" xfId="1569"/>
    <cellStyle name="20% - Accent2 116 3" xfId="1570"/>
    <cellStyle name="20% - Accent2 116 3 2" xfId="1571"/>
    <cellStyle name="20% - Accent2 116 4" xfId="1572"/>
    <cellStyle name="20% - Accent2 117" xfId="1573"/>
    <cellStyle name="20% - Accent2 117 2" xfId="1574"/>
    <cellStyle name="20% - Accent2 117 2 2" xfId="1575"/>
    <cellStyle name="20% - Accent2 117 2 2 2" xfId="1576"/>
    <cellStyle name="20% - Accent2 117 2 3" xfId="1577"/>
    <cellStyle name="20% - Accent2 117 3" xfId="1578"/>
    <cellStyle name="20% - Accent2 117 3 2" xfId="1579"/>
    <cellStyle name="20% - Accent2 117 4" xfId="1580"/>
    <cellStyle name="20% - Accent2 118" xfId="1581"/>
    <cellStyle name="20% - Accent2 118 2" xfId="1582"/>
    <cellStyle name="20% - Accent2 118 2 2" xfId="1583"/>
    <cellStyle name="20% - Accent2 118 2 2 2" xfId="1584"/>
    <cellStyle name="20% - Accent2 118 2 3" xfId="1585"/>
    <cellStyle name="20% - Accent2 118 3" xfId="1586"/>
    <cellStyle name="20% - Accent2 118 3 2" xfId="1587"/>
    <cellStyle name="20% - Accent2 118 4" xfId="1588"/>
    <cellStyle name="20% - Accent2 119" xfId="1589"/>
    <cellStyle name="20% - Accent2 119 2" xfId="1590"/>
    <cellStyle name="20% - Accent2 119 2 2" xfId="1591"/>
    <cellStyle name="20% - Accent2 119 2 2 2" xfId="1592"/>
    <cellStyle name="20% - Accent2 119 2 3" xfId="1593"/>
    <cellStyle name="20% - Accent2 119 3" xfId="1594"/>
    <cellStyle name="20% - Accent2 119 3 2" xfId="1595"/>
    <cellStyle name="20% - Accent2 119 4" xfId="1596"/>
    <cellStyle name="20% - Accent2 12" xfId="1597"/>
    <cellStyle name="20% - Accent2 12 2" xfId="1598"/>
    <cellStyle name="20% - Accent2 12 2 2" xfId="1599"/>
    <cellStyle name="20% - Accent2 12 2 2 2" xfId="1600"/>
    <cellStyle name="20% - Accent2 12 2 2 2 2" xfId="1601"/>
    <cellStyle name="20% - Accent2 12 2 2 3" xfId="1602"/>
    <cellStyle name="20% - Accent2 12 2 3" xfId="1603"/>
    <cellStyle name="20% - Accent2 12 2 3 2" xfId="1604"/>
    <cellStyle name="20% - Accent2 12 2 4" xfId="1605"/>
    <cellStyle name="20% - Accent2 12 3" xfId="1606"/>
    <cellStyle name="20% - Accent2 12 3 2" xfId="1607"/>
    <cellStyle name="20% - Accent2 12 3 2 2" xfId="1608"/>
    <cellStyle name="20% - Accent2 12 3 3" xfId="1609"/>
    <cellStyle name="20% - Accent2 12 4" xfId="1610"/>
    <cellStyle name="20% - Accent2 12 4 2" xfId="1611"/>
    <cellStyle name="20% - Accent2 12 5" xfId="1612"/>
    <cellStyle name="20% - Accent2 12_draft transactions report_052009_rvsd" xfId="1613"/>
    <cellStyle name="20% - Accent2 120" xfId="1614"/>
    <cellStyle name="20% - Accent2 120 2" xfId="1615"/>
    <cellStyle name="20% - Accent2 120 2 2" xfId="1616"/>
    <cellStyle name="20% - Accent2 120 2 2 2" xfId="1617"/>
    <cellStyle name="20% - Accent2 120 2 3" xfId="1618"/>
    <cellStyle name="20% - Accent2 120 3" xfId="1619"/>
    <cellStyle name="20% - Accent2 120 3 2" xfId="1620"/>
    <cellStyle name="20% - Accent2 120 4" xfId="1621"/>
    <cellStyle name="20% - Accent2 121" xfId="1622"/>
    <cellStyle name="20% - Accent2 121 2" xfId="1623"/>
    <cellStyle name="20% - Accent2 121 2 2" xfId="1624"/>
    <cellStyle name="20% - Accent2 121 2 2 2" xfId="1625"/>
    <cellStyle name="20% - Accent2 121 2 3" xfId="1626"/>
    <cellStyle name="20% - Accent2 121 3" xfId="1627"/>
    <cellStyle name="20% - Accent2 121 3 2" xfId="1628"/>
    <cellStyle name="20% - Accent2 121 4" xfId="1629"/>
    <cellStyle name="20% - Accent2 122" xfId="1630"/>
    <cellStyle name="20% - Accent2 123" xfId="1631"/>
    <cellStyle name="20% - Accent2 124" xfId="1632"/>
    <cellStyle name="20% - Accent2 125" xfId="1633"/>
    <cellStyle name="20% - Accent2 126" xfId="1634"/>
    <cellStyle name="20% - Accent2 127" xfId="1635"/>
    <cellStyle name="20% - Accent2 127 2" xfId="1636"/>
    <cellStyle name="20% - Accent2 127 2 2" xfId="1637"/>
    <cellStyle name="20% - Accent2 127 2 2 2" xfId="1638"/>
    <cellStyle name="20% - Accent2 127 2 3" xfId="1639"/>
    <cellStyle name="20% - Accent2 127 3" xfId="1640"/>
    <cellStyle name="20% - Accent2 127 3 2" xfId="1641"/>
    <cellStyle name="20% - Accent2 127 4" xfId="1642"/>
    <cellStyle name="20% - Accent2 128" xfId="1643"/>
    <cellStyle name="20% - Accent2 128 2" xfId="1644"/>
    <cellStyle name="20% - Accent2 128 2 2" xfId="1645"/>
    <cellStyle name="20% - Accent2 128 2 2 2" xfId="1646"/>
    <cellStyle name="20% - Accent2 128 2 3" xfId="1647"/>
    <cellStyle name="20% - Accent2 128 3" xfId="1648"/>
    <cellStyle name="20% - Accent2 128 3 2" xfId="1649"/>
    <cellStyle name="20% - Accent2 128 4" xfId="1650"/>
    <cellStyle name="20% - Accent2 129" xfId="1651"/>
    <cellStyle name="20% - Accent2 129 2" xfId="1652"/>
    <cellStyle name="20% - Accent2 129 2 2" xfId="1653"/>
    <cellStyle name="20% - Accent2 129 2 2 2" xfId="1654"/>
    <cellStyle name="20% - Accent2 129 2 3" xfId="1655"/>
    <cellStyle name="20% - Accent2 129 3" xfId="1656"/>
    <cellStyle name="20% - Accent2 129 3 2" xfId="1657"/>
    <cellStyle name="20% - Accent2 129 4" xfId="1658"/>
    <cellStyle name="20% - Accent2 13" xfId="1659"/>
    <cellStyle name="20% - Accent2 13 2" xfId="1660"/>
    <cellStyle name="20% - Accent2 13 2 2" xfId="1661"/>
    <cellStyle name="20% - Accent2 13 2 2 2" xfId="1662"/>
    <cellStyle name="20% - Accent2 13 2 2 2 2" xfId="1663"/>
    <cellStyle name="20% - Accent2 13 2 2 3" xfId="1664"/>
    <cellStyle name="20% - Accent2 13 2 3" xfId="1665"/>
    <cellStyle name="20% - Accent2 13 2 3 2" xfId="1666"/>
    <cellStyle name="20% - Accent2 13 2 4" xfId="1667"/>
    <cellStyle name="20% - Accent2 13 3" xfId="1668"/>
    <cellStyle name="20% - Accent2 13 3 2" xfId="1669"/>
    <cellStyle name="20% - Accent2 13 3 2 2" xfId="1670"/>
    <cellStyle name="20% - Accent2 13 3 3" xfId="1671"/>
    <cellStyle name="20% - Accent2 13 4" xfId="1672"/>
    <cellStyle name="20% - Accent2 13 4 2" xfId="1673"/>
    <cellStyle name="20% - Accent2 13 5" xfId="1674"/>
    <cellStyle name="20% - Accent2 13_draft transactions report_052009_rvsd" xfId="1675"/>
    <cellStyle name="20% - Accent2 130" xfId="1676"/>
    <cellStyle name="20% - Accent2 130 2" xfId="1677"/>
    <cellStyle name="20% - Accent2 130 2 2" xfId="1678"/>
    <cellStyle name="20% - Accent2 130 2 2 2" xfId="1679"/>
    <cellStyle name="20% - Accent2 130 2 3" xfId="1680"/>
    <cellStyle name="20% - Accent2 130 3" xfId="1681"/>
    <cellStyle name="20% - Accent2 130 3 2" xfId="1682"/>
    <cellStyle name="20% - Accent2 130 4" xfId="1683"/>
    <cellStyle name="20% - Accent2 131" xfId="1684"/>
    <cellStyle name="20% - Accent2 131 2" xfId="1685"/>
    <cellStyle name="20% - Accent2 131 2 2" xfId="1686"/>
    <cellStyle name="20% - Accent2 131 2 2 2" xfId="1687"/>
    <cellStyle name="20% - Accent2 131 2 3" xfId="1688"/>
    <cellStyle name="20% - Accent2 131 3" xfId="1689"/>
    <cellStyle name="20% - Accent2 131 3 2" xfId="1690"/>
    <cellStyle name="20% - Accent2 131 4" xfId="1691"/>
    <cellStyle name="20% - Accent2 132" xfId="1692"/>
    <cellStyle name="20% - Accent2 132 2" xfId="1693"/>
    <cellStyle name="20% - Accent2 132 2 2" xfId="1694"/>
    <cellStyle name="20% - Accent2 132 2 2 2" xfId="1695"/>
    <cellStyle name="20% - Accent2 132 2 3" xfId="1696"/>
    <cellStyle name="20% - Accent2 132 3" xfId="1697"/>
    <cellStyle name="20% - Accent2 132 3 2" xfId="1698"/>
    <cellStyle name="20% - Accent2 132 4" xfId="1699"/>
    <cellStyle name="20% - Accent2 133" xfId="1700"/>
    <cellStyle name="20% - Accent2 133 2" xfId="1701"/>
    <cellStyle name="20% - Accent2 133 2 2" xfId="1702"/>
    <cellStyle name="20% - Accent2 133 2 2 2" xfId="1703"/>
    <cellStyle name="20% - Accent2 133 2 3" xfId="1704"/>
    <cellStyle name="20% - Accent2 133 3" xfId="1705"/>
    <cellStyle name="20% - Accent2 133 3 2" xfId="1706"/>
    <cellStyle name="20% - Accent2 133 4" xfId="1707"/>
    <cellStyle name="20% - Accent2 134" xfId="1708"/>
    <cellStyle name="20% - Accent2 134 2" xfId="1709"/>
    <cellStyle name="20% - Accent2 134 2 2" xfId="1710"/>
    <cellStyle name="20% - Accent2 134 2 2 2" xfId="1711"/>
    <cellStyle name="20% - Accent2 134 2 3" xfId="1712"/>
    <cellStyle name="20% - Accent2 134 3" xfId="1713"/>
    <cellStyle name="20% - Accent2 134 3 2" xfId="1714"/>
    <cellStyle name="20% - Accent2 134 4" xfId="1715"/>
    <cellStyle name="20% - Accent2 135" xfId="1716"/>
    <cellStyle name="20% - Accent2 136" xfId="1717"/>
    <cellStyle name="20% - Accent2 137" xfId="1718"/>
    <cellStyle name="20% - Accent2 138" xfId="1719"/>
    <cellStyle name="20% - Accent2 138 2" xfId="1720"/>
    <cellStyle name="20% - Accent2 138 2 2" xfId="1721"/>
    <cellStyle name="20% - Accent2 138 2 2 2" xfId="1722"/>
    <cellStyle name="20% - Accent2 138 2 3" xfId="1723"/>
    <cellStyle name="20% - Accent2 138 3" xfId="1724"/>
    <cellStyle name="20% - Accent2 138 3 2" xfId="1725"/>
    <cellStyle name="20% - Accent2 138 4" xfId="1726"/>
    <cellStyle name="20% - Accent2 139" xfId="1727"/>
    <cellStyle name="20% - Accent2 139 2" xfId="1728"/>
    <cellStyle name="20% - Accent2 139 2 2" xfId="1729"/>
    <cellStyle name="20% - Accent2 139 2 2 2" xfId="1730"/>
    <cellStyle name="20% - Accent2 139 2 3" xfId="1731"/>
    <cellStyle name="20% - Accent2 139 3" xfId="1732"/>
    <cellStyle name="20% - Accent2 139 3 2" xfId="1733"/>
    <cellStyle name="20% - Accent2 139 4" xfId="1734"/>
    <cellStyle name="20% - Accent2 14" xfId="1735"/>
    <cellStyle name="20% - Accent2 14 2" xfId="1736"/>
    <cellStyle name="20% - Accent2 14 2 2" xfId="1737"/>
    <cellStyle name="20% - Accent2 14 2 2 2" xfId="1738"/>
    <cellStyle name="20% - Accent2 14 2 2 2 2" xfId="1739"/>
    <cellStyle name="20% - Accent2 14 2 2 3" xfId="1740"/>
    <cellStyle name="20% - Accent2 14 2 3" xfId="1741"/>
    <cellStyle name="20% - Accent2 14 2 3 2" xfId="1742"/>
    <cellStyle name="20% - Accent2 14 2 4" xfId="1743"/>
    <cellStyle name="20% - Accent2 14 3" xfId="1744"/>
    <cellStyle name="20% - Accent2 14 3 2" xfId="1745"/>
    <cellStyle name="20% - Accent2 14 3 2 2" xfId="1746"/>
    <cellStyle name="20% - Accent2 14 3 3" xfId="1747"/>
    <cellStyle name="20% - Accent2 14 4" xfId="1748"/>
    <cellStyle name="20% - Accent2 14 4 2" xfId="1749"/>
    <cellStyle name="20% - Accent2 14 5" xfId="1750"/>
    <cellStyle name="20% - Accent2 14_draft transactions report_052009_rvsd" xfId="1751"/>
    <cellStyle name="20% - Accent2 140" xfId="1752"/>
    <cellStyle name="20% - Accent2 140 2" xfId="1753"/>
    <cellStyle name="20% - Accent2 140 2 2" xfId="1754"/>
    <cellStyle name="20% - Accent2 140 2 2 2" xfId="1755"/>
    <cellStyle name="20% - Accent2 140 2 3" xfId="1756"/>
    <cellStyle name="20% - Accent2 140 3" xfId="1757"/>
    <cellStyle name="20% - Accent2 140 3 2" xfId="1758"/>
    <cellStyle name="20% - Accent2 140 4" xfId="1759"/>
    <cellStyle name="20% - Accent2 141" xfId="1760"/>
    <cellStyle name="20% - Accent2 141 2" xfId="1761"/>
    <cellStyle name="20% - Accent2 141 2 2" xfId="1762"/>
    <cellStyle name="20% - Accent2 141 2 2 2" xfId="1763"/>
    <cellStyle name="20% - Accent2 141 2 3" xfId="1764"/>
    <cellStyle name="20% - Accent2 141 3" xfId="1765"/>
    <cellStyle name="20% - Accent2 141 3 2" xfId="1766"/>
    <cellStyle name="20% - Accent2 141 4" xfId="1767"/>
    <cellStyle name="20% - Accent2 142" xfId="1768"/>
    <cellStyle name="20% - Accent2 142 2" xfId="1769"/>
    <cellStyle name="20% - Accent2 142 2 2" xfId="1770"/>
    <cellStyle name="20% - Accent2 142 2 2 2" xfId="1771"/>
    <cellStyle name="20% - Accent2 142 2 3" xfId="1772"/>
    <cellStyle name="20% - Accent2 142 3" xfId="1773"/>
    <cellStyle name="20% - Accent2 142 3 2" xfId="1774"/>
    <cellStyle name="20% - Accent2 142 4" xfId="1775"/>
    <cellStyle name="20% - Accent2 143" xfId="1776"/>
    <cellStyle name="20% - Accent2 143 2" xfId="1777"/>
    <cellStyle name="20% - Accent2 143 2 2" xfId="1778"/>
    <cellStyle name="20% - Accent2 143 2 2 2" xfId="1779"/>
    <cellStyle name="20% - Accent2 143 2 3" xfId="1780"/>
    <cellStyle name="20% - Accent2 143 3" xfId="1781"/>
    <cellStyle name="20% - Accent2 143 3 2" xfId="1782"/>
    <cellStyle name="20% - Accent2 143 4" xfId="1783"/>
    <cellStyle name="20% - Accent2 144" xfId="1784"/>
    <cellStyle name="20% - Accent2 144 2" xfId="1785"/>
    <cellStyle name="20% - Accent2 144 2 2" xfId="1786"/>
    <cellStyle name="20% - Accent2 144 2 2 2" xfId="1787"/>
    <cellStyle name="20% - Accent2 144 2 3" xfId="1788"/>
    <cellStyle name="20% - Accent2 144 3" xfId="1789"/>
    <cellStyle name="20% - Accent2 144 3 2" xfId="1790"/>
    <cellStyle name="20% - Accent2 144 4" xfId="1791"/>
    <cellStyle name="20% - Accent2 145" xfId="1792"/>
    <cellStyle name="20% - Accent2 145 2" xfId="1793"/>
    <cellStyle name="20% - Accent2 145 2 2" xfId="1794"/>
    <cellStyle name="20% - Accent2 145 2 2 2" xfId="1795"/>
    <cellStyle name="20% - Accent2 145 2 3" xfId="1796"/>
    <cellStyle name="20% - Accent2 145 3" xfId="1797"/>
    <cellStyle name="20% - Accent2 145 3 2" xfId="1798"/>
    <cellStyle name="20% - Accent2 145 4" xfId="1799"/>
    <cellStyle name="20% - Accent2 146" xfId="1800"/>
    <cellStyle name="20% - Accent2 146 2" xfId="1801"/>
    <cellStyle name="20% - Accent2 146 2 2" xfId="1802"/>
    <cellStyle name="20% - Accent2 146 2 2 2" xfId="1803"/>
    <cellStyle name="20% - Accent2 146 2 3" xfId="1804"/>
    <cellStyle name="20% - Accent2 146 3" xfId="1805"/>
    <cellStyle name="20% - Accent2 146 3 2" xfId="1806"/>
    <cellStyle name="20% - Accent2 146 4" xfId="1807"/>
    <cellStyle name="20% - Accent2 147" xfId="1808"/>
    <cellStyle name="20% - Accent2 148" xfId="1809"/>
    <cellStyle name="20% - Accent2 149" xfId="1810"/>
    <cellStyle name="20% - Accent2 15" xfId="1811"/>
    <cellStyle name="20% - Accent2 15 2" xfId="1812"/>
    <cellStyle name="20% - Accent2 15 2 2" xfId="1813"/>
    <cellStyle name="20% - Accent2 15 2 2 2" xfId="1814"/>
    <cellStyle name="20% - Accent2 15 2 2 2 2" xfId="1815"/>
    <cellStyle name="20% - Accent2 15 2 2 3" xfId="1816"/>
    <cellStyle name="20% - Accent2 15 2 3" xfId="1817"/>
    <cellStyle name="20% - Accent2 15 2 3 2" xfId="1818"/>
    <cellStyle name="20% - Accent2 15 2 4" xfId="1819"/>
    <cellStyle name="20% - Accent2 15 3" xfId="1820"/>
    <cellStyle name="20% - Accent2 15 3 2" xfId="1821"/>
    <cellStyle name="20% - Accent2 15 3 2 2" xfId="1822"/>
    <cellStyle name="20% - Accent2 15 3 3" xfId="1823"/>
    <cellStyle name="20% - Accent2 15 4" xfId="1824"/>
    <cellStyle name="20% - Accent2 15 4 2" xfId="1825"/>
    <cellStyle name="20% - Accent2 15 5" xfId="1826"/>
    <cellStyle name="20% - Accent2 15_draft transactions report_052009_rvsd" xfId="1827"/>
    <cellStyle name="20% - Accent2 150" xfId="1828"/>
    <cellStyle name="20% - Accent2 151" xfId="1829"/>
    <cellStyle name="20% - Accent2 152" xfId="1830"/>
    <cellStyle name="20% - Accent2 153" xfId="1831"/>
    <cellStyle name="20% - Accent2 153 2" xfId="1832"/>
    <cellStyle name="20% - Accent2 153 2 2" xfId="1833"/>
    <cellStyle name="20% - Accent2 153 3" xfId="1834"/>
    <cellStyle name="20% - Accent2 154" xfId="1835"/>
    <cellStyle name="20% - Accent2 154 2" xfId="1836"/>
    <cellStyle name="20% - Accent2 155" xfId="1837"/>
    <cellStyle name="20% - Accent2 16" xfId="1838"/>
    <cellStyle name="20% - Accent2 16 2" xfId="1839"/>
    <cellStyle name="20% - Accent2 16 2 2" xfId="1840"/>
    <cellStyle name="20% - Accent2 16 2 2 2" xfId="1841"/>
    <cellStyle name="20% - Accent2 16 2 2 2 2" xfId="1842"/>
    <cellStyle name="20% - Accent2 16 2 2 3" xfId="1843"/>
    <cellStyle name="20% - Accent2 16 2 3" xfId="1844"/>
    <cellStyle name="20% - Accent2 16 2 3 2" xfId="1845"/>
    <cellStyle name="20% - Accent2 16 2 4" xfId="1846"/>
    <cellStyle name="20% - Accent2 16 3" xfId="1847"/>
    <cellStyle name="20% - Accent2 16 3 2" xfId="1848"/>
    <cellStyle name="20% - Accent2 16 3 2 2" xfId="1849"/>
    <cellStyle name="20% - Accent2 16 3 3" xfId="1850"/>
    <cellStyle name="20% - Accent2 16 4" xfId="1851"/>
    <cellStyle name="20% - Accent2 16 4 2" xfId="1852"/>
    <cellStyle name="20% - Accent2 16 5" xfId="1853"/>
    <cellStyle name="20% - Accent2 16_draft transactions report_052009_rvsd" xfId="1854"/>
    <cellStyle name="20% - Accent2 17" xfId="1855"/>
    <cellStyle name="20% - Accent2 17 2" xfId="1856"/>
    <cellStyle name="20% - Accent2 17 2 2" xfId="1857"/>
    <cellStyle name="20% - Accent2 17 2 2 2" xfId="1858"/>
    <cellStyle name="20% - Accent2 17 2 2 2 2" xfId="1859"/>
    <cellStyle name="20% - Accent2 17 2 2 3" xfId="1860"/>
    <cellStyle name="20% - Accent2 17 2 3" xfId="1861"/>
    <cellStyle name="20% - Accent2 17 2 3 2" xfId="1862"/>
    <cellStyle name="20% - Accent2 17 2 4" xfId="1863"/>
    <cellStyle name="20% - Accent2 17 3" xfId="1864"/>
    <cellStyle name="20% - Accent2 17 3 2" xfId="1865"/>
    <cellStyle name="20% - Accent2 17 3 2 2" xfId="1866"/>
    <cellStyle name="20% - Accent2 17 3 3" xfId="1867"/>
    <cellStyle name="20% - Accent2 17 4" xfId="1868"/>
    <cellStyle name="20% - Accent2 17 4 2" xfId="1869"/>
    <cellStyle name="20% - Accent2 17 5" xfId="1870"/>
    <cellStyle name="20% - Accent2 17_draft transactions report_052009_rvsd" xfId="1871"/>
    <cellStyle name="20% - Accent2 18" xfId="1872"/>
    <cellStyle name="20% - Accent2 18 2" xfId="1873"/>
    <cellStyle name="20% - Accent2 18 2 2" xfId="1874"/>
    <cellStyle name="20% - Accent2 18 2 2 2" xfId="1875"/>
    <cellStyle name="20% - Accent2 18 2 2 2 2" xfId="1876"/>
    <cellStyle name="20% - Accent2 18 2 2 3" xfId="1877"/>
    <cellStyle name="20% - Accent2 18 2 3" xfId="1878"/>
    <cellStyle name="20% - Accent2 18 2 3 2" xfId="1879"/>
    <cellStyle name="20% - Accent2 18 2 4" xfId="1880"/>
    <cellStyle name="20% - Accent2 18 3" xfId="1881"/>
    <cellStyle name="20% - Accent2 18 3 2" xfId="1882"/>
    <cellStyle name="20% - Accent2 18 3 2 2" xfId="1883"/>
    <cellStyle name="20% - Accent2 18 3 3" xfId="1884"/>
    <cellStyle name="20% - Accent2 18 4" xfId="1885"/>
    <cellStyle name="20% - Accent2 18 4 2" xfId="1886"/>
    <cellStyle name="20% - Accent2 18 5" xfId="1887"/>
    <cellStyle name="20% - Accent2 18_draft transactions report_052009_rvsd" xfId="1888"/>
    <cellStyle name="20% - Accent2 19" xfId="1889"/>
    <cellStyle name="20% - Accent2 19 2" xfId="1890"/>
    <cellStyle name="20% - Accent2 19 2 2" xfId="1891"/>
    <cellStyle name="20% - Accent2 19 2 2 2" xfId="1892"/>
    <cellStyle name="20% - Accent2 19 2 2 2 2" xfId="1893"/>
    <cellStyle name="20% - Accent2 19 2 2 3" xfId="1894"/>
    <cellStyle name="20% - Accent2 19 2 3" xfId="1895"/>
    <cellStyle name="20% - Accent2 19 2 3 2" xfId="1896"/>
    <cellStyle name="20% - Accent2 19 2 4" xfId="1897"/>
    <cellStyle name="20% - Accent2 19 3" xfId="1898"/>
    <cellStyle name="20% - Accent2 19 3 2" xfId="1899"/>
    <cellStyle name="20% - Accent2 19 3 2 2" xfId="1900"/>
    <cellStyle name="20% - Accent2 19 3 3" xfId="1901"/>
    <cellStyle name="20% - Accent2 19 4" xfId="1902"/>
    <cellStyle name="20% - Accent2 19 4 2" xfId="1903"/>
    <cellStyle name="20% - Accent2 19 5" xfId="1904"/>
    <cellStyle name="20% - Accent2 19_draft transactions report_052009_rvsd" xfId="1905"/>
    <cellStyle name="20% - Accent2 2" xfId="1906"/>
    <cellStyle name="20% - Accent2 2 2" xfId="1907"/>
    <cellStyle name="20% - Accent2 2 2 2" xfId="1908"/>
    <cellStyle name="20% - Accent2 2 2 2 2" xfId="1909"/>
    <cellStyle name="20% - Accent2 2 2 2 2 2" xfId="1910"/>
    <cellStyle name="20% - Accent2 2 2 2 2 2 2" xfId="1911"/>
    <cellStyle name="20% - Accent2 2 2 2 2 3" xfId="1912"/>
    <cellStyle name="20% - Accent2 2 2 2 3" xfId="1913"/>
    <cellStyle name="20% - Accent2 2 2 2 3 2" xfId="1914"/>
    <cellStyle name="20% - Accent2 2 2 2 4" xfId="1915"/>
    <cellStyle name="20% - Accent2 2 2 3" xfId="1916"/>
    <cellStyle name="20% - Accent2 2 2 3 2" xfId="1917"/>
    <cellStyle name="20% - Accent2 2 2 3 2 2" xfId="1918"/>
    <cellStyle name="20% - Accent2 2 2 3 3" xfId="1919"/>
    <cellStyle name="20% - Accent2 2 2 4" xfId="1920"/>
    <cellStyle name="20% - Accent2 2 2 4 2" xfId="1921"/>
    <cellStyle name="20% - Accent2 2 2 5" xfId="1922"/>
    <cellStyle name="20% - Accent2 2 2_draft transactions report_052009_rvsd" xfId="1923"/>
    <cellStyle name="20% - Accent2 2 3" xfId="1924"/>
    <cellStyle name="20% - Accent2 2 3 2" xfId="1925"/>
    <cellStyle name="20% - Accent2 2 3 2 2" xfId="1926"/>
    <cellStyle name="20% - Accent2 2 3 2 2 2" xfId="1927"/>
    <cellStyle name="20% - Accent2 2 3 2 3" xfId="1928"/>
    <cellStyle name="20% - Accent2 2 3 3" xfId="1929"/>
    <cellStyle name="20% - Accent2 2 3 3 2" xfId="1930"/>
    <cellStyle name="20% - Accent2 2 3 4" xfId="1931"/>
    <cellStyle name="20% - Accent2 2 4" xfId="1932"/>
    <cellStyle name="20% - Accent2 2 4 2" xfId="1933"/>
    <cellStyle name="20% - Accent2 2 4 2 2" xfId="1934"/>
    <cellStyle name="20% - Accent2 2 4 3" xfId="1935"/>
    <cellStyle name="20% - Accent2 2 5" xfId="1936"/>
    <cellStyle name="20% - Accent2 2 5 2" xfId="1937"/>
    <cellStyle name="20% - Accent2 2 6" xfId="1938"/>
    <cellStyle name="20% - Accent2 2_draft transactions report_052009_rvsd" xfId="1939"/>
    <cellStyle name="20% - Accent2 20" xfId="1940"/>
    <cellStyle name="20% - Accent2 20 2" xfId="1941"/>
    <cellStyle name="20% - Accent2 20 2 2" xfId="1942"/>
    <cellStyle name="20% - Accent2 20 2 2 2" xfId="1943"/>
    <cellStyle name="20% - Accent2 20 2 2 2 2" xfId="1944"/>
    <cellStyle name="20% - Accent2 20 2 2 3" xfId="1945"/>
    <cellStyle name="20% - Accent2 20 2 3" xfId="1946"/>
    <cellStyle name="20% - Accent2 20 2 3 2" xfId="1947"/>
    <cellStyle name="20% - Accent2 20 2 4" xfId="1948"/>
    <cellStyle name="20% - Accent2 20 3" xfId="1949"/>
    <cellStyle name="20% - Accent2 20 3 2" xfId="1950"/>
    <cellStyle name="20% - Accent2 20 3 2 2" xfId="1951"/>
    <cellStyle name="20% - Accent2 20 3 3" xfId="1952"/>
    <cellStyle name="20% - Accent2 20 4" xfId="1953"/>
    <cellStyle name="20% - Accent2 20 4 2" xfId="1954"/>
    <cellStyle name="20% - Accent2 20 5" xfId="1955"/>
    <cellStyle name="20% - Accent2 20_draft transactions report_052009_rvsd" xfId="1956"/>
    <cellStyle name="20% - Accent2 21" xfId="1957"/>
    <cellStyle name="20% - Accent2 21 2" xfId="1958"/>
    <cellStyle name="20% - Accent2 21 2 2" xfId="1959"/>
    <cellStyle name="20% - Accent2 21 2 2 2" xfId="1960"/>
    <cellStyle name="20% - Accent2 21 2 2 2 2" xfId="1961"/>
    <cellStyle name="20% - Accent2 21 2 2 3" xfId="1962"/>
    <cellStyle name="20% - Accent2 21 2 3" xfId="1963"/>
    <cellStyle name="20% - Accent2 21 2 3 2" xfId="1964"/>
    <cellStyle name="20% - Accent2 21 2 4" xfId="1965"/>
    <cellStyle name="20% - Accent2 21 3" xfId="1966"/>
    <cellStyle name="20% - Accent2 21 3 2" xfId="1967"/>
    <cellStyle name="20% - Accent2 21 3 2 2" xfId="1968"/>
    <cellStyle name="20% - Accent2 21 3 3" xfId="1969"/>
    <cellStyle name="20% - Accent2 21 4" xfId="1970"/>
    <cellStyle name="20% - Accent2 21 4 2" xfId="1971"/>
    <cellStyle name="20% - Accent2 21 5" xfId="1972"/>
    <cellStyle name="20% - Accent2 21_draft transactions report_052009_rvsd" xfId="1973"/>
    <cellStyle name="20% - Accent2 22" xfId="1974"/>
    <cellStyle name="20% - Accent2 22 2" xfId="1975"/>
    <cellStyle name="20% - Accent2 22 2 2" xfId="1976"/>
    <cellStyle name="20% - Accent2 22 2 2 2" xfId="1977"/>
    <cellStyle name="20% - Accent2 22 2 2 2 2" xfId="1978"/>
    <cellStyle name="20% - Accent2 22 2 2 3" xfId="1979"/>
    <cellStyle name="20% - Accent2 22 2 3" xfId="1980"/>
    <cellStyle name="20% - Accent2 22 2 3 2" xfId="1981"/>
    <cellStyle name="20% - Accent2 22 2 4" xfId="1982"/>
    <cellStyle name="20% - Accent2 22 3" xfId="1983"/>
    <cellStyle name="20% - Accent2 22 3 2" xfId="1984"/>
    <cellStyle name="20% - Accent2 22 3 2 2" xfId="1985"/>
    <cellStyle name="20% - Accent2 22 3 3" xfId="1986"/>
    <cellStyle name="20% - Accent2 22 4" xfId="1987"/>
    <cellStyle name="20% - Accent2 22 4 2" xfId="1988"/>
    <cellStyle name="20% - Accent2 22 5" xfId="1989"/>
    <cellStyle name="20% - Accent2 22_draft transactions report_052009_rvsd" xfId="1990"/>
    <cellStyle name="20% - Accent2 23" xfId="1991"/>
    <cellStyle name="20% - Accent2 23 2" xfId="1992"/>
    <cellStyle name="20% - Accent2 23 2 2" xfId="1993"/>
    <cellStyle name="20% - Accent2 23 2 2 2" xfId="1994"/>
    <cellStyle name="20% - Accent2 23 2 2 2 2" xfId="1995"/>
    <cellStyle name="20% - Accent2 23 2 2 3" xfId="1996"/>
    <cellStyle name="20% - Accent2 23 2 3" xfId="1997"/>
    <cellStyle name="20% - Accent2 23 2 3 2" xfId="1998"/>
    <cellStyle name="20% - Accent2 23 2 4" xfId="1999"/>
    <cellStyle name="20% - Accent2 23 3" xfId="2000"/>
    <cellStyle name="20% - Accent2 23 3 2" xfId="2001"/>
    <cellStyle name="20% - Accent2 23 3 2 2" xfId="2002"/>
    <cellStyle name="20% - Accent2 23 3 3" xfId="2003"/>
    <cellStyle name="20% - Accent2 23 4" xfId="2004"/>
    <cellStyle name="20% - Accent2 23 4 2" xfId="2005"/>
    <cellStyle name="20% - Accent2 23 5" xfId="2006"/>
    <cellStyle name="20% - Accent2 23_draft transactions report_052009_rvsd" xfId="2007"/>
    <cellStyle name="20% - Accent2 24" xfId="2008"/>
    <cellStyle name="20% - Accent2 24 2" xfId="2009"/>
    <cellStyle name="20% - Accent2 24 2 2" xfId="2010"/>
    <cellStyle name="20% - Accent2 24 2 2 2" xfId="2011"/>
    <cellStyle name="20% - Accent2 24 2 2 2 2" xfId="2012"/>
    <cellStyle name="20% - Accent2 24 2 2 3" xfId="2013"/>
    <cellStyle name="20% - Accent2 24 2 3" xfId="2014"/>
    <cellStyle name="20% - Accent2 24 2 3 2" xfId="2015"/>
    <cellStyle name="20% - Accent2 24 2 4" xfId="2016"/>
    <cellStyle name="20% - Accent2 24 3" xfId="2017"/>
    <cellStyle name="20% - Accent2 24 3 2" xfId="2018"/>
    <cellStyle name="20% - Accent2 24 3 2 2" xfId="2019"/>
    <cellStyle name="20% - Accent2 24 3 3" xfId="2020"/>
    <cellStyle name="20% - Accent2 24 4" xfId="2021"/>
    <cellStyle name="20% - Accent2 24 4 2" xfId="2022"/>
    <cellStyle name="20% - Accent2 24 5" xfId="2023"/>
    <cellStyle name="20% - Accent2 24_draft transactions report_052009_rvsd" xfId="2024"/>
    <cellStyle name="20% - Accent2 25" xfId="2025"/>
    <cellStyle name="20% - Accent2 25 2" xfId="2026"/>
    <cellStyle name="20% - Accent2 25 2 2" xfId="2027"/>
    <cellStyle name="20% - Accent2 25 2 2 2" xfId="2028"/>
    <cellStyle name="20% - Accent2 25 2 2 2 2" xfId="2029"/>
    <cellStyle name="20% - Accent2 25 2 2 3" xfId="2030"/>
    <cellStyle name="20% - Accent2 25 2 3" xfId="2031"/>
    <cellStyle name="20% - Accent2 25 2 3 2" xfId="2032"/>
    <cellStyle name="20% - Accent2 25 2 4" xfId="2033"/>
    <cellStyle name="20% - Accent2 25 3" xfId="2034"/>
    <cellStyle name="20% - Accent2 25 3 2" xfId="2035"/>
    <cellStyle name="20% - Accent2 25 3 2 2" xfId="2036"/>
    <cellStyle name="20% - Accent2 25 3 3" xfId="2037"/>
    <cellStyle name="20% - Accent2 25 4" xfId="2038"/>
    <cellStyle name="20% - Accent2 25 4 2" xfId="2039"/>
    <cellStyle name="20% - Accent2 25 5" xfId="2040"/>
    <cellStyle name="20% - Accent2 25_draft transactions report_052009_rvsd" xfId="2041"/>
    <cellStyle name="20% - Accent2 26" xfId="2042"/>
    <cellStyle name="20% - Accent2 26 2" xfId="2043"/>
    <cellStyle name="20% - Accent2 26 2 2" xfId="2044"/>
    <cellStyle name="20% - Accent2 26 2 2 2" xfId="2045"/>
    <cellStyle name="20% - Accent2 26 2 2 2 2" xfId="2046"/>
    <cellStyle name="20% - Accent2 26 2 2 3" xfId="2047"/>
    <cellStyle name="20% - Accent2 26 2 3" xfId="2048"/>
    <cellStyle name="20% - Accent2 26 2 3 2" xfId="2049"/>
    <cellStyle name="20% - Accent2 26 2 4" xfId="2050"/>
    <cellStyle name="20% - Accent2 26 3" xfId="2051"/>
    <cellStyle name="20% - Accent2 26 3 2" xfId="2052"/>
    <cellStyle name="20% - Accent2 26 3 2 2" xfId="2053"/>
    <cellStyle name="20% - Accent2 26 3 3" xfId="2054"/>
    <cellStyle name="20% - Accent2 26 4" xfId="2055"/>
    <cellStyle name="20% - Accent2 26 4 2" xfId="2056"/>
    <cellStyle name="20% - Accent2 26 5" xfId="2057"/>
    <cellStyle name="20% - Accent2 26_draft transactions report_052009_rvsd" xfId="2058"/>
    <cellStyle name="20% - Accent2 27" xfId="2059"/>
    <cellStyle name="20% - Accent2 27 2" xfId="2060"/>
    <cellStyle name="20% - Accent2 27 2 2" xfId="2061"/>
    <cellStyle name="20% - Accent2 27 2 2 2" xfId="2062"/>
    <cellStyle name="20% - Accent2 27 2 2 2 2" xfId="2063"/>
    <cellStyle name="20% - Accent2 27 2 2 3" xfId="2064"/>
    <cellStyle name="20% - Accent2 27 2 3" xfId="2065"/>
    <cellStyle name="20% - Accent2 27 2 3 2" xfId="2066"/>
    <cellStyle name="20% - Accent2 27 2 4" xfId="2067"/>
    <cellStyle name="20% - Accent2 27 3" xfId="2068"/>
    <cellStyle name="20% - Accent2 27 3 2" xfId="2069"/>
    <cellStyle name="20% - Accent2 27 3 2 2" xfId="2070"/>
    <cellStyle name="20% - Accent2 27 3 3" xfId="2071"/>
    <cellStyle name="20% - Accent2 27 4" xfId="2072"/>
    <cellStyle name="20% - Accent2 27 4 2" xfId="2073"/>
    <cellStyle name="20% - Accent2 27 5" xfId="2074"/>
    <cellStyle name="20% - Accent2 27_draft transactions report_052009_rvsd" xfId="2075"/>
    <cellStyle name="20% - Accent2 28" xfId="2076"/>
    <cellStyle name="20% - Accent2 28 2" xfId="2077"/>
    <cellStyle name="20% - Accent2 28 2 2" xfId="2078"/>
    <cellStyle name="20% - Accent2 28 2 2 2" xfId="2079"/>
    <cellStyle name="20% - Accent2 28 2 2 2 2" xfId="2080"/>
    <cellStyle name="20% - Accent2 28 2 2 3" xfId="2081"/>
    <cellStyle name="20% - Accent2 28 2 3" xfId="2082"/>
    <cellStyle name="20% - Accent2 28 2 3 2" xfId="2083"/>
    <cellStyle name="20% - Accent2 28 2 4" xfId="2084"/>
    <cellStyle name="20% - Accent2 28 3" xfId="2085"/>
    <cellStyle name="20% - Accent2 28 3 2" xfId="2086"/>
    <cellStyle name="20% - Accent2 28 3 2 2" xfId="2087"/>
    <cellStyle name="20% - Accent2 28 3 3" xfId="2088"/>
    <cellStyle name="20% - Accent2 28 4" xfId="2089"/>
    <cellStyle name="20% - Accent2 28 4 2" xfId="2090"/>
    <cellStyle name="20% - Accent2 28 5" xfId="2091"/>
    <cellStyle name="20% - Accent2 28_draft transactions report_052009_rvsd" xfId="2092"/>
    <cellStyle name="20% - Accent2 29" xfId="2093"/>
    <cellStyle name="20% - Accent2 29 2" xfId="2094"/>
    <cellStyle name="20% - Accent2 29 2 2" xfId="2095"/>
    <cellStyle name="20% - Accent2 29 2 2 2" xfId="2096"/>
    <cellStyle name="20% - Accent2 29 2 2 2 2" xfId="2097"/>
    <cellStyle name="20% - Accent2 29 2 2 3" xfId="2098"/>
    <cellStyle name="20% - Accent2 29 2 3" xfId="2099"/>
    <cellStyle name="20% - Accent2 29 2 3 2" xfId="2100"/>
    <cellStyle name="20% - Accent2 29 2 4" xfId="2101"/>
    <cellStyle name="20% - Accent2 29 3" xfId="2102"/>
    <cellStyle name="20% - Accent2 29 3 2" xfId="2103"/>
    <cellStyle name="20% - Accent2 29 3 2 2" xfId="2104"/>
    <cellStyle name="20% - Accent2 29 3 3" xfId="2105"/>
    <cellStyle name="20% - Accent2 29 4" xfId="2106"/>
    <cellStyle name="20% - Accent2 29 4 2" xfId="2107"/>
    <cellStyle name="20% - Accent2 29 5" xfId="2108"/>
    <cellStyle name="20% - Accent2 29_draft transactions report_052009_rvsd" xfId="2109"/>
    <cellStyle name="20% - Accent2 3" xfId="2110"/>
    <cellStyle name="20% - Accent2 3 2" xfId="2111"/>
    <cellStyle name="20% - Accent2 3 2 2" xfId="2112"/>
    <cellStyle name="20% - Accent2 3 2 2 2" xfId="2113"/>
    <cellStyle name="20% - Accent2 3 2 2 2 2" xfId="2114"/>
    <cellStyle name="20% - Accent2 3 2 2 2 2 2" xfId="2115"/>
    <cellStyle name="20% - Accent2 3 2 2 2 3" xfId="2116"/>
    <cellStyle name="20% - Accent2 3 2 2 3" xfId="2117"/>
    <cellStyle name="20% - Accent2 3 2 2 3 2" xfId="2118"/>
    <cellStyle name="20% - Accent2 3 2 2 4" xfId="2119"/>
    <cellStyle name="20% - Accent2 3 2 3" xfId="2120"/>
    <cellStyle name="20% - Accent2 3 2 3 2" xfId="2121"/>
    <cellStyle name="20% - Accent2 3 2 3 2 2" xfId="2122"/>
    <cellStyle name="20% - Accent2 3 2 3 3" xfId="2123"/>
    <cellStyle name="20% - Accent2 3 2 4" xfId="2124"/>
    <cellStyle name="20% - Accent2 3 2 4 2" xfId="2125"/>
    <cellStyle name="20% - Accent2 3 2 5" xfId="2126"/>
    <cellStyle name="20% - Accent2 3 2_draft transactions report_052009_rvsd" xfId="2127"/>
    <cellStyle name="20% - Accent2 3 3" xfId="2128"/>
    <cellStyle name="20% - Accent2 3 3 2" xfId="2129"/>
    <cellStyle name="20% - Accent2 3 3 2 2" xfId="2130"/>
    <cellStyle name="20% - Accent2 3 3 2 2 2" xfId="2131"/>
    <cellStyle name="20% - Accent2 3 3 2 3" xfId="2132"/>
    <cellStyle name="20% - Accent2 3 3 3" xfId="2133"/>
    <cellStyle name="20% - Accent2 3 3 3 2" xfId="2134"/>
    <cellStyle name="20% - Accent2 3 3 4" xfId="2135"/>
    <cellStyle name="20% - Accent2 3 4" xfId="2136"/>
    <cellStyle name="20% - Accent2 3 4 2" xfId="2137"/>
    <cellStyle name="20% - Accent2 3 4 2 2" xfId="2138"/>
    <cellStyle name="20% - Accent2 3 4 3" xfId="2139"/>
    <cellStyle name="20% - Accent2 3 5" xfId="2140"/>
    <cellStyle name="20% - Accent2 3 5 2" xfId="2141"/>
    <cellStyle name="20% - Accent2 3 6" xfId="2142"/>
    <cellStyle name="20% - Accent2 3_draft transactions report_052009_rvsd" xfId="2143"/>
    <cellStyle name="20% - Accent2 30" xfId="2144"/>
    <cellStyle name="20% - Accent2 30 2" xfId="2145"/>
    <cellStyle name="20% - Accent2 30 2 2" xfId="2146"/>
    <cellStyle name="20% - Accent2 30 2 2 2" xfId="2147"/>
    <cellStyle name="20% - Accent2 30 2 2 2 2" xfId="2148"/>
    <cellStyle name="20% - Accent2 30 2 2 3" xfId="2149"/>
    <cellStyle name="20% - Accent2 30 2 3" xfId="2150"/>
    <cellStyle name="20% - Accent2 30 2 3 2" xfId="2151"/>
    <cellStyle name="20% - Accent2 30 2 4" xfId="2152"/>
    <cellStyle name="20% - Accent2 30 3" xfId="2153"/>
    <cellStyle name="20% - Accent2 30 3 2" xfId="2154"/>
    <cellStyle name="20% - Accent2 30 3 2 2" xfId="2155"/>
    <cellStyle name="20% - Accent2 30 3 3" xfId="2156"/>
    <cellStyle name="20% - Accent2 30 4" xfId="2157"/>
    <cellStyle name="20% - Accent2 30 4 2" xfId="2158"/>
    <cellStyle name="20% - Accent2 30 5" xfId="2159"/>
    <cellStyle name="20% - Accent2 30_draft transactions report_052009_rvsd" xfId="2160"/>
    <cellStyle name="20% - Accent2 31" xfId="2161"/>
    <cellStyle name="20% - Accent2 31 2" xfId="2162"/>
    <cellStyle name="20% - Accent2 31 2 2" xfId="2163"/>
    <cellStyle name="20% - Accent2 31 2 2 2" xfId="2164"/>
    <cellStyle name="20% - Accent2 31 2 2 2 2" xfId="2165"/>
    <cellStyle name="20% - Accent2 31 2 2 3" xfId="2166"/>
    <cellStyle name="20% - Accent2 31 2 3" xfId="2167"/>
    <cellStyle name="20% - Accent2 31 2 3 2" xfId="2168"/>
    <cellStyle name="20% - Accent2 31 2 4" xfId="2169"/>
    <cellStyle name="20% - Accent2 31 3" xfId="2170"/>
    <cellStyle name="20% - Accent2 31 3 2" xfId="2171"/>
    <cellStyle name="20% - Accent2 31 3 2 2" xfId="2172"/>
    <cellStyle name="20% - Accent2 31 3 3" xfId="2173"/>
    <cellStyle name="20% - Accent2 31 4" xfId="2174"/>
    <cellStyle name="20% - Accent2 31 4 2" xfId="2175"/>
    <cellStyle name="20% - Accent2 31 5" xfId="2176"/>
    <cellStyle name="20% - Accent2 31_draft transactions report_052009_rvsd" xfId="2177"/>
    <cellStyle name="20% - Accent2 32" xfId="2178"/>
    <cellStyle name="20% - Accent2 32 2" xfId="2179"/>
    <cellStyle name="20% - Accent2 32 2 2" xfId="2180"/>
    <cellStyle name="20% - Accent2 32 2 2 2" xfId="2181"/>
    <cellStyle name="20% - Accent2 32 2 2 2 2" xfId="2182"/>
    <cellStyle name="20% - Accent2 32 2 2 3" xfId="2183"/>
    <cellStyle name="20% - Accent2 32 2 3" xfId="2184"/>
    <cellStyle name="20% - Accent2 32 2 3 2" xfId="2185"/>
    <cellStyle name="20% - Accent2 32 2 4" xfId="2186"/>
    <cellStyle name="20% - Accent2 32 3" xfId="2187"/>
    <cellStyle name="20% - Accent2 32 3 2" xfId="2188"/>
    <cellStyle name="20% - Accent2 32 3 2 2" xfId="2189"/>
    <cellStyle name="20% - Accent2 32 3 3" xfId="2190"/>
    <cellStyle name="20% - Accent2 32 4" xfId="2191"/>
    <cellStyle name="20% - Accent2 32 4 2" xfId="2192"/>
    <cellStyle name="20% - Accent2 32 5" xfId="2193"/>
    <cellStyle name="20% - Accent2 32_draft transactions report_052009_rvsd" xfId="2194"/>
    <cellStyle name="20% - Accent2 33" xfId="2195"/>
    <cellStyle name="20% - Accent2 33 2" xfId="2196"/>
    <cellStyle name="20% - Accent2 33 2 2" xfId="2197"/>
    <cellStyle name="20% - Accent2 33 2 2 2" xfId="2198"/>
    <cellStyle name="20% - Accent2 33 2 3" xfId="2199"/>
    <cellStyle name="20% - Accent2 33 3" xfId="2200"/>
    <cellStyle name="20% - Accent2 33 3 2" xfId="2201"/>
    <cellStyle name="20% - Accent2 33 4" xfId="2202"/>
    <cellStyle name="20% - Accent2 34" xfId="2203"/>
    <cellStyle name="20% - Accent2 34 2" xfId="2204"/>
    <cellStyle name="20% - Accent2 34 2 2" xfId="2205"/>
    <cellStyle name="20% - Accent2 34 2 2 2" xfId="2206"/>
    <cellStyle name="20% - Accent2 34 2 3" xfId="2207"/>
    <cellStyle name="20% - Accent2 34 3" xfId="2208"/>
    <cellStyle name="20% - Accent2 34 3 2" xfId="2209"/>
    <cellStyle name="20% - Accent2 34 4" xfId="2210"/>
    <cellStyle name="20% - Accent2 35" xfId="2211"/>
    <cellStyle name="20% - Accent2 35 2" xfId="2212"/>
    <cellStyle name="20% - Accent2 35 2 2" xfId="2213"/>
    <cellStyle name="20% - Accent2 35 2 2 2" xfId="2214"/>
    <cellStyle name="20% - Accent2 35 2 3" xfId="2215"/>
    <cellStyle name="20% - Accent2 35 3" xfId="2216"/>
    <cellStyle name="20% - Accent2 35 3 2" xfId="2217"/>
    <cellStyle name="20% - Accent2 35 4" xfId="2218"/>
    <cellStyle name="20% - Accent2 36" xfId="2219"/>
    <cellStyle name="20% - Accent2 36 2" xfId="2220"/>
    <cellStyle name="20% - Accent2 36 2 2" xfId="2221"/>
    <cellStyle name="20% - Accent2 36 2 2 2" xfId="2222"/>
    <cellStyle name="20% - Accent2 36 2 3" xfId="2223"/>
    <cellStyle name="20% - Accent2 36 3" xfId="2224"/>
    <cellStyle name="20% - Accent2 36 3 2" xfId="2225"/>
    <cellStyle name="20% - Accent2 36 4" xfId="2226"/>
    <cellStyle name="20% - Accent2 37" xfId="2227"/>
    <cellStyle name="20% - Accent2 37 2" xfId="2228"/>
    <cellStyle name="20% - Accent2 37 2 2" xfId="2229"/>
    <cellStyle name="20% - Accent2 37 2 2 2" xfId="2230"/>
    <cellStyle name="20% - Accent2 37 2 3" xfId="2231"/>
    <cellStyle name="20% - Accent2 37 3" xfId="2232"/>
    <cellStyle name="20% - Accent2 37 3 2" xfId="2233"/>
    <cellStyle name="20% - Accent2 37 4" xfId="2234"/>
    <cellStyle name="20% - Accent2 38" xfId="2235"/>
    <cellStyle name="20% - Accent2 38 2" xfId="2236"/>
    <cellStyle name="20% - Accent2 38 2 2" xfId="2237"/>
    <cellStyle name="20% - Accent2 38 2 2 2" xfId="2238"/>
    <cellStyle name="20% - Accent2 38 2 3" xfId="2239"/>
    <cellStyle name="20% - Accent2 38 3" xfId="2240"/>
    <cellStyle name="20% - Accent2 38 3 2" xfId="2241"/>
    <cellStyle name="20% - Accent2 38 4" xfId="2242"/>
    <cellStyle name="20% - Accent2 39" xfId="2243"/>
    <cellStyle name="20% - Accent2 39 2" xfId="2244"/>
    <cellStyle name="20% - Accent2 39 2 2" xfId="2245"/>
    <cellStyle name="20% - Accent2 39 2 2 2" xfId="2246"/>
    <cellStyle name="20% - Accent2 39 2 3" xfId="2247"/>
    <cellStyle name="20% - Accent2 39 3" xfId="2248"/>
    <cellStyle name="20% - Accent2 39 3 2" xfId="2249"/>
    <cellStyle name="20% - Accent2 39 4" xfId="2250"/>
    <cellStyle name="20% - Accent2 4" xfId="2251"/>
    <cellStyle name="20% - Accent2 4 2" xfId="2252"/>
    <cellStyle name="20% - Accent2 4 2 2" xfId="2253"/>
    <cellStyle name="20% - Accent2 4 2 2 2" xfId="2254"/>
    <cellStyle name="20% - Accent2 4 2 2 2 2" xfId="2255"/>
    <cellStyle name="20% - Accent2 4 2 2 2 2 2" xfId="2256"/>
    <cellStyle name="20% - Accent2 4 2 2 2 3" xfId="2257"/>
    <cellStyle name="20% - Accent2 4 2 2 3" xfId="2258"/>
    <cellStyle name="20% - Accent2 4 2 2 3 2" xfId="2259"/>
    <cellStyle name="20% - Accent2 4 2 2 4" xfId="2260"/>
    <cellStyle name="20% - Accent2 4 2 3" xfId="2261"/>
    <cellStyle name="20% - Accent2 4 2 3 2" xfId="2262"/>
    <cellStyle name="20% - Accent2 4 2 3 2 2" xfId="2263"/>
    <cellStyle name="20% - Accent2 4 2 3 3" xfId="2264"/>
    <cellStyle name="20% - Accent2 4 2 4" xfId="2265"/>
    <cellStyle name="20% - Accent2 4 2 4 2" xfId="2266"/>
    <cellStyle name="20% - Accent2 4 2 5" xfId="2267"/>
    <cellStyle name="20% - Accent2 4 2_draft transactions report_052009_rvsd" xfId="2268"/>
    <cellStyle name="20% - Accent2 4 3" xfId="2269"/>
    <cellStyle name="20% - Accent2 4 3 2" xfId="2270"/>
    <cellStyle name="20% - Accent2 4 3 2 2" xfId="2271"/>
    <cellStyle name="20% - Accent2 4 3 2 2 2" xfId="2272"/>
    <cellStyle name="20% - Accent2 4 3 2 3" xfId="2273"/>
    <cellStyle name="20% - Accent2 4 3 3" xfId="2274"/>
    <cellStyle name="20% - Accent2 4 3 3 2" xfId="2275"/>
    <cellStyle name="20% - Accent2 4 3 4" xfId="2276"/>
    <cellStyle name="20% - Accent2 4 4" xfId="2277"/>
    <cellStyle name="20% - Accent2 4 4 2" xfId="2278"/>
    <cellStyle name="20% - Accent2 4 4 2 2" xfId="2279"/>
    <cellStyle name="20% - Accent2 4 4 3" xfId="2280"/>
    <cellStyle name="20% - Accent2 4 5" xfId="2281"/>
    <cellStyle name="20% - Accent2 4 5 2" xfId="2282"/>
    <cellStyle name="20% - Accent2 4 6" xfId="2283"/>
    <cellStyle name="20% - Accent2 4_draft transactions report_052009_rvsd" xfId="2284"/>
    <cellStyle name="20% - Accent2 40" xfId="2285"/>
    <cellStyle name="20% - Accent2 40 2" xfId="2286"/>
    <cellStyle name="20% - Accent2 40 2 2" xfId="2287"/>
    <cellStyle name="20% - Accent2 40 2 2 2" xfId="2288"/>
    <cellStyle name="20% - Accent2 40 2 3" xfId="2289"/>
    <cellStyle name="20% - Accent2 40 3" xfId="2290"/>
    <cellStyle name="20% - Accent2 40 3 2" xfId="2291"/>
    <cellStyle name="20% - Accent2 40 4" xfId="2292"/>
    <cellStyle name="20% - Accent2 41" xfId="2293"/>
    <cellStyle name="20% - Accent2 41 2" xfId="2294"/>
    <cellStyle name="20% - Accent2 41 2 2" xfId="2295"/>
    <cellStyle name="20% - Accent2 41 2 2 2" xfId="2296"/>
    <cellStyle name="20% - Accent2 41 2 3" xfId="2297"/>
    <cellStyle name="20% - Accent2 41 3" xfId="2298"/>
    <cellStyle name="20% - Accent2 41 3 2" xfId="2299"/>
    <cellStyle name="20% - Accent2 41 4" xfId="2300"/>
    <cellStyle name="20% - Accent2 42" xfId="2301"/>
    <cellStyle name="20% - Accent2 42 2" xfId="2302"/>
    <cellStyle name="20% - Accent2 42 2 2" xfId="2303"/>
    <cellStyle name="20% - Accent2 42 2 2 2" xfId="2304"/>
    <cellStyle name="20% - Accent2 42 2 3" xfId="2305"/>
    <cellStyle name="20% - Accent2 42 3" xfId="2306"/>
    <cellStyle name="20% - Accent2 42 3 2" xfId="2307"/>
    <cellStyle name="20% - Accent2 42 4" xfId="2308"/>
    <cellStyle name="20% - Accent2 43" xfId="2309"/>
    <cellStyle name="20% - Accent2 43 2" xfId="2310"/>
    <cellStyle name="20% - Accent2 43 2 2" xfId="2311"/>
    <cellStyle name="20% - Accent2 43 2 2 2" xfId="2312"/>
    <cellStyle name="20% - Accent2 43 2 3" xfId="2313"/>
    <cellStyle name="20% - Accent2 43 3" xfId="2314"/>
    <cellStyle name="20% - Accent2 43 3 2" xfId="2315"/>
    <cellStyle name="20% - Accent2 43 4" xfId="2316"/>
    <cellStyle name="20% - Accent2 44" xfId="2317"/>
    <cellStyle name="20% - Accent2 44 2" xfId="2318"/>
    <cellStyle name="20% - Accent2 44 2 2" xfId="2319"/>
    <cellStyle name="20% - Accent2 44 2 2 2" xfId="2320"/>
    <cellStyle name="20% - Accent2 44 2 3" xfId="2321"/>
    <cellStyle name="20% - Accent2 44 3" xfId="2322"/>
    <cellStyle name="20% - Accent2 44 3 2" xfId="2323"/>
    <cellStyle name="20% - Accent2 44 4" xfId="2324"/>
    <cellStyle name="20% - Accent2 45" xfId="2325"/>
    <cellStyle name="20% - Accent2 45 2" xfId="2326"/>
    <cellStyle name="20% - Accent2 45 2 2" xfId="2327"/>
    <cellStyle name="20% - Accent2 45 2 2 2" xfId="2328"/>
    <cellStyle name="20% - Accent2 45 2 3" xfId="2329"/>
    <cellStyle name="20% - Accent2 45 3" xfId="2330"/>
    <cellStyle name="20% - Accent2 45 3 2" xfId="2331"/>
    <cellStyle name="20% - Accent2 45 4" xfId="2332"/>
    <cellStyle name="20% - Accent2 46" xfId="2333"/>
    <cellStyle name="20% - Accent2 46 2" xfId="2334"/>
    <cellStyle name="20% - Accent2 46 2 2" xfId="2335"/>
    <cellStyle name="20% - Accent2 46 2 2 2" xfId="2336"/>
    <cellStyle name="20% - Accent2 46 2 3" xfId="2337"/>
    <cellStyle name="20% - Accent2 46 3" xfId="2338"/>
    <cellStyle name="20% - Accent2 46 3 2" xfId="2339"/>
    <cellStyle name="20% - Accent2 46 4" xfId="2340"/>
    <cellStyle name="20% - Accent2 47" xfId="2341"/>
    <cellStyle name="20% - Accent2 47 2" xfId="2342"/>
    <cellStyle name="20% - Accent2 47 2 2" xfId="2343"/>
    <cellStyle name="20% - Accent2 47 2 2 2" xfId="2344"/>
    <cellStyle name="20% - Accent2 47 2 3" xfId="2345"/>
    <cellStyle name="20% - Accent2 47 3" xfId="2346"/>
    <cellStyle name="20% - Accent2 47 3 2" xfId="2347"/>
    <cellStyle name="20% - Accent2 47 4" xfId="2348"/>
    <cellStyle name="20% - Accent2 48" xfId="2349"/>
    <cellStyle name="20% - Accent2 48 2" xfId="2350"/>
    <cellStyle name="20% - Accent2 48 2 2" xfId="2351"/>
    <cellStyle name="20% - Accent2 48 2 2 2" xfId="2352"/>
    <cellStyle name="20% - Accent2 48 2 3" xfId="2353"/>
    <cellStyle name="20% - Accent2 48 3" xfId="2354"/>
    <cellStyle name="20% - Accent2 48 3 2" xfId="2355"/>
    <cellStyle name="20% - Accent2 48 4" xfId="2356"/>
    <cellStyle name="20% - Accent2 49" xfId="2357"/>
    <cellStyle name="20% - Accent2 49 2" xfId="2358"/>
    <cellStyle name="20% - Accent2 49 2 2" xfId="2359"/>
    <cellStyle name="20% - Accent2 49 2 2 2" xfId="2360"/>
    <cellStyle name="20% - Accent2 49 2 3" xfId="2361"/>
    <cellStyle name="20% - Accent2 49 3" xfId="2362"/>
    <cellStyle name="20% - Accent2 49 3 2" xfId="2363"/>
    <cellStyle name="20% - Accent2 49 4" xfId="2364"/>
    <cellStyle name="20% - Accent2 5" xfId="2365"/>
    <cellStyle name="20% - Accent2 5 2" xfId="2366"/>
    <cellStyle name="20% - Accent2 5 2 2" xfId="2367"/>
    <cellStyle name="20% - Accent2 5 2 2 2" xfId="2368"/>
    <cellStyle name="20% - Accent2 5 2 2 2 2" xfId="2369"/>
    <cellStyle name="20% - Accent2 5 2 2 2 2 2" xfId="2370"/>
    <cellStyle name="20% - Accent2 5 2 2 2 3" xfId="2371"/>
    <cellStyle name="20% - Accent2 5 2 2 3" xfId="2372"/>
    <cellStyle name="20% - Accent2 5 2 2 3 2" xfId="2373"/>
    <cellStyle name="20% - Accent2 5 2 2 4" xfId="2374"/>
    <cellStyle name="20% - Accent2 5 2 3" xfId="2375"/>
    <cellStyle name="20% - Accent2 5 2 3 2" xfId="2376"/>
    <cellStyle name="20% - Accent2 5 2 3 2 2" xfId="2377"/>
    <cellStyle name="20% - Accent2 5 2 3 3" xfId="2378"/>
    <cellStyle name="20% - Accent2 5 2 4" xfId="2379"/>
    <cellStyle name="20% - Accent2 5 2 4 2" xfId="2380"/>
    <cellStyle name="20% - Accent2 5 2 5" xfId="2381"/>
    <cellStyle name="20% - Accent2 5 2_draft transactions report_052009_rvsd" xfId="2382"/>
    <cellStyle name="20% - Accent2 5 3" xfId="2383"/>
    <cellStyle name="20% - Accent2 5 3 2" xfId="2384"/>
    <cellStyle name="20% - Accent2 5 3 2 2" xfId="2385"/>
    <cellStyle name="20% - Accent2 5 3 2 2 2" xfId="2386"/>
    <cellStyle name="20% - Accent2 5 3 2 3" xfId="2387"/>
    <cellStyle name="20% - Accent2 5 3 3" xfId="2388"/>
    <cellStyle name="20% - Accent2 5 3 3 2" xfId="2389"/>
    <cellStyle name="20% - Accent2 5 3 4" xfId="2390"/>
    <cellStyle name="20% - Accent2 5 4" xfId="2391"/>
    <cellStyle name="20% - Accent2 5 4 2" xfId="2392"/>
    <cellStyle name="20% - Accent2 5 4 2 2" xfId="2393"/>
    <cellStyle name="20% - Accent2 5 4 3" xfId="2394"/>
    <cellStyle name="20% - Accent2 5 5" xfId="2395"/>
    <cellStyle name="20% - Accent2 5 5 2" xfId="2396"/>
    <cellStyle name="20% - Accent2 5 6" xfId="2397"/>
    <cellStyle name="20% - Accent2 5_draft transactions report_052009_rvsd" xfId="2398"/>
    <cellStyle name="20% - Accent2 50" xfId="2399"/>
    <cellStyle name="20% - Accent2 50 2" xfId="2400"/>
    <cellStyle name="20% - Accent2 50 2 2" xfId="2401"/>
    <cellStyle name="20% - Accent2 50 2 2 2" xfId="2402"/>
    <cellStyle name="20% - Accent2 50 2 3" xfId="2403"/>
    <cellStyle name="20% - Accent2 50 3" xfId="2404"/>
    <cellStyle name="20% - Accent2 50 3 2" xfId="2405"/>
    <cellStyle name="20% - Accent2 50 4" xfId="2406"/>
    <cellStyle name="20% - Accent2 51" xfId="2407"/>
    <cellStyle name="20% - Accent2 51 2" xfId="2408"/>
    <cellStyle name="20% - Accent2 51 2 2" xfId="2409"/>
    <cellStyle name="20% - Accent2 51 2 2 2" xfId="2410"/>
    <cellStyle name="20% - Accent2 51 2 3" xfId="2411"/>
    <cellStyle name="20% - Accent2 51 3" xfId="2412"/>
    <cellStyle name="20% - Accent2 51 3 2" xfId="2413"/>
    <cellStyle name="20% - Accent2 51 4" xfId="2414"/>
    <cellStyle name="20% - Accent2 52" xfId="2415"/>
    <cellStyle name="20% - Accent2 52 2" xfId="2416"/>
    <cellStyle name="20% - Accent2 52 2 2" xfId="2417"/>
    <cellStyle name="20% - Accent2 52 2 2 2" xfId="2418"/>
    <cellStyle name="20% - Accent2 52 2 3" xfId="2419"/>
    <cellStyle name="20% - Accent2 52 3" xfId="2420"/>
    <cellStyle name="20% - Accent2 52 3 2" xfId="2421"/>
    <cellStyle name="20% - Accent2 52 4" xfId="2422"/>
    <cellStyle name="20% - Accent2 53" xfId="2423"/>
    <cellStyle name="20% - Accent2 53 2" xfId="2424"/>
    <cellStyle name="20% - Accent2 53 2 2" xfId="2425"/>
    <cellStyle name="20% - Accent2 53 2 2 2" xfId="2426"/>
    <cellStyle name="20% - Accent2 53 2 3" xfId="2427"/>
    <cellStyle name="20% - Accent2 53 3" xfId="2428"/>
    <cellStyle name="20% - Accent2 53 3 2" xfId="2429"/>
    <cellStyle name="20% - Accent2 53 4" xfId="2430"/>
    <cellStyle name="20% - Accent2 54" xfId="2431"/>
    <cellStyle name="20% - Accent2 54 2" xfId="2432"/>
    <cellStyle name="20% - Accent2 54 2 2" xfId="2433"/>
    <cellStyle name="20% - Accent2 54 2 2 2" xfId="2434"/>
    <cellStyle name="20% - Accent2 54 2 3" xfId="2435"/>
    <cellStyle name="20% - Accent2 54 3" xfId="2436"/>
    <cellStyle name="20% - Accent2 54 3 2" xfId="2437"/>
    <cellStyle name="20% - Accent2 54 4" xfId="2438"/>
    <cellStyle name="20% - Accent2 55" xfId="2439"/>
    <cellStyle name="20% - Accent2 55 2" xfId="2440"/>
    <cellStyle name="20% - Accent2 55 2 2" xfId="2441"/>
    <cellStyle name="20% - Accent2 55 2 2 2" xfId="2442"/>
    <cellStyle name="20% - Accent2 55 2 3" xfId="2443"/>
    <cellStyle name="20% - Accent2 55 3" xfId="2444"/>
    <cellStyle name="20% - Accent2 55 3 2" xfId="2445"/>
    <cellStyle name="20% - Accent2 55 4" xfId="2446"/>
    <cellStyle name="20% - Accent2 56" xfId="2447"/>
    <cellStyle name="20% - Accent2 56 2" xfId="2448"/>
    <cellStyle name="20% - Accent2 56 2 2" xfId="2449"/>
    <cellStyle name="20% - Accent2 56 2 2 2" xfId="2450"/>
    <cellStyle name="20% - Accent2 56 2 3" xfId="2451"/>
    <cellStyle name="20% - Accent2 56 3" xfId="2452"/>
    <cellStyle name="20% - Accent2 56 3 2" xfId="2453"/>
    <cellStyle name="20% - Accent2 56 4" xfId="2454"/>
    <cellStyle name="20% - Accent2 57" xfId="2455"/>
    <cellStyle name="20% - Accent2 57 2" xfId="2456"/>
    <cellStyle name="20% - Accent2 57 2 2" xfId="2457"/>
    <cellStyle name="20% - Accent2 57 2 2 2" xfId="2458"/>
    <cellStyle name="20% - Accent2 57 2 3" xfId="2459"/>
    <cellStyle name="20% - Accent2 57 3" xfId="2460"/>
    <cellStyle name="20% - Accent2 57 3 2" xfId="2461"/>
    <cellStyle name="20% - Accent2 57 4" xfId="2462"/>
    <cellStyle name="20% - Accent2 58" xfId="2463"/>
    <cellStyle name="20% - Accent2 58 2" xfId="2464"/>
    <cellStyle name="20% - Accent2 58 2 2" xfId="2465"/>
    <cellStyle name="20% - Accent2 58 2 2 2" xfId="2466"/>
    <cellStyle name="20% - Accent2 58 2 3" xfId="2467"/>
    <cellStyle name="20% - Accent2 58 3" xfId="2468"/>
    <cellStyle name="20% - Accent2 58 3 2" xfId="2469"/>
    <cellStyle name="20% - Accent2 58 4" xfId="2470"/>
    <cellStyle name="20% - Accent2 59" xfId="2471"/>
    <cellStyle name="20% - Accent2 59 2" xfId="2472"/>
    <cellStyle name="20% - Accent2 59 2 2" xfId="2473"/>
    <cellStyle name="20% - Accent2 59 2 2 2" xfId="2474"/>
    <cellStyle name="20% - Accent2 59 2 3" xfId="2475"/>
    <cellStyle name="20% - Accent2 59 3" xfId="2476"/>
    <cellStyle name="20% - Accent2 59 3 2" xfId="2477"/>
    <cellStyle name="20% - Accent2 59 4" xfId="2478"/>
    <cellStyle name="20% - Accent2 6" xfId="2479"/>
    <cellStyle name="20% - Accent2 6 2" xfId="2480"/>
    <cellStyle name="20% - Accent2 6 2 2" xfId="2481"/>
    <cellStyle name="20% - Accent2 6 2 2 2" xfId="2482"/>
    <cellStyle name="20% - Accent2 6 2 2 2 2" xfId="2483"/>
    <cellStyle name="20% - Accent2 6 2 2 2 2 2" xfId="2484"/>
    <cellStyle name="20% - Accent2 6 2 2 2 3" xfId="2485"/>
    <cellStyle name="20% - Accent2 6 2 2 3" xfId="2486"/>
    <cellStyle name="20% - Accent2 6 2 2 3 2" xfId="2487"/>
    <cellStyle name="20% - Accent2 6 2 2 4" xfId="2488"/>
    <cellStyle name="20% - Accent2 6 2 3" xfId="2489"/>
    <cellStyle name="20% - Accent2 6 2 3 2" xfId="2490"/>
    <cellStyle name="20% - Accent2 6 2 3 2 2" xfId="2491"/>
    <cellStyle name="20% - Accent2 6 2 3 3" xfId="2492"/>
    <cellStyle name="20% - Accent2 6 2 4" xfId="2493"/>
    <cellStyle name="20% - Accent2 6 2 4 2" xfId="2494"/>
    <cellStyle name="20% - Accent2 6 2 5" xfId="2495"/>
    <cellStyle name="20% - Accent2 6 2_draft transactions report_052009_rvsd" xfId="2496"/>
    <cellStyle name="20% - Accent2 6 3" xfId="2497"/>
    <cellStyle name="20% - Accent2 6 3 2" xfId="2498"/>
    <cellStyle name="20% - Accent2 6 3 2 2" xfId="2499"/>
    <cellStyle name="20% - Accent2 6 3 2 2 2" xfId="2500"/>
    <cellStyle name="20% - Accent2 6 3 2 3" xfId="2501"/>
    <cellStyle name="20% - Accent2 6 3 3" xfId="2502"/>
    <cellStyle name="20% - Accent2 6 3 3 2" xfId="2503"/>
    <cellStyle name="20% - Accent2 6 3 4" xfId="2504"/>
    <cellStyle name="20% - Accent2 6 4" xfId="2505"/>
    <cellStyle name="20% - Accent2 6 4 2" xfId="2506"/>
    <cellStyle name="20% - Accent2 6 4 2 2" xfId="2507"/>
    <cellStyle name="20% - Accent2 6 4 3" xfId="2508"/>
    <cellStyle name="20% - Accent2 6 5" xfId="2509"/>
    <cellStyle name="20% - Accent2 6 5 2" xfId="2510"/>
    <cellStyle name="20% - Accent2 6 6" xfId="2511"/>
    <cellStyle name="20% - Accent2 6_draft transactions report_052009_rvsd" xfId="2512"/>
    <cellStyle name="20% - Accent2 60" xfId="2513"/>
    <cellStyle name="20% - Accent2 60 2" xfId="2514"/>
    <cellStyle name="20% - Accent2 60 2 2" xfId="2515"/>
    <cellStyle name="20% - Accent2 60 2 2 2" xfId="2516"/>
    <cellStyle name="20% - Accent2 60 2 3" xfId="2517"/>
    <cellStyle name="20% - Accent2 60 3" xfId="2518"/>
    <cellStyle name="20% - Accent2 60 3 2" xfId="2519"/>
    <cellStyle name="20% - Accent2 60 4" xfId="2520"/>
    <cellStyle name="20% - Accent2 61" xfId="2521"/>
    <cellStyle name="20% - Accent2 61 2" xfId="2522"/>
    <cellStyle name="20% - Accent2 61 2 2" xfId="2523"/>
    <cellStyle name="20% - Accent2 61 2 2 2" xfId="2524"/>
    <cellStyle name="20% - Accent2 61 2 3" xfId="2525"/>
    <cellStyle name="20% - Accent2 61 3" xfId="2526"/>
    <cellStyle name="20% - Accent2 61 3 2" xfId="2527"/>
    <cellStyle name="20% - Accent2 61 4" xfId="2528"/>
    <cellStyle name="20% - Accent2 62" xfId="2529"/>
    <cellStyle name="20% - Accent2 62 2" xfId="2530"/>
    <cellStyle name="20% - Accent2 62 2 2" xfId="2531"/>
    <cellStyle name="20% - Accent2 62 2 2 2" xfId="2532"/>
    <cellStyle name="20% - Accent2 62 2 3" xfId="2533"/>
    <cellStyle name="20% - Accent2 62 3" xfId="2534"/>
    <cellStyle name="20% - Accent2 62 3 2" xfId="2535"/>
    <cellStyle name="20% - Accent2 62 4" xfId="2536"/>
    <cellStyle name="20% - Accent2 63" xfId="2537"/>
    <cellStyle name="20% - Accent2 63 2" xfId="2538"/>
    <cellStyle name="20% - Accent2 63 2 2" xfId="2539"/>
    <cellStyle name="20% - Accent2 63 2 2 2" xfId="2540"/>
    <cellStyle name="20% - Accent2 63 2 3" xfId="2541"/>
    <cellStyle name="20% - Accent2 63 3" xfId="2542"/>
    <cellStyle name="20% - Accent2 63 3 2" xfId="2543"/>
    <cellStyle name="20% - Accent2 63 4" xfId="2544"/>
    <cellStyle name="20% - Accent2 64" xfId="2545"/>
    <cellStyle name="20% - Accent2 64 2" xfId="2546"/>
    <cellStyle name="20% - Accent2 64 2 2" xfId="2547"/>
    <cellStyle name="20% - Accent2 64 2 2 2" xfId="2548"/>
    <cellStyle name="20% - Accent2 64 2 3" xfId="2549"/>
    <cellStyle name="20% - Accent2 64 3" xfId="2550"/>
    <cellStyle name="20% - Accent2 64 3 2" xfId="2551"/>
    <cellStyle name="20% - Accent2 64 4" xfId="2552"/>
    <cellStyle name="20% - Accent2 65" xfId="2553"/>
    <cellStyle name="20% - Accent2 65 2" xfId="2554"/>
    <cellStyle name="20% - Accent2 65 2 2" xfId="2555"/>
    <cellStyle name="20% - Accent2 65 2 2 2" xfId="2556"/>
    <cellStyle name="20% - Accent2 65 2 3" xfId="2557"/>
    <cellStyle name="20% - Accent2 65 3" xfId="2558"/>
    <cellStyle name="20% - Accent2 65 3 2" xfId="2559"/>
    <cellStyle name="20% - Accent2 65 4" xfId="2560"/>
    <cellStyle name="20% - Accent2 66" xfId="2561"/>
    <cellStyle name="20% - Accent2 66 2" xfId="2562"/>
    <cellStyle name="20% - Accent2 66 2 2" xfId="2563"/>
    <cellStyle name="20% - Accent2 66 2 2 2" xfId="2564"/>
    <cellStyle name="20% - Accent2 66 2 3" xfId="2565"/>
    <cellStyle name="20% - Accent2 66 3" xfId="2566"/>
    <cellStyle name="20% - Accent2 66 3 2" xfId="2567"/>
    <cellStyle name="20% - Accent2 66 4" xfId="2568"/>
    <cellStyle name="20% - Accent2 67" xfId="2569"/>
    <cellStyle name="20% - Accent2 67 2" xfId="2570"/>
    <cellStyle name="20% - Accent2 67 2 2" xfId="2571"/>
    <cellStyle name="20% - Accent2 67 2 2 2" xfId="2572"/>
    <cellStyle name="20% - Accent2 67 2 3" xfId="2573"/>
    <cellStyle name="20% - Accent2 67 3" xfId="2574"/>
    <cellStyle name="20% - Accent2 67 3 2" xfId="2575"/>
    <cellStyle name="20% - Accent2 67 4" xfId="2576"/>
    <cellStyle name="20% - Accent2 68" xfId="2577"/>
    <cellStyle name="20% - Accent2 68 2" xfId="2578"/>
    <cellStyle name="20% - Accent2 68 2 2" xfId="2579"/>
    <cellStyle name="20% - Accent2 68 2 2 2" xfId="2580"/>
    <cellStyle name="20% - Accent2 68 2 3" xfId="2581"/>
    <cellStyle name="20% - Accent2 68 3" xfId="2582"/>
    <cellStyle name="20% - Accent2 68 3 2" xfId="2583"/>
    <cellStyle name="20% - Accent2 68 4" xfId="2584"/>
    <cellStyle name="20% - Accent2 69" xfId="2585"/>
    <cellStyle name="20% - Accent2 69 2" xfId="2586"/>
    <cellStyle name="20% - Accent2 69 2 2" xfId="2587"/>
    <cellStyle name="20% - Accent2 69 2 2 2" xfId="2588"/>
    <cellStyle name="20% - Accent2 69 2 3" xfId="2589"/>
    <cellStyle name="20% - Accent2 69 3" xfId="2590"/>
    <cellStyle name="20% - Accent2 69 3 2" xfId="2591"/>
    <cellStyle name="20% - Accent2 69 4" xfId="2592"/>
    <cellStyle name="20% - Accent2 7" xfId="2593"/>
    <cellStyle name="20% - Accent2 7 2" xfId="2594"/>
    <cellStyle name="20% - Accent2 7 2 2" xfId="2595"/>
    <cellStyle name="20% - Accent2 7 2 2 2" xfId="2596"/>
    <cellStyle name="20% - Accent2 7 2 2 2 2" xfId="2597"/>
    <cellStyle name="20% - Accent2 7 2 2 2 2 2" xfId="2598"/>
    <cellStyle name="20% - Accent2 7 2 2 2 3" xfId="2599"/>
    <cellStyle name="20% - Accent2 7 2 2 3" xfId="2600"/>
    <cellStyle name="20% - Accent2 7 2 2 3 2" xfId="2601"/>
    <cellStyle name="20% - Accent2 7 2 2 4" xfId="2602"/>
    <cellStyle name="20% - Accent2 7 2 3" xfId="2603"/>
    <cellStyle name="20% - Accent2 7 2 3 2" xfId="2604"/>
    <cellStyle name="20% - Accent2 7 2 3 2 2" xfId="2605"/>
    <cellStyle name="20% - Accent2 7 2 3 3" xfId="2606"/>
    <cellStyle name="20% - Accent2 7 2 4" xfId="2607"/>
    <cellStyle name="20% - Accent2 7 2 4 2" xfId="2608"/>
    <cellStyle name="20% - Accent2 7 2 5" xfId="2609"/>
    <cellStyle name="20% - Accent2 7 2_draft transactions report_052009_rvsd" xfId="2610"/>
    <cellStyle name="20% - Accent2 7 3" xfId="2611"/>
    <cellStyle name="20% - Accent2 7 3 2" xfId="2612"/>
    <cellStyle name="20% - Accent2 7 3 2 2" xfId="2613"/>
    <cellStyle name="20% - Accent2 7 3 2 2 2" xfId="2614"/>
    <cellStyle name="20% - Accent2 7 3 2 3" xfId="2615"/>
    <cellStyle name="20% - Accent2 7 3 3" xfId="2616"/>
    <cellStyle name="20% - Accent2 7 3 3 2" xfId="2617"/>
    <cellStyle name="20% - Accent2 7 3 4" xfId="2618"/>
    <cellStyle name="20% - Accent2 7 4" xfId="2619"/>
    <cellStyle name="20% - Accent2 7 4 2" xfId="2620"/>
    <cellStyle name="20% - Accent2 7 4 2 2" xfId="2621"/>
    <cellStyle name="20% - Accent2 7 4 3" xfId="2622"/>
    <cellStyle name="20% - Accent2 7 5" xfId="2623"/>
    <cellStyle name="20% - Accent2 7 5 2" xfId="2624"/>
    <cellStyle name="20% - Accent2 7 6" xfId="2625"/>
    <cellStyle name="20% - Accent2 7_draft transactions report_052009_rvsd" xfId="2626"/>
    <cellStyle name="20% - Accent2 70" xfId="2627"/>
    <cellStyle name="20% - Accent2 70 2" xfId="2628"/>
    <cellStyle name="20% - Accent2 70 2 2" xfId="2629"/>
    <cellStyle name="20% - Accent2 70 2 2 2" xfId="2630"/>
    <cellStyle name="20% - Accent2 70 2 3" xfId="2631"/>
    <cellStyle name="20% - Accent2 70 3" xfId="2632"/>
    <cellStyle name="20% - Accent2 70 3 2" xfId="2633"/>
    <cellStyle name="20% - Accent2 70 4" xfId="2634"/>
    <cellStyle name="20% - Accent2 71" xfId="2635"/>
    <cellStyle name="20% - Accent2 71 2" xfId="2636"/>
    <cellStyle name="20% - Accent2 71 2 2" xfId="2637"/>
    <cellStyle name="20% - Accent2 71 2 2 2" xfId="2638"/>
    <cellStyle name="20% - Accent2 71 2 3" xfId="2639"/>
    <cellStyle name="20% - Accent2 71 3" xfId="2640"/>
    <cellStyle name="20% - Accent2 71 3 2" xfId="2641"/>
    <cellStyle name="20% - Accent2 71 4" xfId="2642"/>
    <cellStyle name="20% - Accent2 72" xfId="2643"/>
    <cellStyle name="20% - Accent2 72 2" xfId="2644"/>
    <cellStyle name="20% - Accent2 72 2 2" xfId="2645"/>
    <cellStyle name="20% - Accent2 72 2 2 2" xfId="2646"/>
    <cellStyle name="20% - Accent2 72 2 3" xfId="2647"/>
    <cellStyle name="20% - Accent2 72 3" xfId="2648"/>
    <cellStyle name="20% - Accent2 72 3 2" xfId="2649"/>
    <cellStyle name="20% - Accent2 72 4" xfId="2650"/>
    <cellStyle name="20% - Accent2 73" xfId="2651"/>
    <cellStyle name="20% - Accent2 73 2" xfId="2652"/>
    <cellStyle name="20% - Accent2 73 2 2" xfId="2653"/>
    <cellStyle name="20% - Accent2 73 2 2 2" xfId="2654"/>
    <cellStyle name="20% - Accent2 73 2 3" xfId="2655"/>
    <cellStyle name="20% - Accent2 73 3" xfId="2656"/>
    <cellStyle name="20% - Accent2 73 3 2" xfId="2657"/>
    <cellStyle name="20% - Accent2 73 4" xfId="2658"/>
    <cellStyle name="20% - Accent2 74" xfId="2659"/>
    <cellStyle name="20% - Accent2 74 2" xfId="2660"/>
    <cellStyle name="20% - Accent2 74 2 2" xfId="2661"/>
    <cellStyle name="20% - Accent2 74 2 2 2" xfId="2662"/>
    <cellStyle name="20% - Accent2 74 2 3" xfId="2663"/>
    <cellStyle name="20% - Accent2 74 3" xfId="2664"/>
    <cellStyle name="20% - Accent2 74 3 2" xfId="2665"/>
    <cellStyle name="20% - Accent2 74 4" xfId="2666"/>
    <cellStyle name="20% - Accent2 75" xfId="2667"/>
    <cellStyle name="20% - Accent2 75 2" xfId="2668"/>
    <cellStyle name="20% - Accent2 75 2 2" xfId="2669"/>
    <cellStyle name="20% - Accent2 75 2 2 2" xfId="2670"/>
    <cellStyle name="20% - Accent2 75 2 3" xfId="2671"/>
    <cellStyle name="20% - Accent2 75 3" xfId="2672"/>
    <cellStyle name="20% - Accent2 75 3 2" xfId="2673"/>
    <cellStyle name="20% - Accent2 75 4" xfId="2674"/>
    <cellStyle name="20% - Accent2 76" xfId="2675"/>
    <cellStyle name="20% - Accent2 76 2" xfId="2676"/>
    <cellStyle name="20% - Accent2 76 2 2" xfId="2677"/>
    <cellStyle name="20% - Accent2 76 2 2 2" xfId="2678"/>
    <cellStyle name="20% - Accent2 76 2 3" xfId="2679"/>
    <cellStyle name="20% - Accent2 76 3" xfId="2680"/>
    <cellStyle name="20% - Accent2 76 3 2" xfId="2681"/>
    <cellStyle name="20% - Accent2 76 4" xfId="2682"/>
    <cellStyle name="20% - Accent2 77" xfId="2683"/>
    <cellStyle name="20% - Accent2 77 2" xfId="2684"/>
    <cellStyle name="20% - Accent2 77 2 2" xfId="2685"/>
    <cellStyle name="20% - Accent2 77 2 2 2" xfId="2686"/>
    <cellStyle name="20% - Accent2 77 2 3" xfId="2687"/>
    <cellStyle name="20% - Accent2 77 3" xfId="2688"/>
    <cellStyle name="20% - Accent2 77 3 2" xfId="2689"/>
    <cellStyle name="20% - Accent2 77 4" xfId="2690"/>
    <cellStyle name="20% - Accent2 78" xfId="2691"/>
    <cellStyle name="20% - Accent2 78 2" xfId="2692"/>
    <cellStyle name="20% - Accent2 78 2 2" xfId="2693"/>
    <cellStyle name="20% - Accent2 78 2 2 2" xfId="2694"/>
    <cellStyle name="20% - Accent2 78 2 3" xfId="2695"/>
    <cellStyle name="20% - Accent2 78 3" xfId="2696"/>
    <cellStyle name="20% - Accent2 78 3 2" xfId="2697"/>
    <cellStyle name="20% - Accent2 78 4" xfId="2698"/>
    <cellStyle name="20% - Accent2 79" xfId="2699"/>
    <cellStyle name="20% - Accent2 79 2" xfId="2700"/>
    <cellStyle name="20% - Accent2 79 2 2" xfId="2701"/>
    <cellStyle name="20% - Accent2 79 2 2 2" xfId="2702"/>
    <cellStyle name="20% - Accent2 79 2 3" xfId="2703"/>
    <cellStyle name="20% - Accent2 79 3" xfId="2704"/>
    <cellStyle name="20% - Accent2 79 3 2" xfId="2705"/>
    <cellStyle name="20% - Accent2 79 4" xfId="2706"/>
    <cellStyle name="20% - Accent2 8" xfId="2707"/>
    <cellStyle name="20% - Accent2 8 2" xfId="2708"/>
    <cellStyle name="20% - Accent2 8 2 2" xfId="2709"/>
    <cellStyle name="20% - Accent2 8 2 2 2" xfId="2710"/>
    <cellStyle name="20% - Accent2 8 2 2 2 2" xfId="2711"/>
    <cellStyle name="20% - Accent2 8 2 2 2 2 2" xfId="2712"/>
    <cellStyle name="20% - Accent2 8 2 2 2 3" xfId="2713"/>
    <cellStyle name="20% - Accent2 8 2 2 3" xfId="2714"/>
    <cellStyle name="20% - Accent2 8 2 2 3 2" xfId="2715"/>
    <cellStyle name="20% - Accent2 8 2 2 4" xfId="2716"/>
    <cellStyle name="20% - Accent2 8 2 3" xfId="2717"/>
    <cellStyle name="20% - Accent2 8 2 3 2" xfId="2718"/>
    <cellStyle name="20% - Accent2 8 2 3 2 2" xfId="2719"/>
    <cellStyle name="20% - Accent2 8 2 3 3" xfId="2720"/>
    <cellStyle name="20% - Accent2 8 2 4" xfId="2721"/>
    <cellStyle name="20% - Accent2 8 2 4 2" xfId="2722"/>
    <cellStyle name="20% - Accent2 8 2 5" xfId="2723"/>
    <cellStyle name="20% - Accent2 8 2_draft transactions report_052009_rvsd" xfId="2724"/>
    <cellStyle name="20% - Accent2 8 3" xfId="2725"/>
    <cellStyle name="20% - Accent2 8 3 2" xfId="2726"/>
    <cellStyle name="20% - Accent2 8 3 2 2" xfId="2727"/>
    <cellStyle name="20% - Accent2 8 3 2 2 2" xfId="2728"/>
    <cellStyle name="20% - Accent2 8 3 2 3" xfId="2729"/>
    <cellStyle name="20% - Accent2 8 3 3" xfId="2730"/>
    <cellStyle name="20% - Accent2 8 3 3 2" xfId="2731"/>
    <cellStyle name="20% - Accent2 8 3 4" xfId="2732"/>
    <cellStyle name="20% - Accent2 8 4" xfId="2733"/>
    <cellStyle name="20% - Accent2 8 4 2" xfId="2734"/>
    <cellStyle name="20% - Accent2 8 4 2 2" xfId="2735"/>
    <cellStyle name="20% - Accent2 8 4 3" xfId="2736"/>
    <cellStyle name="20% - Accent2 8 5" xfId="2737"/>
    <cellStyle name="20% - Accent2 8 5 2" xfId="2738"/>
    <cellStyle name="20% - Accent2 8 6" xfId="2739"/>
    <cellStyle name="20% - Accent2 8_draft transactions report_052009_rvsd" xfId="2740"/>
    <cellStyle name="20% - Accent2 80" xfId="2741"/>
    <cellStyle name="20% - Accent2 80 2" xfId="2742"/>
    <cellStyle name="20% - Accent2 80 2 2" xfId="2743"/>
    <cellStyle name="20% - Accent2 80 2 2 2" xfId="2744"/>
    <cellStyle name="20% - Accent2 80 2 3" xfId="2745"/>
    <cellStyle name="20% - Accent2 80 3" xfId="2746"/>
    <cellStyle name="20% - Accent2 80 3 2" xfId="2747"/>
    <cellStyle name="20% - Accent2 80 4" xfId="2748"/>
    <cellStyle name="20% - Accent2 81" xfId="2749"/>
    <cellStyle name="20% - Accent2 81 2" xfId="2750"/>
    <cellStyle name="20% - Accent2 81 2 2" xfId="2751"/>
    <cellStyle name="20% - Accent2 81 2 2 2" xfId="2752"/>
    <cellStyle name="20% - Accent2 81 2 3" xfId="2753"/>
    <cellStyle name="20% - Accent2 81 3" xfId="2754"/>
    <cellStyle name="20% - Accent2 81 3 2" xfId="2755"/>
    <cellStyle name="20% - Accent2 81 4" xfId="2756"/>
    <cellStyle name="20% - Accent2 82" xfId="2757"/>
    <cellStyle name="20% - Accent2 82 2" xfId="2758"/>
    <cellStyle name="20% - Accent2 83" xfId="2759"/>
    <cellStyle name="20% - Accent2 83 2" xfId="2760"/>
    <cellStyle name="20% - Accent2 84" xfId="2761"/>
    <cellStyle name="20% - Accent2 84 2" xfId="2762"/>
    <cellStyle name="20% - Accent2 85" xfId="2763"/>
    <cellStyle name="20% - Accent2 85 2" xfId="2764"/>
    <cellStyle name="20% - Accent2 85 2 2" xfId="2765"/>
    <cellStyle name="20% - Accent2 85 2 2 2" xfId="2766"/>
    <cellStyle name="20% - Accent2 85 2 3" xfId="2767"/>
    <cellStyle name="20% - Accent2 85 3" xfId="2768"/>
    <cellStyle name="20% - Accent2 85 3 2" xfId="2769"/>
    <cellStyle name="20% - Accent2 85 4" xfId="2770"/>
    <cellStyle name="20% - Accent2 86" xfId="2771"/>
    <cellStyle name="20% - Accent2 86 2" xfId="2772"/>
    <cellStyle name="20% - Accent2 86 2 2" xfId="2773"/>
    <cellStyle name="20% - Accent2 86 2 2 2" xfId="2774"/>
    <cellStyle name="20% - Accent2 86 2 3" xfId="2775"/>
    <cellStyle name="20% - Accent2 86 3" xfId="2776"/>
    <cellStyle name="20% - Accent2 86 3 2" xfId="2777"/>
    <cellStyle name="20% - Accent2 86 4" xfId="2778"/>
    <cellStyle name="20% - Accent2 87" xfId="2779"/>
    <cellStyle name="20% - Accent2 87 2" xfId="2780"/>
    <cellStyle name="20% - Accent2 87 2 2" xfId="2781"/>
    <cellStyle name="20% - Accent2 87 2 2 2" xfId="2782"/>
    <cellStyle name="20% - Accent2 87 2 3" xfId="2783"/>
    <cellStyle name="20% - Accent2 87 3" xfId="2784"/>
    <cellStyle name="20% - Accent2 87 3 2" xfId="2785"/>
    <cellStyle name="20% - Accent2 87 4" xfId="2786"/>
    <cellStyle name="20% - Accent2 88" xfId="2787"/>
    <cellStyle name="20% - Accent2 88 2" xfId="2788"/>
    <cellStyle name="20% - Accent2 88 2 2" xfId="2789"/>
    <cellStyle name="20% - Accent2 88 2 2 2" xfId="2790"/>
    <cellStyle name="20% - Accent2 88 2 3" xfId="2791"/>
    <cellStyle name="20% - Accent2 88 3" xfId="2792"/>
    <cellStyle name="20% - Accent2 88 3 2" xfId="2793"/>
    <cellStyle name="20% - Accent2 88 4" xfId="2794"/>
    <cellStyle name="20% - Accent2 89" xfId="2795"/>
    <cellStyle name="20% - Accent2 89 2" xfId="2796"/>
    <cellStyle name="20% - Accent2 89 2 2" xfId="2797"/>
    <cellStyle name="20% - Accent2 89 2 2 2" xfId="2798"/>
    <cellStyle name="20% - Accent2 89 2 3" xfId="2799"/>
    <cellStyle name="20% - Accent2 89 3" xfId="2800"/>
    <cellStyle name="20% - Accent2 89 3 2" xfId="2801"/>
    <cellStyle name="20% - Accent2 89 4" xfId="2802"/>
    <cellStyle name="20% - Accent2 9" xfId="2803"/>
    <cellStyle name="20% - Accent2 9 2" xfId="2804"/>
    <cellStyle name="20% - Accent2 9 2 2" xfId="2805"/>
    <cellStyle name="20% - Accent2 9 2 2 2" xfId="2806"/>
    <cellStyle name="20% - Accent2 9 2 2 2 2" xfId="2807"/>
    <cellStyle name="20% - Accent2 9 2 2 2 2 2" xfId="2808"/>
    <cellStyle name="20% - Accent2 9 2 2 2 3" xfId="2809"/>
    <cellStyle name="20% - Accent2 9 2 2 3" xfId="2810"/>
    <cellStyle name="20% - Accent2 9 2 2 3 2" xfId="2811"/>
    <cellStyle name="20% - Accent2 9 2 2 4" xfId="2812"/>
    <cellStyle name="20% - Accent2 9 2 3" xfId="2813"/>
    <cellStyle name="20% - Accent2 9 2 3 2" xfId="2814"/>
    <cellStyle name="20% - Accent2 9 2 3 2 2" xfId="2815"/>
    <cellStyle name="20% - Accent2 9 2 3 3" xfId="2816"/>
    <cellStyle name="20% - Accent2 9 2 4" xfId="2817"/>
    <cellStyle name="20% - Accent2 9 2 4 2" xfId="2818"/>
    <cellStyle name="20% - Accent2 9 2 5" xfId="2819"/>
    <cellStyle name="20% - Accent2 9 2_draft transactions report_052009_rvsd" xfId="2820"/>
    <cellStyle name="20% - Accent2 9 3" xfId="2821"/>
    <cellStyle name="20% - Accent2 9 3 2" xfId="2822"/>
    <cellStyle name="20% - Accent2 9 3 2 2" xfId="2823"/>
    <cellStyle name="20% - Accent2 9 3 2 2 2" xfId="2824"/>
    <cellStyle name="20% - Accent2 9 3 2 3" xfId="2825"/>
    <cellStyle name="20% - Accent2 9 3 3" xfId="2826"/>
    <cellStyle name="20% - Accent2 9 3 3 2" xfId="2827"/>
    <cellStyle name="20% - Accent2 9 3 4" xfId="2828"/>
    <cellStyle name="20% - Accent2 9 4" xfId="2829"/>
    <cellStyle name="20% - Accent2 9 4 2" xfId="2830"/>
    <cellStyle name="20% - Accent2 9 4 2 2" xfId="2831"/>
    <cellStyle name="20% - Accent2 9 4 3" xfId="2832"/>
    <cellStyle name="20% - Accent2 9 5" xfId="2833"/>
    <cellStyle name="20% - Accent2 9 5 2" xfId="2834"/>
    <cellStyle name="20% - Accent2 9 6" xfId="2835"/>
    <cellStyle name="20% - Accent2 9_draft transactions report_052009_rvsd" xfId="2836"/>
    <cellStyle name="20% - Accent2 90" xfId="2837"/>
    <cellStyle name="20% - Accent2 90 2" xfId="2838"/>
    <cellStyle name="20% - Accent2 90 2 2" xfId="2839"/>
    <cellStyle name="20% - Accent2 90 2 2 2" xfId="2840"/>
    <cellStyle name="20% - Accent2 90 2 3" xfId="2841"/>
    <cellStyle name="20% - Accent2 90 3" xfId="2842"/>
    <cellStyle name="20% - Accent2 90 3 2" xfId="2843"/>
    <cellStyle name="20% - Accent2 90 4" xfId="2844"/>
    <cellStyle name="20% - Accent2 91" xfId="2845"/>
    <cellStyle name="20% - Accent2 91 2" xfId="2846"/>
    <cellStyle name="20% - Accent2 91 2 2" xfId="2847"/>
    <cellStyle name="20% - Accent2 91 2 2 2" xfId="2848"/>
    <cellStyle name="20% - Accent2 91 2 3" xfId="2849"/>
    <cellStyle name="20% - Accent2 91 3" xfId="2850"/>
    <cellStyle name="20% - Accent2 91 3 2" xfId="2851"/>
    <cellStyle name="20% - Accent2 91 4" xfId="2852"/>
    <cellStyle name="20% - Accent2 92" xfId="2853"/>
    <cellStyle name="20% - Accent2 92 2" xfId="2854"/>
    <cellStyle name="20% - Accent2 92 2 2" xfId="2855"/>
    <cellStyle name="20% - Accent2 92 2 2 2" xfId="2856"/>
    <cellStyle name="20% - Accent2 92 2 3" xfId="2857"/>
    <cellStyle name="20% - Accent2 92 3" xfId="2858"/>
    <cellStyle name="20% - Accent2 92 3 2" xfId="2859"/>
    <cellStyle name="20% - Accent2 92 4" xfId="2860"/>
    <cellStyle name="20% - Accent2 93" xfId="2861"/>
    <cellStyle name="20% - Accent2 93 2" xfId="2862"/>
    <cellStyle name="20% - Accent2 93 2 2" xfId="2863"/>
    <cellStyle name="20% - Accent2 93 2 2 2" xfId="2864"/>
    <cellStyle name="20% - Accent2 93 2 3" xfId="2865"/>
    <cellStyle name="20% - Accent2 93 3" xfId="2866"/>
    <cellStyle name="20% - Accent2 93 3 2" xfId="2867"/>
    <cellStyle name="20% - Accent2 93 4" xfId="2868"/>
    <cellStyle name="20% - Accent2 94" xfId="2869"/>
    <cellStyle name="20% - Accent2 94 2" xfId="2870"/>
    <cellStyle name="20% - Accent2 94 2 2" xfId="2871"/>
    <cellStyle name="20% - Accent2 94 2 2 2" xfId="2872"/>
    <cellStyle name="20% - Accent2 94 2 3" xfId="2873"/>
    <cellStyle name="20% - Accent2 94 3" xfId="2874"/>
    <cellStyle name="20% - Accent2 94 3 2" xfId="2875"/>
    <cellStyle name="20% - Accent2 94 4" xfId="2876"/>
    <cellStyle name="20% - Accent2 95" xfId="2877"/>
    <cellStyle name="20% - Accent2 95 2" xfId="2878"/>
    <cellStyle name="20% - Accent2 95 2 2" xfId="2879"/>
    <cellStyle name="20% - Accent2 95 2 2 2" xfId="2880"/>
    <cellStyle name="20% - Accent2 95 2 3" xfId="2881"/>
    <cellStyle name="20% - Accent2 95 3" xfId="2882"/>
    <cellStyle name="20% - Accent2 95 3 2" xfId="2883"/>
    <cellStyle name="20% - Accent2 95 4" xfId="2884"/>
    <cellStyle name="20% - Accent2 96" xfId="2885"/>
    <cellStyle name="20% - Accent2 96 2" xfId="2886"/>
    <cellStyle name="20% - Accent2 96 2 2" xfId="2887"/>
    <cellStyle name="20% - Accent2 96 2 2 2" xfId="2888"/>
    <cellStyle name="20% - Accent2 96 2 3" xfId="2889"/>
    <cellStyle name="20% - Accent2 96 3" xfId="2890"/>
    <cellStyle name="20% - Accent2 96 3 2" xfId="2891"/>
    <cellStyle name="20% - Accent2 96 4" xfId="2892"/>
    <cellStyle name="20% - Accent2 97" xfId="2893"/>
    <cellStyle name="20% - Accent2 97 2" xfId="2894"/>
    <cellStyle name="20% - Accent2 97 2 2" xfId="2895"/>
    <cellStyle name="20% - Accent2 97 2 2 2" xfId="2896"/>
    <cellStyle name="20% - Accent2 97 2 3" xfId="2897"/>
    <cellStyle name="20% - Accent2 97 3" xfId="2898"/>
    <cellStyle name="20% - Accent2 97 3 2" xfId="2899"/>
    <cellStyle name="20% - Accent2 97 4" xfId="2900"/>
    <cellStyle name="20% - Accent2 98" xfId="2901"/>
    <cellStyle name="20% - Accent2 98 2" xfId="2902"/>
    <cellStyle name="20% - Accent2 98 2 2" xfId="2903"/>
    <cellStyle name="20% - Accent2 98 2 2 2" xfId="2904"/>
    <cellStyle name="20% - Accent2 98 2 3" xfId="2905"/>
    <cellStyle name="20% - Accent2 98 3" xfId="2906"/>
    <cellStyle name="20% - Accent2 98 3 2" xfId="2907"/>
    <cellStyle name="20% - Accent2 98 4" xfId="2908"/>
    <cellStyle name="20% - Accent2 99" xfId="2909"/>
    <cellStyle name="20% - Accent2 99 2" xfId="2910"/>
    <cellStyle name="20% - Accent2 99 2 2" xfId="2911"/>
    <cellStyle name="20% - Accent2 99 2 2 2" xfId="2912"/>
    <cellStyle name="20% - Accent2 99 2 3" xfId="2913"/>
    <cellStyle name="20% - Accent2 99 3" xfId="2914"/>
    <cellStyle name="20% - Accent2 99 3 2" xfId="2915"/>
    <cellStyle name="20% - Accent2 99 4" xfId="2916"/>
    <cellStyle name="20% - Accent3 10" xfId="2917"/>
    <cellStyle name="20% - Accent3 10 2" xfId="2918"/>
    <cellStyle name="20% - Accent3 10 2 2" xfId="2919"/>
    <cellStyle name="20% - Accent3 10 2 2 2" xfId="2920"/>
    <cellStyle name="20% - Accent3 10 2 2 2 2" xfId="2921"/>
    <cellStyle name="20% - Accent3 10 2 2 3" xfId="2922"/>
    <cellStyle name="20% - Accent3 10 2 3" xfId="2923"/>
    <cellStyle name="20% - Accent3 10 2 3 2" xfId="2924"/>
    <cellStyle name="20% - Accent3 10 2 4" xfId="2925"/>
    <cellStyle name="20% - Accent3 10 3" xfId="2926"/>
    <cellStyle name="20% - Accent3 10 3 2" xfId="2927"/>
    <cellStyle name="20% - Accent3 10 3 2 2" xfId="2928"/>
    <cellStyle name="20% - Accent3 10 3 3" xfId="2929"/>
    <cellStyle name="20% - Accent3 10 4" xfId="2930"/>
    <cellStyle name="20% - Accent3 10 4 2" xfId="2931"/>
    <cellStyle name="20% - Accent3 10 5" xfId="2932"/>
    <cellStyle name="20% - Accent3 10_draft transactions report_052009_rvsd" xfId="2933"/>
    <cellStyle name="20% - Accent3 100" xfId="2934"/>
    <cellStyle name="20% - Accent3 100 2" xfId="2935"/>
    <cellStyle name="20% - Accent3 101" xfId="2936"/>
    <cellStyle name="20% - Accent3 101 2" xfId="2937"/>
    <cellStyle name="20% - Accent3 102" xfId="2938"/>
    <cellStyle name="20% - Accent3 102 2" xfId="2939"/>
    <cellStyle name="20% - Accent3 103" xfId="2940"/>
    <cellStyle name="20% - Accent3 103 2" xfId="2941"/>
    <cellStyle name="20% - Accent3 104" xfId="2942"/>
    <cellStyle name="20% - Accent3 104 2" xfId="2943"/>
    <cellStyle name="20% - Accent3 105" xfId="2944"/>
    <cellStyle name="20% - Accent3 105 2" xfId="2945"/>
    <cellStyle name="20% - Accent3 106" xfId="2946"/>
    <cellStyle name="20% - Accent3 106 2" xfId="2947"/>
    <cellStyle name="20% - Accent3 107" xfId="2948"/>
    <cellStyle name="20% - Accent3 107 2" xfId="2949"/>
    <cellStyle name="20% - Accent3 108" xfId="2950"/>
    <cellStyle name="20% - Accent3 108 2" xfId="2951"/>
    <cellStyle name="20% - Accent3 109" xfId="2952"/>
    <cellStyle name="20% - Accent3 109 2" xfId="2953"/>
    <cellStyle name="20% - Accent3 11" xfId="2954"/>
    <cellStyle name="20% - Accent3 11 2" xfId="2955"/>
    <cellStyle name="20% - Accent3 11 2 2" xfId="2956"/>
    <cellStyle name="20% - Accent3 11 2 2 2" xfId="2957"/>
    <cellStyle name="20% - Accent3 11 2 2 2 2" xfId="2958"/>
    <cellStyle name="20% - Accent3 11 2 2 3" xfId="2959"/>
    <cellStyle name="20% - Accent3 11 2 3" xfId="2960"/>
    <cellStyle name="20% - Accent3 11 2 3 2" xfId="2961"/>
    <cellStyle name="20% - Accent3 11 2 4" xfId="2962"/>
    <cellStyle name="20% - Accent3 11 3" xfId="2963"/>
    <cellStyle name="20% - Accent3 11 3 2" xfId="2964"/>
    <cellStyle name="20% - Accent3 11 3 2 2" xfId="2965"/>
    <cellStyle name="20% - Accent3 11 3 3" xfId="2966"/>
    <cellStyle name="20% - Accent3 11 4" xfId="2967"/>
    <cellStyle name="20% - Accent3 11 4 2" xfId="2968"/>
    <cellStyle name="20% - Accent3 11 5" xfId="2969"/>
    <cellStyle name="20% - Accent3 11_draft transactions report_052009_rvsd" xfId="2970"/>
    <cellStyle name="20% - Accent3 110" xfId="2971"/>
    <cellStyle name="20% - Accent3 110 2" xfId="2972"/>
    <cellStyle name="20% - Accent3 110 2 2" xfId="2973"/>
    <cellStyle name="20% - Accent3 110 2 2 2" xfId="2974"/>
    <cellStyle name="20% - Accent3 110 2 3" xfId="2975"/>
    <cellStyle name="20% - Accent3 110 3" xfId="2976"/>
    <cellStyle name="20% - Accent3 110 3 2" xfId="2977"/>
    <cellStyle name="20% - Accent3 110 4" xfId="2978"/>
    <cellStyle name="20% - Accent3 111" xfId="2979"/>
    <cellStyle name="20% - Accent3 111 2" xfId="2980"/>
    <cellStyle name="20% - Accent3 111 2 2" xfId="2981"/>
    <cellStyle name="20% - Accent3 111 2 2 2" xfId="2982"/>
    <cellStyle name="20% - Accent3 111 2 3" xfId="2983"/>
    <cellStyle name="20% - Accent3 111 3" xfId="2984"/>
    <cellStyle name="20% - Accent3 111 3 2" xfId="2985"/>
    <cellStyle name="20% - Accent3 111 4" xfId="2986"/>
    <cellStyle name="20% - Accent3 112" xfId="2987"/>
    <cellStyle name="20% - Accent3 112 2" xfId="2988"/>
    <cellStyle name="20% - Accent3 112 2 2" xfId="2989"/>
    <cellStyle name="20% - Accent3 112 2 2 2" xfId="2990"/>
    <cellStyle name="20% - Accent3 112 2 3" xfId="2991"/>
    <cellStyle name="20% - Accent3 112 3" xfId="2992"/>
    <cellStyle name="20% - Accent3 112 3 2" xfId="2993"/>
    <cellStyle name="20% - Accent3 112 4" xfId="2994"/>
    <cellStyle name="20% - Accent3 113" xfId="2995"/>
    <cellStyle name="20% - Accent3 113 2" xfId="2996"/>
    <cellStyle name="20% - Accent3 113 2 2" xfId="2997"/>
    <cellStyle name="20% - Accent3 113 2 2 2" xfId="2998"/>
    <cellStyle name="20% - Accent3 113 2 3" xfId="2999"/>
    <cellStyle name="20% - Accent3 113 3" xfId="3000"/>
    <cellStyle name="20% - Accent3 113 3 2" xfId="3001"/>
    <cellStyle name="20% - Accent3 113 4" xfId="3002"/>
    <cellStyle name="20% - Accent3 114" xfId="3003"/>
    <cellStyle name="20% - Accent3 114 2" xfId="3004"/>
    <cellStyle name="20% - Accent3 114 2 2" xfId="3005"/>
    <cellStyle name="20% - Accent3 114 2 2 2" xfId="3006"/>
    <cellStyle name="20% - Accent3 114 2 3" xfId="3007"/>
    <cellStyle name="20% - Accent3 114 3" xfId="3008"/>
    <cellStyle name="20% - Accent3 114 3 2" xfId="3009"/>
    <cellStyle name="20% - Accent3 114 4" xfId="3010"/>
    <cellStyle name="20% - Accent3 115" xfId="3011"/>
    <cellStyle name="20% - Accent3 115 2" xfId="3012"/>
    <cellStyle name="20% - Accent3 115 2 2" xfId="3013"/>
    <cellStyle name="20% - Accent3 115 2 2 2" xfId="3014"/>
    <cellStyle name="20% - Accent3 115 2 3" xfId="3015"/>
    <cellStyle name="20% - Accent3 115 3" xfId="3016"/>
    <cellStyle name="20% - Accent3 115 3 2" xfId="3017"/>
    <cellStyle name="20% - Accent3 115 4" xfId="3018"/>
    <cellStyle name="20% - Accent3 116" xfId="3019"/>
    <cellStyle name="20% - Accent3 116 2" xfId="3020"/>
    <cellStyle name="20% - Accent3 116 2 2" xfId="3021"/>
    <cellStyle name="20% - Accent3 116 2 2 2" xfId="3022"/>
    <cellStyle name="20% - Accent3 116 2 3" xfId="3023"/>
    <cellStyle name="20% - Accent3 116 3" xfId="3024"/>
    <cellStyle name="20% - Accent3 116 3 2" xfId="3025"/>
    <cellStyle name="20% - Accent3 116 4" xfId="3026"/>
    <cellStyle name="20% - Accent3 117" xfId="3027"/>
    <cellStyle name="20% - Accent3 117 2" xfId="3028"/>
    <cellStyle name="20% - Accent3 117 2 2" xfId="3029"/>
    <cellStyle name="20% - Accent3 117 2 2 2" xfId="3030"/>
    <cellStyle name="20% - Accent3 117 2 3" xfId="3031"/>
    <cellStyle name="20% - Accent3 117 3" xfId="3032"/>
    <cellStyle name="20% - Accent3 117 3 2" xfId="3033"/>
    <cellStyle name="20% - Accent3 117 4" xfId="3034"/>
    <cellStyle name="20% - Accent3 118" xfId="3035"/>
    <cellStyle name="20% - Accent3 118 2" xfId="3036"/>
    <cellStyle name="20% - Accent3 118 2 2" xfId="3037"/>
    <cellStyle name="20% - Accent3 118 2 2 2" xfId="3038"/>
    <cellStyle name="20% - Accent3 118 2 3" xfId="3039"/>
    <cellStyle name="20% - Accent3 118 3" xfId="3040"/>
    <cellStyle name="20% - Accent3 118 3 2" xfId="3041"/>
    <cellStyle name="20% - Accent3 118 4" xfId="3042"/>
    <cellStyle name="20% - Accent3 119" xfId="3043"/>
    <cellStyle name="20% - Accent3 119 2" xfId="3044"/>
    <cellStyle name="20% - Accent3 119 2 2" xfId="3045"/>
    <cellStyle name="20% - Accent3 119 2 2 2" xfId="3046"/>
    <cellStyle name="20% - Accent3 119 2 3" xfId="3047"/>
    <cellStyle name="20% - Accent3 119 3" xfId="3048"/>
    <cellStyle name="20% - Accent3 119 3 2" xfId="3049"/>
    <cellStyle name="20% - Accent3 119 4" xfId="3050"/>
    <cellStyle name="20% - Accent3 12" xfId="3051"/>
    <cellStyle name="20% - Accent3 12 2" xfId="3052"/>
    <cellStyle name="20% - Accent3 12 2 2" xfId="3053"/>
    <cellStyle name="20% - Accent3 12 2 2 2" xfId="3054"/>
    <cellStyle name="20% - Accent3 12 2 2 2 2" xfId="3055"/>
    <cellStyle name="20% - Accent3 12 2 2 3" xfId="3056"/>
    <cellStyle name="20% - Accent3 12 2 3" xfId="3057"/>
    <cellStyle name="20% - Accent3 12 2 3 2" xfId="3058"/>
    <cellStyle name="20% - Accent3 12 2 4" xfId="3059"/>
    <cellStyle name="20% - Accent3 12 3" xfId="3060"/>
    <cellStyle name="20% - Accent3 12 3 2" xfId="3061"/>
    <cellStyle name="20% - Accent3 12 3 2 2" xfId="3062"/>
    <cellStyle name="20% - Accent3 12 3 3" xfId="3063"/>
    <cellStyle name="20% - Accent3 12 4" xfId="3064"/>
    <cellStyle name="20% - Accent3 12 4 2" xfId="3065"/>
    <cellStyle name="20% - Accent3 12 5" xfId="3066"/>
    <cellStyle name="20% - Accent3 12_draft transactions report_052009_rvsd" xfId="3067"/>
    <cellStyle name="20% - Accent3 120" xfId="3068"/>
    <cellStyle name="20% - Accent3 120 2" xfId="3069"/>
    <cellStyle name="20% - Accent3 120 2 2" xfId="3070"/>
    <cellStyle name="20% - Accent3 120 2 2 2" xfId="3071"/>
    <cellStyle name="20% - Accent3 120 2 3" xfId="3072"/>
    <cellStyle name="20% - Accent3 120 3" xfId="3073"/>
    <cellStyle name="20% - Accent3 120 3 2" xfId="3074"/>
    <cellStyle name="20% - Accent3 120 4" xfId="3075"/>
    <cellStyle name="20% - Accent3 121" xfId="3076"/>
    <cellStyle name="20% - Accent3 121 2" xfId="3077"/>
    <cellStyle name="20% - Accent3 121 2 2" xfId="3078"/>
    <cellStyle name="20% - Accent3 121 2 2 2" xfId="3079"/>
    <cellStyle name="20% - Accent3 121 2 3" xfId="3080"/>
    <cellStyle name="20% - Accent3 121 3" xfId="3081"/>
    <cellStyle name="20% - Accent3 121 3 2" xfId="3082"/>
    <cellStyle name="20% - Accent3 121 4" xfId="3083"/>
    <cellStyle name="20% - Accent3 122" xfId="3084"/>
    <cellStyle name="20% - Accent3 123" xfId="3085"/>
    <cellStyle name="20% - Accent3 124" xfId="3086"/>
    <cellStyle name="20% - Accent3 125" xfId="3087"/>
    <cellStyle name="20% - Accent3 126" xfId="3088"/>
    <cellStyle name="20% - Accent3 127" xfId="3089"/>
    <cellStyle name="20% - Accent3 127 2" xfId="3090"/>
    <cellStyle name="20% - Accent3 127 2 2" xfId="3091"/>
    <cellStyle name="20% - Accent3 127 2 2 2" xfId="3092"/>
    <cellStyle name="20% - Accent3 127 2 3" xfId="3093"/>
    <cellStyle name="20% - Accent3 127 3" xfId="3094"/>
    <cellStyle name="20% - Accent3 127 3 2" xfId="3095"/>
    <cellStyle name="20% - Accent3 127 4" xfId="3096"/>
    <cellStyle name="20% - Accent3 128" xfId="3097"/>
    <cellStyle name="20% - Accent3 128 2" xfId="3098"/>
    <cellStyle name="20% - Accent3 128 2 2" xfId="3099"/>
    <cellStyle name="20% - Accent3 128 2 2 2" xfId="3100"/>
    <cellStyle name="20% - Accent3 128 2 3" xfId="3101"/>
    <cellStyle name="20% - Accent3 128 3" xfId="3102"/>
    <cellStyle name="20% - Accent3 128 3 2" xfId="3103"/>
    <cellStyle name="20% - Accent3 128 4" xfId="3104"/>
    <cellStyle name="20% - Accent3 129" xfId="3105"/>
    <cellStyle name="20% - Accent3 129 2" xfId="3106"/>
    <cellStyle name="20% - Accent3 129 2 2" xfId="3107"/>
    <cellStyle name="20% - Accent3 129 2 2 2" xfId="3108"/>
    <cellStyle name="20% - Accent3 129 2 3" xfId="3109"/>
    <cellStyle name="20% - Accent3 129 3" xfId="3110"/>
    <cellStyle name="20% - Accent3 129 3 2" xfId="3111"/>
    <cellStyle name="20% - Accent3 129 4" xfId="3112"/>
    <cellStyle name="20% - Accent3 13" xfId="3113"/>
    <cellStyle name="20% - Accent3 13 2" xfId="3114"/>
    <cellStyle name="20% - Accent3 13 2 2" xfId="3115"/>
    <cellStyle name="20% - Accent3 13 2 2 2" xfId="3116"/>
    <cellStyle name="20% - Accent3 13 2 2 2 2" xfId="3117"/>
    <cellStyle name="20% - Accent3 13 2 2 3" xfId="3118"/>
    <cellStyle name="20% - Accent3 13 2 3" xfId="3119"/>
    <cellStyle name="20% - Accent3 13 2 3 2" xfId="3120"/>
    <cellStyle name="20% - Accent3 13 2 4" xfId="3121"/>
    <cellStyle name="20% - Accent3 13 3" xfId="3122"/>
    <cellStyle name="20% - Accent3 13 3 2" xfId="3123"/>
    <cellStyle name="20% - Accent3 13 3 2 2" xfId="3124"/>
    <cellStyle name="20% - Accent3 13 3 3" xfId="3125"/>
    <cellStyle name="20% - Accent3 13 4" xfId="3126"/>
    <cellStyle name="20% - Accent3 13 4 2" xfId="3127"/>
    <cellStyle name="20% - Accent3 13 5" xfId="3128"/>
    <cellStyle name="20% - Accent3 13_draft transactions report_052009_rvsd" xfId="3129"/>
    <cellStyle name="20% - Accent3 130" xfId="3130"/>
    <cellStyle name="20% - Accent3 130 2" xfId="3131"/>
    <cellStyle name="20% - Accent3 130 2 2" xfId="3132"/>
    <cellStyle name="20% - Accent3 130 2 2 2" xfId="3133"/>
    <cellStyle name="20% - Accent3 130 2 3" xfId="3134"/>
    <cellStyle name="20% - Accent3 130 3" xfId="3135"/>
    <cellStyle name="20% - Accent3 130 3 2" xfId="3136"/>
    <cellStyle name="20% - Accent3 130 4" xfId="3137"/>
    <cellStyle name="20% - Accent3 131" xfId="3138"/>
    <cellStyle name="20% - Accent3 131 2" xfId="3139"/>
    <cellStyle name="20% - Accent3 131 2 2" xfId="3140"/>
    <cellStyle name="20% - Accent3 131 2 2 2" xfId="3141"/>
    <cellStyle name="20% - Accent3 131 2 3" xfId="3142"/>
    <cellStyle name="20% - Accent3 131 3" xfId="3143"/>
    <cellStyle name="20% - Accent3 131 3 2" xfId="3144"/>
    <cellStyle name="20% - Accent3 131 4" xfId="3145"/>
    <cellStyle name="20% - Accent3 132" xfId="3146"/>
    <cellStyle name="20% - Accent3 132 2" xfId="3147"/>
    <cellStyle name="20% - Accent3 132 2 2" xfId="3148"/>
    <cellStyle name="20% - Accent3 132 2 2 2" xfId="3149"/>
    <cellStyle name="20% - Accent3 132 2 3" xfId="3150"/>
    <cellStyle name="20% - Accent3 132 3" xfId="3151"/>
    <cellStyle name="20% - Accent3 132 3 2" xfId="3152"/>
    <cellStyle name="20% - Accent3 132 4" xfId="3153"/>
    <cellStyle name="20% - Accent3 133" xfId="3154"/>
    <cellStyle name="20% - Accent3 133 2" xfId="3155"/>
    <cellStyle name="20% - Accent3 133 2 2" xfId="3156"/>
    <cellStyle name="20% - Accent3 133 2 2 2" xfId="3157"/>
    <cellStyle name="20% - Accent3 133 2 3" xfId="3158"/>
    <cellStyle name="20% - Accent3 133 3" xfId="3159"/>
    <cellStyle name="20% - Accent3 133 3 2" xfId="3160"/>
    <cellStyle name="20% - Accent3 133 4" xfId="3161"/>
    <cellStyle name="20% - Accent3 134" xfId="3162"/>
    <cellStyle name="20% - Accent3 134 2" xfId="3163"/>
    <cellStyle name="20% - Accent3 134 2 2" xfId="3164"/>
    <cellStyle name="20% - Accent3 134 2 2 2" xfId="3165"/>
    <cellStyle name="20% - Accent3 134 2 3" xfId="3166"/>
    <cellStyle name="20% - Accent3 134 3" xfId="3167"/>
    <cellStyle name="20% - Accent3 134 3 2" xfId="3168"/>
    <cellStyle name="20% - Accent3 134 4" xfId="3169"/>
    <cellStyle name="20% - Accent3 135" xfId="3170"/>
    <cellStyle name="20% - Accent3 136" xfId="3171"/>
    <cellStyle name="20% - Accent3 137" xfId="3172"/>
    <cellStyle name="20% - Accent3 138" xfId="3173"/>
    <cellStyle name="20% - Accent3 138 2" xfId="3174"/>
    <cellStyle name="20% - Accent3 138 2 2" xfId="3175"/>
    <cellStyle name="20% - Accent3 138 2 2 2" xfId="3176"/>
    <cellStyle name="20% - Accent3 138 2 3" xfId="3177"/>
    <cellStyle name="20% - Accent3 138 3" xfId="3178"/>
    <cellStyle name="20% - Accent3 138 3 2" xfId="3179"/>
    <cellStyle name="20% - Accent3 138 4" xfId="3180"/>
    <cellStyle name="20% - Accent3 139" xfId="3181"/>
    <cellStyle name="20% - Accent3 139 2" xfId="3182"/>
    <cellStyle name="20% - Accent3 139 2 2" xfId="3183"/>
    <cellStyle name="20% - Accent3 139 2 2 2" xfId="3184"/>
    <cellStyle name="20% - Accent3 139 2 3" xfId="3185"/>
    <cellStyle name="20% - Accent3 139 3" xfId="3186"/>
    <cellStyle name="20% - Accent3 139 3 2" xfId="3187"/>
    <cellStyle name="20% - Accent3 139 4" xfId="3188"/>
    <cellStyle name="20% - Accent3 14" xfId="3189"/>
    <cellStyle name="20% - Accent3 14 2" xfId="3190"/>
    <cellStyle name="20% - Accent3 14 2 2" xfId="3191"/>
    <cellStyle name="20% - Accent3 14 2 2 2" xfId="3192"/>
    <cellStyle name="20% - Accent3 14 2 2 2 2" xfId="3193"/>
    <cellStyle name="20% - Accent3 14 2 2 3" xfId="3194"/>
    <cellStyle name="20% - Accent3 14 2 3" xfId="3195"/>
    <cellStyle name="20% - Accent3 14 2 3 2" xfId="3196"/>
    <cellStyle name="20% - Accent3 14 2 4" xfId="3197"/>
    <cellStyle name="20% - Accent3 14 3" xfId="3198"/>
    <cellStyle name="20% - Accent3 14 3 2" xfId="3199"/>
    <cellStyle name="20% - Accent3 14 3 2 2" xfId="3200"/>
    <cellStyle name="20% - Accent3 14 3 3" xfId="3201"/>
    <cellStyle name="20% - Accent3 14 4" xfId="3202"/>
    <cellStyle name="20% - Accent3 14 4 2" xfId="3203"/>
    <cellStyle name="20% - Accent3 14 5" xfId="3204"/>
    <cellStyle name="20% - Accent3 14_draft transactions report_052009_rvsd" xfId="3205"/>
    <cellStyle name="20% - Accent3 140" xfId="3206"/>
    <cellStyle name="20% - Accent3 140 2" xfId="3207"/>
    <cellStyle name="20% - Accent3 140 2 2" xfId="3208"/>
    <cellStyle name="20% - Accent3 140 2 2 2" xfId="3209"/>
    <cellStyle name="20% - Accent3 140 2 3" xfId="3210"/>
    <cellStyle name="20% - Accent3 140 3" xfId="3211"/>
    <cellStyle name="20% - Accent3 140 3 2" xfId="3212"/>
    <cellStyle name="20% - Accent3 140 4" xfId="3213"/>
    <cellStyle name="20% - Accent3 141" xfId="3214"/>
    <cellStyle name="20% - Accent3 141 2" xfId="3215"/>
    <cellStyle name="20% - Accent3 141 2 2" xfId="3216"/>
    <cellStyle name="20% - Accent3 141 2 2 2" xfId="3217"/>
    <cellStyle name="20% - Accent3 141 2 3" xfId="3218"/>
    <cellStyle name="20% - Accent3 141 3" xfId="3219"/>
    <cellStyle name="20% - Accent3 141 3 2" xfId="3220"/>
    <cellStyle name="20% - Accent3 141 4" xfId="3221"/>
    <cellStyle name="20% - Accent3 142" xfId="3222"/>
    <cellStyle name="20% - Accent3 142 2" xfId="3223"/>
    <cellStyle name="20% - Accent3 142 2 2" xfId="3224"/>
    <cellStyle name="20% - Accent3 142 2 2 2" xfId="3225"/>
    <cellStyle name="20% - Accent3 142 2 3" xfId="3226"/>
    <cellStyle name="20% - Accent3 142 3" xfId="3227"/>
    <cellStyle name="20% - Accent3 142 3 2" xfId="3228"/>
    <cellStyle name="20% - Accent3 142 4" xfId="3229"/>
    <cellStyle name="20% - Accent3 143" xfId="3230"/>
    <cellStyle name="20% - Accent3 143 2" xfId="3231"/>
    <cellStyle name="20% - Accent3 143 2 2" xfId="3232"/>
    <cellStyle name="20% - Accent3 143 2 2 2" xfId="3233"/>
    <cellStyle name="20% - Accent3 143 2 3" xfId="3234"/>
    <cellStyle name="20% - Accent3 143 3" xfId="3235"/>
    <cellStyle name="20% - Accent3 143 3 2" xfId="3236"/>
    <cellStyle name="20% - Accent3 143 4" xfId="3237"/>
    <cellStyle name="20% - Accent3 144" xfId="3238"/>
    <cellStyle name="20% - Accent3 144 2" xfId="3239"/>
    <cellStyle name="20% - Accent3 144 2 2" xfId="3240"/>
    <cellStyle name="20% - Accent3 144 2 2 2" xfId="3241"/>
    <cellStyle name="20% - Accent3 144 2 3" xfId="3242"/>
    <cellStyle name="20% - Accent3 144 3" xfId="3243"/>
    <cellStyle name="20% - Accent3 144 3 2" xfId="3244"/>
    <cellStyle name="20% - Accent3 144 4" xfId="3245"/>
    <cellStyle name="20% - Accent3 145" xfId="3246"/>
    <cellStyle name="20% - Accent3 145 2" xfId="3247"/>
    <cellStyle name="20% - Accent3 145 2 2" xfId="3248"/>
    <cellStyle name="20% - Accent3 145 2 2 2" xfId="3249"/>
    <cellStyle name="20% - Accent3 145 2 3" xfId="3250"/>
    <cellStyle name="20% - Accent3 145 3" xfId="3251"/>
    <cellStyle name="20% - Accent3 145 3 2" xfId="3252"/>
    <cellStyle name="20% - Accent3 145 4" xfId="3253"/>
    <cellStyle name="20% - Accent3 146" xfId="3254"/>
    <cellStyle name="20% - Accent3 146 2" xfId="3255"/>
    <cellStyle name="20% - Accent3 146 2 2" xfId="3256"/>
    <cellStyle name="20% - Accent3 146 2 2 2" xfId="3257"/>
    <cellStyle name="20% - Accent3 146 2 3" xfId="3258"/>
    <cellStyle name="20% - Accent3 146 3" xfId="3259"/>
    <cellStyle name="20% - Accent3 146 3 2" xfId="3260"/>
    <cellStyle name="20% - Accent3 146 4" xfId="3261"/>
    <cellStyle name="20% - Accent3 147" xfId="3262"/>
    <cellStyle name="20% - Accent3 148" xfId="3263"/>
    <cellStyle name="20% - Accent3 149" xfId="3264"/>
    <cellStyle name="20% - Accent3 15" xfId="3265"/>
    <cellStyle name="20% - Accent3 15 2" xfId="3266"/>
    <cellStyle name="20% - Accent3 15 2 2" xfId="3267"/>
    <cellStyle name="20% - Accent3 15 2 2 2" xfId="3268"/>
    <cellStyle name="20% - Accent3 15 2 2 2 2" xfId="3269"/>
    <cellStyle name="20% - Accent3 15 2 2 3" xfId="3270"/>
    <cellStyle name="20% - Accent3 15 2 3" xfId="3271"/>
    <cellStyle name="20% - Accent3 15 2 3 2" xfId="3272"/>
    <cellStyle name="20% - Accent3 15 2 4" xfId="3273"/>
    <cellStyle name="20% - Accent3 15 3" xfId="3274"/>
    <cellStyle name="20% - Accent3 15 3 2" xfId="3275"/>
    <cellStyle name="20% - Accent3 15 3 2 2" xfId="3276"/>
    <cellStyle name="20% - Accent3 15 3 3" xfId="3277"/>
    <cellStyle name="20% - Accent3 15 4" xfId="3278"/>
    <cellStyle name="20% - Accent3 15 4 2" xfId="3279"/>
    <cellStyle name="20% - Accent3 15 5" xfId="3280"/>
    <cellStyle name="20% - Accent3 15_draft transactions report_052009_rvsd" xfId="3281"/>
    <cellStyle name="20% - Accent3 150" xfId="3282"/>
    <cellStyle name="20% - Accent3 151" xfId="3283"/>
    <cellStyle name="20% - Accent3 152" xfId="3284"/>
    <cellStyle name="20% - Accent3 153" xfId="3285"/>
    <cellStyle name="20% - Accent3 153 2" xfId="3286"/>
    <cellStyle name="20% - Accent3 153 2 2" xfId="3287"/>
    <cellStyle name="20% - Accent3 153 3" xfId="3288"/>
    <cellStyle name="20% - Accent3 154" xfId="3289"/>
    <cellStyle name="20% - Accent3 154 2" xfId="3290"/>
    <cellStyle name="20% - Accent3 155" xfId="3291"/>
    <cellStyle name="20% - Accent3 16" xfId="3292"/>
    <cellStyle name="20% - Accent3 16 2" xfId="3293"/>
    <cellStyle name="20% - Accent3 16 2 2" xfId="3294"/>
    <cellStyle name="20% - Accent3 16 2 2 2" xfId="3295"/>
    <cellStyle name="20% - Accent3 16 2 2 2 2" xfId="3296"/>
    <cellStyle name="20% - Accent3 16 2 2 3" xfId="3297"/>
    <cellStyle name="20% - Accent3 16 2 3" xfId="3298"/>
    <cellStyle name="20% - Accent3 16 2 3 2" xfId="3299"/>
    <cellStyle name="20% - Accent3 16 2 4" xfId="3300"/>
    <cellStyle name="20% - Accent3 16 3" xfId="3301"/>
    <cellStyle name="20% - Accent3 16 3 2" xfId="3302"/>
    <cellStyle name="20% - Accent3 16 3 2 2" xfId="3303"/>
    <cellStyle name="20% - Accent3 16 3 3" xfId="3304"/>
    <cellStyle name="20% - Accent3 16 4" xfId="3305"/>
    <cellStyle name="20% - Accent3 16 4 2" xfId="3306"/>
    <cellStyle name="20% - Accent3 16 5" xfId="3307"/>
    <cellStyle name="20% - Accent3 16_draft transactions report_052009_rvsd" xfId="3308"/>
    <cellStyle name="20% - Accent3 17" xfId="3309"/>
    <cellStyle name="20% - Accent3 17 2" xfId="3310"/>
    <cellStyle name="20% - Accent3 17 2 2" xfId="3311"/>
    <cellStyle name="20% - Accent3 17 2 2 2" xfId="3312"/>
    <cellStyle name="20% - Accent3 17 2 2 2 2" xfId="3313"/>
    <cellStyle name="20% - Accent3 17 2 2 3" xfId="3314"/>
    <cellStyle name="20% - Accent3 17 2 3" xfId="3315"/>
    <cellStyle name="20% - Accent3 17 2 3 2" xfId="3316"/>
    <cellStyle name="20% - Accent3 17 2 4" xfId="3317"/>
    <cellStyle name="20% - Accent3 17 3" xfId="3318"/>
    <cellStyle name="20% - Accent3 17 3 2" xfId="3319"/>
    <cellStyle name="20% - Accent3 17 3 2 2" xfId="3320"/>
    <cellStyle name="20% - Accent3 17 3 3" xfId="3321"/>
    <cellStyle name="20% - Accent3 17 4" xfId="3322"/>
    <cellStyle name="20% - Accent3 17 4 2" xfId="3323"/>
    <cellStyle name="20% - Accent3 17 5" xfId="3324"/>
    <cellStyle name="20% - Accent3 17_draft transactions report_052009_rvsd" xfId="3325"/>
    <cellStyle name="20% - Accent3 18" xfId="3326"/>
    <cellStyle name="20% - Accent3 18 2" xfId="3327"/>
    <cellStyle name="20% - Accent3 18 2 2" xfId="3328"/>
    <cellStyle name="20% - Accent3 18 2 2 2" xfId="3329"/>
    <cellStyle name="20% - Accent3 18 2 2 2 2" xfId="3330"/>
    <cellStyle name="20% - Accent3 18 2 2 3" xfId="3331"/>
    <cellStyle name="20% - Accent3 18 2 3" xfId="3332"/>
    <cellStyle name="20% - Accent3 18 2 3 2" xfId="3333"/>
    <cellStyle name="20% - Accent3 18 2 4" xfId="3334"/>
    <cellStyle name="20% - Accent3 18 3" xfId="3335"/>
    <cellStyle name="20% - Accent3 18 3 2" xfId="3336"/>
    <cellStyle name="20% - Accent3 18 3 2 2" xfId="3337"/>
    <cellStyle name="20% - Accent3 18 3 3" xfId="3338"/>
    <cellStyle name="20% - Accent3 18 4" xfId="3339"/>
    <cellStyle name="20% - Accent3 18 4 2" xfId="3340"/>
    <cellStyle name="20% - Accent3 18 5" xfId="3341"/>
    <cellStyle name="20% - Accent3 18_draft transactions report_052009_rvsd" xfId="3342"/>
    <cellStyle name="20% - Accent3 19" xfId="3343"/>
    <cellStyle name="20% - Accent3 19 2" xfId="3344"/>
    <cellStyle name="20% - Accent3 19 2 2" xfId="3345"/>
    <cellStyle name="20% - Accent3 19 2 2 2" xfId="3346"/>
    <cellStyle name="20% - Accent3 19 2 2 2 2" xfId="3347"/>
    <cellStyle name="20% - Accent3 19 2 2 3" xfId="3348"/>
    <cellStyle name="20% - Accent3 19 2 3" xfId="3349"/>
    <cellStyle name="20% - Accent3 19 2 3 2" xfId="3350"/>
    <cellStyle name="20% - Accent3 19 2 4" xfId="3351"/>
    <cellStyle name="20% - Accent3 19 3" xfId="3352"/>
    <cellStyle name="20% - Accent3 19 3 2" xfId="3353"/>
    <cellStyle name="20% - Accent3 19 3 2 2" xfId="3354"/>
    <cellStyle name="20% - Accent3 19 3 3" xfId="3355"/>
    <cellStyle name="20% - Accent3 19 4" xfId="3356"/>
    <cellStyle name="20% - Accent3 19 4 2" xfId="3357"/>
    <cellStyle name="20% - Accent3 19 5" xfId="3358"/>
    <cellStyle name="20% - Accent3 19_draft transactions report_052009_rvsd" xfId="3359"/>
    <cellStyle name="20% - Accent3 2" xfId="3360"/>
    <cellStyle name="20% - Accent3 2 2" xfId="3361"/>
    <cellStyle name="20% - Accent3 2 2 2" xfId="3362"/>
    <cellStyle name="20% - Accent3 2 2 2 2" xfId="3363"/>
    <cellStyle name="20% - Accent3 2 2 2 2 2" xfId="3364"/>
    <cellStyle name="20% - Accent3 2 2 2 2 2 2" xfId="3365"/>
    <cellStyle name="20% - Accent3 2 2 2 2 3" xfId="3366"/>
    <cellStyle name="20% - Accent3 2 2 2 3" xfId="3367"/>
    <cellStyle name="20% - Accent3 2 2 2 3 2" xfId="3368"/>
    <cellStyle name="20% - Accent3 2 2 2 4" xfId="3369"/>
    <cellStyle name="20% - Accent3 2 2 3" xfId="3370"/>
    <cellStyle name="20% - Accent3 2 2 3 2" xfId="3371"/>
    <cellStyle name="20% - Accent3 2 2 3 2 2" xfId="3372"/>
    <cellStyle name="20% - Accent3 2 2 3 3" xfId="3373"/>
    <cellStyle name="20% - Accent3 2 2 4" xfId="3374"/>
    <cellStyle name="20% - Accent3 2 2 4 2" xfId="3375"/>
    <cellStyle name="20% - Accent3 2 2 5" xfId="3376"/>
    <cellStyle name="20% - Accent3 2 2_draft transactions report_052009_rvsd" xfId="3377"/>
    <cellStyle name="20% - Accent3 2 3" xfId="3378"/>
    <cellStyle name="20% - Accent3 2 3 2" xfId="3379"/>
    <cellStyle name="20% - Accent3 2 3 2 2" xfId="3380"/>
    <cellStyle name="20% - Accent3 2 3 2 2 2" xfId="3381"/>
    <cellStyle name="20% - Accent3 2 3 2 3" xfId="3382"/>
    <cellStyle name="20% - Accent3 2 3 3" xfId="3383"/>
    <cellStyle name="20% - Accent3 2 3 3 2" xfId="3384"/>
    <cellStyle name="20% - Accent3 2 3 4" xfId="3385"/>
    <cellStyle name="20% - Accent3 2 4" xfId="3386"/>
    <cellStyle name="20% - Accent3 2 4 2" xfId="3387"/>
    <cellStyle name="20% - Accent3 2 4 2 2" xfId="3388"/>
    <cellStyle name="20% - Accent3 2 4 3" xfId="3389"/>
    <cellStyle name="20% - Accent3 2 5" xfId="3390"/>
    <cellStyle name="20% - Accent3 2 5 2" xfId="3391"/>
    <cellStyle name="20% - Accent3 2 6" xfId="3392"/>
    <cellStyle name="20% - Accent3 2_draft transactions report_052009_rvsd" xfId="3393"/>
    <cellStyle name="20% - Accent3 20" xfId="3394"/>
    <cellStyle name="20% - Accent3 20 2" xfId="3395"/>
    <cellStyle name="20% - Accent3 20 2 2" xfId="3396"/>
    <cellStyle name="20% - Accent3 20 2 2 2" xfId="3397"/>
    <cellStyle name="20% - Accent3 20 2 2 2 2" xfId="3398"/>
    <cellStyle name="20% - Accent3 20 2 2 3" xfId="3399"/>
    <cellStyle name="20% - Accent3 20 2 3" xfId="3400"/>
    <cellStyle name="20% - Accent3 20 2 3 2" xfId="3401"/>
    <cellStyle name="20% - Accent3 20 2 4" xfId="3402"/>
    <cellStyle name="20% - Accent3 20 3" xfId="3403"/>
    <cellStyle name="20% - Accent3 20 3 2" xfId="3404"/>
    <cellStyle name="20% - Accent3 20 3 2 2" xfId="3405"/>
    <cellStyle name="20% - Accent3 20 3 3" xfId="3406"/>
    <cellStyle name="20% - Accent3 20 4" xfId="3407"/>
    <cellStyle name="20% - Accent3 20 4 2" xfId="3408"/>
    <cellStyle name="20% - Accent3 20 5" xfId="3409"/>
    <cellStyle name="20% - Accent3 20_draft transactions report_052009_rvsd" xfId="3410"/>
    <cellStyle name="20% - Accent3 21" xfId="3411"/>
    <cellStyle name="20% - Accent3 21 2" xfId="3412"/>
    <cellStyle name="20% - Accent3 21 2 2" xfId="3413"/>
    <cellStyle name="20% - Accent3 21 2 2 2" xfId="3414"/>
    <cellStyle name="20% - Accent3 21 2 2 2 2" xfId="3415"/>
    <cellStyle name="20% - Accent3 21 2 2 3" xfId="3416"/>
    <cellStyle name="20% - Accent3 21 2 3" xfId="3417"/>
    <cellStyle name="20% - Accent3 21 2 3 2" xfId="3418"/>
    <cellStyle name="20% - Accent3 21 2 4" xfId="3419"/>
    <cellStyle name="20% - Accent3 21 3" xfId="3420"/>
    <cellStyle name="20% - Accent3 21 3 2" xfId="3421"/>
    <cellStyle name="20% - Accent3 21 3 2 2" xfId="3422"/>
    <cellStyle name="20% - Accent3 21 3 3" xfId="3423"/>
    <cellStyle name="20% - Accent3 21 4" xfId="3424"/>
    <cellStyle name="20% - Accent3 21 4 2" xfId="3425"/>
    <cellStyle name="20% - Accent3 21 5" xfId="3426"/>
    <cellStyle name="20% - Accent3 21_draft transactions report_052009_rvsd" xfId="3427"/>
    <cellStyle name="20% - Accent3 22" xfId="3428"/>
    <cellStyle name="20% - Accent3 22 2" xfId="3429"/>
    <cellStyle name="20% - Accent3 22 2 2" xfId="3430"/>
    <cellStyle name="20% - Accent3 22 2 2 2" xfId="3431"/>
    <cellStyle name="20% - Accent3 22 2 2 2 2" xfId="3432"/>
    <cellStyle name="20% - Accent3 22 2 2 3" xfId="3433"/>
    <cellStyle name="20% - Accent3 22 2 3" xfId="3434"/>
    <cellStyle name="20% - Accent3 22 2 3 2" xfId="3435"/>
    <cellStyle name="20% - Accent3 22 2 4" xfId="3436"/>
    <cellStyle name="20% - Accent3 22 3" xfId="3437"/>
    <cellStyle name="20% - Accent3 22 3 2" xfId="3438"/>
    <cellStyle name="20% - Accent3 22 3 2 2" xfId="3439"/>
    <cellStyle name="20% - Accent3 22 3 3" xfId="3440"/>
    <cellStyle name="20% - Accent3 22 4" xfId="3441"/>
    <cellStyle name="20% - Accent3 22 4 2" xfId="3442"/>
    <cellStyle name="20% - Accent3 22 5" xfId="3443"/>
    <cellStyle name="20% - Accent3 22_draft transactions report_052009_rvsd" xfId="3444"/>
    <cellStyle name="20% - Accent3 23" xfId="3445"/>
    <cellStyle name="20% - Accent3 23 2" xfId="3446"/>
    <cellStyle name="20% - Accent3 23 2 2" xfId="3447"/>
    <cellStyle name="20% - Accent3 23 2 2 2" xfId="3448"/>
    <cellStyle name="20% - Accent3 23 2 2 2 2" xfId="3449"/>
    <cellStyle name="20% - Accent3 23 2 2 3" xfId="3450"/>
    <cellStyle name="20% - Accent3 23 2 3" xfId="3451"/>
    <cellStyle name="20% - Accent3 23 2 3 2" xfId="3452"/>
    <cellStyle name="20% - Accent3 23 2 4" xfId="3453"/>
    <cellStyle name="20% - Accent3 23 3" xfId="3454"/>
    <cellStyle name="20% - Accent3 23 3 2" xfId="3455"/>
    <cellStyle name="20% - Accent3 23 3 2 2" xfId="3456"/>
    <cellStyle name="20% - Accent3 23 3 3" xfId="3457"/>
    <cellStyle name="20% - Accent3 23 4" xfId="3458"/>
    <cellStyle name="20% - Accent3 23 4 2" xfId="3459"/>
    <cellStyle name="20% - Accent3 23 5" xfId="3460"/>
    <cellStyle name="20% - Accent3 23_draft transactions report_052009_rvsd" xfId="3461"/>
    <cellStyle name="20% - Accent3 24" xfId="3462"/>
    <cellStyle name="20% - Accent3 24 2" xfId="3463"/>
    <cellStyle name="20% - Accent3 24 2 2" xfId="3464"/>
    <cellStyle name="20% - Accent3 24 2 2 2" xfId="3465"/>
    <cellStyle name="20% - Accent3 24 2 2 2 2" xfId="3466"/>
    <cellStyle name="20% - Accent3 24 2 2 3" xfId="3467"/>
    <cellStyle name="20% - Accent3 24 2 3" xfId="3468"/>
    <cellStyle name="20% - Accent3 24 2 3 2" xfId="3469"/>
    <cellStyle name="20% - Accent3 24 2 4" xfId="3470"/>
    <cellStyle name="20% - Accent3 24 3" xfId="3471"/>
    <cellStyle name="20% - Accent3 24 3 2" xfId="3472"/>
    <cellStyle name="20% - Accent3 24 3 2 2" xfId="3473"/>
    <cellStyle name="20% - Accent3 24 3 3" xfId="3474"/>
    <cellStyle name="20% - Accent3 24 4" xfId="3475"/>
    <cellStyle name="20% - Accent3 24 4 2" xfId="3476"/>
    <cellStyle name="20% - Accent3 24 5" xfId="3477"/>
    <cellStyle name="20% - Accent3 24_draft transactions report_052009_rvsd" xfId="3478"/>
    <cellStyle name="20% - Accent3 25" xfId="3479"/>
    <cellStyle name="20% - Accent3 25 2" xfId="3480"/>
    <cellStyle name="20% - Accent3 25 2 2" xfId="3481"/>
    <cellStyle name="20% - Accent3 25 2 2 2" xfId="3482"/>
    <cellStyle name="20% - Accent3 25 2 2 2 2" xfId="3483"/>
    <cellStyle name="20% - Accent3 25 2 2 3" xfId="3484"/>
    <cellStyle name="20% - Accent3 25 2 3" xfId="3485"/>
    <cellStyle name="20% - Accent3 25 2 3 2" xfId="3486"/>
    <cellStyle name="20% - Accent3 25 2 4" xfId="3487"/>
    <cellStyle name="20% - Accent3 25 3" xfId="3488"/>
    <cellStyle name="20% - Accent3 25 3 2" xfId="3489"/>
    <cellStyle name="20% - Accent3 25 3 2 2" xfId="3490"/>
    <cellStyle name="20% - Accent3 25 3 3" xfId="3491"/>
    <cellStyle name="20% - Accent3 25 4" xfId="3492"/>
    <cellStyle name="20% - Accent3 25 4 2" xfId="3493"/>
    <cellStyle name="20% - Accent3 25 5" xfId="3494"/>
    <cellStyle name="20% - Accent3 25_draft transactions report_052009_rvsd" xfId="3495"/>
    <cellStyle name="20% - Accent3 26" xfId="3496"/>
    <cellStyle name="20% - Accent3 26 2" xfId="3497"/>
    <cellStyle name="20% - Accent3 26 2 2" xfId="3498"/>
    <cellStyle name="20% - Accent3 26 2 2 2" xfId="3499"/>
    <cellStyle name="20% - Accent3 26 2 2 2 2" xfId="3500"/>
    <cellStyle name="20% - Accent3 26 2 2 3" xfId="3501"/>
    <cellStyle name="20% - Accent3 26 2 3" xfId="3502"/>
    <cellStyle name="20% - Accent3 26 2 3 2" xfId="3503"/>
    <cellStyle name="20% - Accent3 26 2 4" xfId="3504"/>
    <cellStyle name="20% - Accent3 26 3" xfId="3505"/>
    <cellStyle name="20% - Accent3 26 3 2" xfId="3506"/>
    <cellStyle name="20% - Accent3 26 3 2 2" xfId="3507"/>
    <cellStyle name="20% - Accent3 26 3 3" xfId="3508"/>
    <cellStyle name="20% - Accent3 26 4" xfId="3509"/>
    <cellStyle name="20% - Accent3 26 4 2" xfId="3510"/>
    <cellStyle name="20% - Accent3 26 5" xfId="3511"/>
    <cellStyle name="20% - Accent3 26_draft transactions report_052009_rvsd" xfId="3512"/>
    <cellStyle name="20% - Accent3 27" xfId="3513"/>
    <cellStyle name="20% - Accent3 27 2" xfId="3514"/>
    <cellStyle name="20% - Accent3 27 2 2" xfId="3515"/>
    <cellStyle name="20% - Accent3 27 2 2 2" xfId="3516"/>
    <cellStyle name="20% - Accent3 27 2 2 2 2" xfId="3517"/>
    <cellStyle name="20% - Accent3 27 2 2 3" xfId="3518"/>
    <cellStyle name="20% - Accent3 27 2 3" xfId="3519"/>
    <cellStyle name="20% - Accent3 27 2 3 2" xfId="3520"/>
    <cellStyle name="20% - Accent3 27 2 4" xfId="3521"/>
    <cellStyle name="20% - Accent3 27 3" xfId="3522"/>
    <cellStyle name="20% - Accent3 27 3 2" xfId="3523"/>
    <cellStyle name="20% - Accent3 27 3 2 2" xfId="3524"/>
    <cellStyle name="20% - Accent3 27 3 3" xfId="3525"/>
    <cellStyle name="20% - Accent3 27 4" xfId="3526"/>
    <cellStyle name="20% - Accent3 27 4 2" xfId="3527"/>
    <cellStyle name="20% - Accent3 27 5" xfId="3528"/>
    <cellStyle name="20% - Accent3 27_draft transactions report_052009_rvsd" xfId="3529"/>
    <cellStyle name="20% - Accent3 28" xfId="3530"/>
    <cellStyle name="20% - Accent3 28 2" xfId="3531"/>
    <cellStyle name="20% - Accent3 28 2 2" xfId="3532"/>
    <cellStyle name="20% - Accent3 28 2 2 2" xfId="3533"/>
    <cellStyle name="20% - Accent3 28 2 2 2 2" xfId="3534"/>
    <cellStyle name="20% - Accent3 28 2 2 3" xfId="3535"/>
    <cellStyle name="20% - Accent3 28 2 3" xfId="3536"/>
    <cellStyle name="20% - Accent3 28 2 3 2" xfId="3537"/>
    <cellStyle name="20% - Accent3 28 2 4" xfId="3538"/>
    <cellStyle name="20% - Accent3 28 3" xfId="3539"/>
    <cellStyle name="20% - Accent3 28 3 2" xfId="3540"/>
    <cellStyle name="20% - Accent3 28 3 2 2" xfId="3541"/>
    <cellStyle name="20% - Accent3 28 3 3" xfId="3542"/>
    <cellStyle name="20% - Accent3 28 4" xfId="3543"/>
    <cellStyle name="20% - Accent3 28 4 2" xfId="3544"/>
    <cellStyle name="20% - Accent3 28 5" xfId="3545"/>
    <cellStyle name="20% - Accent3 28_draft transactions report_052009_rvsd" xfId="3546"/>
    <cellStyle name="20% - Accent3 29" xfId="3547"/>
    <cellStyle name="20% - Accent3 29 2" xfId="3548"/>
    <cellStyle name="20% - Accent3 29 2 2" xfId="3549"/>
    <cellStyle name="20% - Accent3 29 2 2 2" xfId="3550"/>
    <cellStyle name="20% - Accent3 29 2 2 2 2" xfId="3551"/>
    <cellStyle name="20% - Accent3 29 2 2 3" xfId="3552"/>
    <cellStyle name="20% - Accent3 29 2 3" xfId="3553"/>
    <cellStyle name="20% - Accent3 29 2 3 2" xfId="3554"/>
    <cellStyle name="20% - Accent3 29 2 4" xfId="3555"/>
    <cellStyle name="20% - Accent3 29 3" xfId="3556"/>
    <cellStyle name="20% - Accent3 29 3 2" xfId="3557"/>
    <cellStyle name="20% - Accent3 29 3 2 2" xfId="3558"/>
    <cellStyle name="20% - Accent3 29 3 3" xfId="3559"/>
    <cellStyle name="20% - Accent3 29 4" xfId="3560"/>
    <cellStyle name="20% - Accent3 29 4 2" xfId="3561"/>
    <cellStyle name="20% - Accent3 29 5" xfId="3562"/>
    <cellStyle name="20% - Accent3 29_draft transactions report_052009_rvsd" xfId="3563"/>
    <cellStyle name="20% - Accent3 3" xfId="3564"/>
    <cellStyle name="20% - Accent3 3 2" xfId="3565"/>
    <cellStyle name="20% - Accent3 3 2 2" xfId="3566"/>
    <cellStyle name="20% - Accent3 3 2 2 2" xfId="3567"/>
    <cellStyle name="20% - Accent3 3 2 2 2 2" xfId="3568"/>
    <cellStyle name="20% - Accent3 3 2 2 2 2 2" xfId="3569"/>
    <cellStyle name="20% - Accent3 3 2 2 2 3" xfId="3570"/>
    <cellStyle name="20% - Accent3 3 2 2 3" xfId="3571"/>
    <cellStyle name="20% - Accent3 3 2 2 3 2" xfId="3572"/>
    <cellStyle name="20% - Accent3 3 2 2 4" xfId="3573"/>
    <cellStyle name="20% - Accent3 3 2 3" xfId="3574"/>
    <cellStyle name="20% - Accent3 3 2 3 2" xfId="3575"/>
    <cellStyle name="20% - Accent3 3 2 3 2 2" xfId="3576"/>
    <cellStyle name="20% - Accent3 3 2 3 3" xfId="3577"/>
    <cellStyle name="20% - Accent3 3 2 4" xfId="3578"/>
    <cellStyle name="20% - Accent3 3 2 4 2" xfId="3579"/>
    <cellStyle name="20% - Accent3 3 2 5" xfId="3580"/>
    <cellStyle name="20% - Accent3 3 2_draft transactions report_052009_rvsd" xfId="3581"/>
    <cellStyle name="20% - Accent3 3 3" xfId="3582"/>
    <cellStyle name="20% - Accent3 3 3 2" xfId="3583"/>
    <cellStyle name="20% - Accent3 3 3 2 2" xfId="3584"/>
    <cellStyle name="20% - Accent3 3 3 2 2 2" xfId="3585"/>
    <cellStyle name="20% - Accent3 3 3 2 3" xfId="3586"/>
    <cellStyle name="20% - Accent3 3 3 3" xfId="3587"/>
    <cellStyle name="20% - Accent3 3 3 3 2" xfId="3588"/>
    <cellStyle name="20% - Accent3 3 3 4" xfId="3589"/>
    <cellStyle name="20% - Accent3 3 4" xfId="3590"/>
    <cellStyle name="20% - Accent3 3 4 2" xfId="3591"/>
    <cellStyle name="20% - Accent3 3 4 2 2" xfId="3592"/>
    <cellStyle name="20% - Accent3 3 4 3" xfId="3593"/>
    <cellStyle name="20% - Accent3 3 5" xfId="3594"/>
    <cellStyle name="20% - Accent3 3 5 2" xfId="3595"/>
    <cellStyle name="20% - Accent3 3 6" xfId="3596"/>
    <cellStyle name="20% - Accent3 3_draft transactions report_052009_rvsd" xfId="3597"/>
    <cellStyle name="20% - Accent3 30" xfId="3598"/>
    <cellStyle name="20% - Accent3 30 2" xfId="3599"/>
    <cellStyle name="20% - Accent3 30 2 2" xfId="3600"/>
    <cellStyle name="20% - Accent3 30 2 2 2" xfId="3601"/>
    <cellStyle name="20% - Accent3 30 2 2 2 2" xfId="3602"/>
    <cellStyle name="20% - Accent3 30 2 2 3" xfId="3603"/>
    <cellStyle name="20% - Accent3 30 2 3" xfId="3604"/>
    <cellStyle name="20% - Accent3 30 2 3 2" xfId="3605"/>
    <cellStyle name="20% - Accent3 30 2 4" xfId="3606"/>
    <cellStyle name="20% - Accent3 30 3" xfId="3607"/>
    <cellStyle name="20% - Accent3 30 3 2" xfId="3608"/>
    <cellStyle name="20% - Accent3 30 3 2 2" xfId="3609"/>
    <cellStyle name="20% - Accent3 30 3 3" xfId="3610"/>
    <cellStyle name="20% - Accent3 30 4" xfId="3611"/>
    <cellStyle name="20% - Accent3 30 4 2" xfId="3612"/>
    <cellStyle name="20% - Accent3 30 5" xfId="3613"/>
    <cellStyle name="20% - Accent3 30_draft transactions report_052009_rvsd" xfId="3614"/>
    <cellStyle name="20% - Accent3 31" xfId="3615"/>
    <cellStyle name="20% - Accent3 31 2" xfId="3616"/>
    <cellStyle name="20% - Accent3 31 2 2" xfId="3617"/>
    <cellStyle name="20% - Accent3 31 2 2 2" xfId="3618"/>
    <cellStyle name="20% - Accent3 31 2 2 2 2" xfId="3619"/>
    <cellStyle name="20% - Accent3 31 2 2 3" xfId="3620"/>
    <cellStyle name="20% - Accent3 31 2 3" xfId="3621"/>
    <cellStyle name="20% - Accent3 31 2 3 2" xfId="3622"/>
    <cellStyle name="20% - Accent3 31 2 4" xfId="3623"/>
    <cellStyle name="20% - Accent3 31 3" xfId="3624"/>
    <cellStyle name="20% - Accent3 31 3 2" xfId="3625"/>
    <cellStyle name="20% - Accent3 31 3 2 2" xfId="3626"/>
    <cellStyle name="20% - Accent3 31 3 3" xfId="3627"/>
    <cellStyle name="20% - Accent3 31 4" xfId="3628"/>
    <cellStyle name="20% - Accent3 31 4 2" xfId="3629"/>
    <cellStyle name="20% - Accent3 31 5" xfId="3630"/>
    <cellStyle name="20% - Accent3 31_draft transactions report_052009_rvsd" xfId="3631"/>
    <cellStyle name="20% - Accent3 32" xfId="3632"/>
    <cellStyle name="20% - Accent3 32 2" xfId="3633"/>
    <cellStyle name="20% - Accent3 32 2 2" xfId="3634"/>
    <cellStyle name="20% - Accent3 32 2 2 2" xfId="3635"/>
    <cellStyle name="20% - Accent3 32 2 2 2 2" xfId="3636"/>
    <cellStyle name="20% - Accent3 32 2 2 3" xfId="3637"/>
    <cellStyle name="20% - Accent3 32 2 3" xfId="3638"/>
    <cellStyle name="20% - Accent3 32 2 3 2" xfId="3639"/>
    <cellStyle name="20% - Accent3 32 2 4" xfId="3640"/>
    <cellStyle name="20% - Accent3 32 3" xfId="3641"/>
    <cellStyle name="20% - Accent3 32 3 2" xfId="3642"/>
    <cellStyle name="20% - Accent3 32 3 2 2" xfId="3643"/>
    <cellStyle name="20% - Accent3 32 3 3" xfId="3644"/>
    <cellStyle name="20% - Accent3 32 4" xfId="3645"/>
    <cellStyle name="20% - Accent3 32 4 2" xfId="3646"/>
    <cellStyle name="20% - Accent3 32 5" xfId="3647"/>
    <cellStyle name="20% - Accent3 32_draft transactions report_052009_rvsd" xfId="3648"/>
    <cellStyle name="20% - Accent3 33" xfId="3649"/>
    <cellStyle name="20% - Accent3 33 2" xfId="3650"/>
    <cellStyle name="20% - Accent3 33 2 2" xfId="3651"/>
    <cellStyle name="20% - Accent3 33 2 2 2" xfId="3652"/>
    <cellStyle name="20% - Accent3 33 2 3" xfId="3653"/>
    <cellStyle name="20% - Accent3 33 3" xfId="3654"/>
    <cellStyle name="20% - Accent3 33 3 2" xfId="3655"/>
    <cellStyle name="20% - Accent3 33 4" xfId="3656"/>
    <cellStyle name="20% - Accent3 34" xfId="3657"/>
    <cellStyle name="20% - Accent3 34 2" xfId="3658"/>
    <cellStyle name="20% - Accent3 34 2 2" xfId="3659"/>
    <cellStyle name="20% - Accent3 34 2 2 2" xfId="3660"/>
    <cellStyle name="20% - Accent3 34 2 3" xfId="3661"/>
    <cellStyle name="20% - Accent3 34 3" xfId="3662"/>
    <cellStyle name="20% - Accent3 34 3 2" xfId="3663"/>
    <cellStyle name="20% - Accent3 34 4" xfId="3664"/>
    <cellStyle name="20% - Accent3 35" xfId="3665"/>
    <cellStyle name="20% - Accent3 35 2" xfId="3666"/>
    <cellStyle name="20% - Accent3 35 2 2" xfId="3667"/>
    <cellStyle name="20% - Accent3 35 2 2 2" xfId="3668"/>
    <cellStyle name="20% - Accent3 35 2 3" xfId="3669"/>
    <cellStyle name="20% - Accent3 35 3" xfId="3670"/>
    <cellStyle name="20% - Accent3 35 3 2" xfId="3671"/>
    <cellStyle name="20% - Accent3 35 4" xfId="3672"/>
    <cellStyle name="20% - Accent3 36" xfId="3673"/>
    <cellStyle name="20% - Accent3 36 2" xfId="3674"/>
    <cellStyle name="20% - Accent3 36 2 2" xfId="3675"/>
    <cellStyle name="20% - Accent3 36 2 2 2" xfId="3676"/>
    <cellStyle name="20% - Accent3 36 2 3" xfId="3677"/>
    <cellStyle name="20% - Accent3 36 3" xfId="3678"/>
    <cellStyle name="20% - Accent3 36 3 2" xfId="3679"/>
    <cellStyle name="20% - Accent3 36 4" xfId="3680"/>
    <cellStyle name="20% - Accent3 37" xfId="3681"/>
    <cellStyle name="20% - Accent3 37 2" xfId="3682"/>
    <cellStyle name="20% - Accent3 37 2 2" xfId="3683"/>
    <cellStyle name="20% - Accent3 37 2 2 2" xfId="3684"/>
    <cellStyle name="20% - Accent3 37 2 3" xfId="3685"/>
    <cellStyle name="20% - Accent3 37 3" xfId="3686"/>
    <cellStyle name="20% - Accent3 37 3 2" xfId="3687"/>
    <cellStyle name="20% - Accent3 37 4" xfId="3688"/>
    <cellStyle name="20% - Accent3 38" xfId="3689"/>
    <cellStyle name="20% - Accent3 38 2" xfId="3690"/>
    <cellStyle name="20% - Accent3 38 2 2" xfId="3691"/>
    <cellStyle name="20% - Accent3 38 2 2 2" xfId="3692"/>
    <cellStyle name="20% - Accent3 38 2 3" xfId="3693"/>
    <cellStyle name="20% - Accent3 38 3" xfId="3694"/>
    <cellStyle name="20% - Accent3 38 3 2" xfId="3695"/>
    <cellStyle name="20% - Accent3 38 4" xfId="3696"/>
    <cellStyle name="20% - Accent3 39" xfId="3697"/>
    <cellStyle name="20% - Accent3 39 2" xfId="3698"/>
    <cellStyle name="20% - Accent3 39 2 2" xfId="3699"/>
    <cellStyle name="20% - Accent3 39 2 2 2" xfId="3700"/>
    <cellStyle name="20% - Accent3 39 2 3" xfId="3701"/>
    <cellStyle name="20% - Accent3 39 3" xfId="3702"/>
    <cellStyle name="20% - Accent3 39 3 2" xfId="3703"/>
    <cellStyle name="20% - Accent3 39 4" xfId="3704"/>
    <cellStyle name="20% - Accent3 4" xfId="3705"/>
    <cellStyle name="20% - Accent3 4 2" xfId="3706"/>
    <cellStyle name="20% - Accent3 4 2 2" xfId="3707"/>
    <cellStyle name="20% - Accent3 4 2 2 2" xfId="3708"/>
    <cellStyle name="20% - Accent3 4 2 2 2 2" xfId="3709"/>
    <cellStyle name="20% - Accent3 4 2 2 2 2 2" xfId="3710"/>
    <cellStyle name="20% - Accent3 4 2 2 2 3" xfId="3711"/>
    <cellStyle name="20% - Accent3 4 2 2 3" xfId="3712"/>
    <cellStyle name="20% - Accent3 4 2 2 3 2" xfId="3713"/>
    <cellStyle name="20% - Accent3 4 2 2 4" xfId="3714"/>
    <cellStyle name="20% - Accent3 4 2 3" xfId="3715"/>
    <cellStyle name="20% - Accent3 4 2 3 2" xfId="3716"/>
    <cellStyle name="20% - Accent3 4 2 3 2 2" xfId="3717"/>
    <cellStyle name="20% - Accent3 4 2 3 3" xfId="3718"/>
    <cellStyle name="20% - Accent3 4 2 4" xfId="3719"/>
    <cellStyle name="20% - Accent3 4 2 4 2" xfId="3720"/>
    <cellStyle name="20% - Accent3 4 2 5" xfId="3721"/>
    <cellStyle name="20% - Accent3 4 2_draft transactions report_052009_rvsd" xfId="3722"/>
    <cellStyle name="20% - Accent3 4 3" xfId="3723"/>
    <cellStyle name="20% - Accent3 4 3 2" xfId="3724"/>
    <cellStyle name="20% - Accent3 4 3 2 2" xfId="3725"/>
    <cellStyle name="20% - Accent3 4 3 2 2 2" xfId="3726"/>
    <cellStyle name="20% - Accent3 4 3 2 3" xfId="3727"/>
    <cellStyle name="20% - Accent3 4 3 3" xfId="3728"/>
    <cellStyle name="20% - Accent3 4 3 3 2" xfId="3729"/>
    <cellStyle name="20% - Accent3 4 3 4" xfId="3730"/>
    <cellStyle name="20% - Accent3 4 4" xfId="3731"/>
    <cellStyle name="20% - Accent3 4 4 2" xfId="3732"/>
    <cellStyle name="20% - Accent3 4 4 2 2" xfId="3733"/>
    <cellStyle name="20% - Accent3 4 4 3" xfId="3734"/>
    <cellStyle name="20% - Accent3 4 5" xfId="3735"/>
    <cellStyle name="20% - Accent3 4 5 2" xfId="3736"/>
    <cellStyle name="20% - Accent3 4 6" xfId="3737"/>
    <cellStyle name="20% - Accent3 4_draft transactions report_052009_rvsd" xfId="3738"/>
    <cellStyle name="20% - Accent3 40" xfId="3739"/>
    <cellStyle name="20% - Accent3 40 2" xfId="3740"/>
    <cellStyle name="20% - Accent3 40 2 2" xfId="3741"/>
    <cellStyle name="20% - Accent3 40 2 2 2" xfId="3742"/>
    <cellStyle name="20% - Accent3 40 2 3" xfId="3743"/>
    <cellStyle name="20% - Accent3 40 3" xfId="3744"/>
    <cellStyle name="20% - Accent3 40 3 2" xfId="3745"/>
    <cellStyle name="20% - Accent3 40 4" xfId="3746"/>
    <cellStyle name="20% - Accent3 41" xfId="3747"/>
    <cellStyle name="20% - Accent3 41 2" xfId="3748"/>
    <cellStyle name="20% - Accent3 41 2 2" xfId="3749"/>
    <cellStyle name="20% - Accent3 41 2 2 2" xfId="3750"/>
    <cellStyle name="20% - Accent3 41 2 3" xfId="3751"/>
    <cellStyle name="20% - Accent3 41 3" xfId="3752"/>
    <cellStyle name="20% - Accent3 41 3 2" xfId="3753"/>
    <cellStyle name="20% - Accent3 41 4" xfId="3754"/>
    <cellStyle name="20% - Accent3 42" xfId="3755"/>
    <cellStyle name="20% - Accent3 42 2" xfId="3756"/>
    <cellStyle name="20% - Accent3 42 2 2" xfId="3757"/>
    <cellStyle name="20% - Accent3 42 2 2 2" xfId="3758"/>
    <cellStyle name="20% - Accent3 42 2 3" xfId="3759"/>
    <cellStyle name="20% - Accent3 42 3" xfId="3760"/>
    <cellStyle name="20% - Accent3 42 3 2" xfId="3761"/>
    <cellStyle name="20% - Accent3 42 4" xfId="3762"/>
    <cellStyle name="20% - Accent3 43" xfId="3763"/>
    <cellStyle name="20% - Accent3 43 2" xfId="3764"/>
    <cellStyle name="20% - Accent3 43 2 2" xfId="3765"/>
    <cellStyle name="20% - Accent3 43 2 2 2" xfId="3766"/>
    <cellStyle name="20% - Accent3 43 2 3" xfId="3767"/>
    <cellStyle name="20% - Accent3 43 3" xfId="3768"/>
    <cellStyle name="20% - Accent3 43 3 2" xfId="3769"/>
    <cellStyle name="20% - Accent3 43 4" xfId="3770"/>
    <cellStyle name="20% - Accent3 44" xfId="3771"/>
    <cellStyle name="20% - Accent3 44 2" xfId="3772"/>
    <cellStyle name="20% - Accent3 44 2 2" xfId="3773"/>
    <cellStyle name="20% - Accent3 44 2 2 2" xfId="3774"/>
    <cellStyle name="20% - Accent3 44 2 3" xfId="3775"/>
    <cellStyle name="20% - Accent3 44 3" xfId="3776"/>
    <cellStyle name="20% - Accent3 44 3 2" xfId="3777"/>
    <cellStyle name="20% - Accent3 44 4" xfId="3778"/>
    <cellStyle name="20% - Accent3 45" xfId="3779"/>
    <cellStyle name="20% - Accent3 45 2" xfId="3780"/>
    <cellStyle name="20% - Accent3 45 2 2" xfId="3781"/>
    <cellStyle name="20% - Accent3 45 2 2 2" xfId="3782"/>
    <cellStyle name="20% - Accent3 45 2 3" xfId="3783"/>
    <cellStyle name="20% - Accent3 45 3" xfId="3784"/>
    <cellStyle name="20% - Accent3 45 3 2" xfId="3785"/>
    <cellStyle name="20% - Accent3 45 4" xfId="3786"/>
    <cellStyle name="20% - Accent3 46" xfId="3787"/>
    <cellStyle name="20% - Accent3 46 2" xfId="3788"/>
    <cellStyle name="20% - Accent3 46 2 2" xfId="3789"/>
    <cellStyle name="20% - Accent3 46 2 2 2" xfId="3790"/>
    <cellStyle name="20% - Accent3 46 2 3" xfId="3791"/>
    <cellStyle name="20% - Accent3 46 3" xfId="3792"/>
    <cellStyle name="20% - Accent3 46 3 2" xfId="3793"/>
    <cellStyle name="20% - Accent3 46 4" xfId="3794"/>
    <cellStyle name="20% - Accent3 47" xfId="3795"/>
    <cellStyle name="20% - Accent3 47 2" xfId="3796"/>
    <cellStyle name="20% - Accent3 47 2 2" xfId="3797"/>
    <cellStyle name="20% - Accent3 47 2 2 2" xfId="3798"/>
    <cellStyle name="20% - Accent3 47 2 3" xfId="3799"/>
    <cellStyle name="20% - Accent3 47 3" xfId="3800"/>
    <cellStyle name="20% - Accent3 47 3 2" xfId="3801"/>
    <cellStyle name="20% - Accent3 47 4" xfId="3802"/>
    <cellStyle name="20% - Accent3 48" xfId="3803"/>
    <cellStyle name="20% - Accent3 48 2" xfId="3804"/>
    <cellStyle name="20% - Accent3 48 2 2" xfId="3805"/>
    <cellStyle name="20% - Accent3 48 2 2 2" xfId="3806"/>
    <cellStyle name="20% - Accent3 48 2 3" xfId="3807"/>
    <cellStyle name="20% - Accent3 48 3" xfId="3808"/>
    <cellStyle name="20% - Accent3 48 3 2" xfId="3809"/>
    <cellStyle name="20% - Accent3 48 4" xfId="3810"/>
    <cellStyle name="20% - Accent3 49" xfId="3811"/>
    <cellStyle name="20% - Accent3 49 2" xfId="3812"/>
    <cellStyle name="20% - Accent3 49 2 2" xfId="3813"/>
    <cellStyle name="20% - Accent3 49 2 2 2" xfId="3814"/>
    <cellStyle name="20% - Accent3 49 2 3" xfId="3815"/>
    <cellStyle name="20% - Accent3 49 3" xfId="3816"/>
    <cellStyle name="20% - Accent3 49 3 2" xfId="3817"/>
    <cellStyle name="20% - Accent3 49 4" xfId="3818"/>
    <cellStyle name="20% - Accent3 5" xfId="3819"/>
    <cellStyle name="20% - Accent3 5 2" xfId="3820"/>
    <cellStyle name="20% - Accent3 5 2 2" xfId="3821"/>
    <cellStyle name="20% - Accent3 5 2 2 2" xfId="3822"/>
    <cellStyle name="20% - Accent3 5 2 2 2 2" xfId="3823"/>
    <cellStyle name="20% - Accent3 5 2 2 2 2 2" xfId="3824"/>
    <cellStyle name="20% - Accent3 5 2 2 2 3" xfId="3825"/>
    <cellStyle name="20% - Accent3 5 2 2 3" xfId="3826"/>
    <cellStyle name="20% - Accent3 5 2 2 3 2" xfId="3827"/>
    <cellStyle name="20% - Accent3 5 2 2 4" xfId="3828"/>
    <cellStyle name="20% - Accent3 5 2 3" xfId="3829"/>
    <cellStyle name="20% - Accent3 5 2 3 2" xfId="3830"/>
    <cellStyle name="20% - Accent3 5 2 3 2 2" xfId="3831"/>
    <cellStyle name="20% - Accent3 5 2 3 3" xfId="3832"/>
    <cellStyle name="20% - Accent3 5 2 4" xfId="3833"/>
    <cellStyle name="20% - Accent3 5 2 4 2" xfId="3834"/>
    <cellStyle name="20% - Accent3 5 2 5" xfId="3835"/>
    <cellStyle name="20% - Accent3 5 2_draft transactions report_052009_rvsd" xfId="3836"/>
    <cellStyle name="20% - Accent3 5 3" xfId="3837"/>
    <cellStyle name="20% - Accent3 5 3 2" xfId="3838"/>
    <cellStyle name="20% - Accent3 5 3 2 2" xfId="3839"/>
    <cellStyle name="20% - Accent3 5 3 2 2 2" xfId="3840"/>
    <cellStyle name="20% - Accent3 5 3 2 3" xfId="3841"/>
    <cellStyle name="20% - Accent3 5 3 3" xfId="3842"/>
    <cellStyle name="20% - Accent3 5 3 3 2" xfId="3843"/>
    <cellStyle name="20% - Accent3 5 3 4" xfId="3844"/>
    <cellStyle name="20% - Accent3 5 4" xfId="3845"/>
    <cellStyle name="20% - Accent3 5 4 2" xfId="3846"/>
    <cellStyle name="20% - Accent3 5 4 2 2" xfId="3847"/>
    <cellStyle name="20% - Accent3 5 4 3" xfId="3848"/>
    <cellStyle name="20% - Accent3 5 5" xfId="3849"/>
    <cellStyle name="20% - Accent3 5 5 2" xfId="3850"/>
    <cellStyle name="20% - Accent3 5 6" xfId="3851"/>
    <cellStyle name="20% - Accent3 5_draft transactions report_052009_rvsd" xfId="3852"/>
    <cellStyle name="20% - Accent3 50" xfId="3853"/>
    <cellStyle name="20% - Accent3 50 2" xfId="3854"/>
    <cellStyle name="20% - Accent3 50 2 2" xfId="3855"/>
    <cellStyle name="20% - Accent3 50 2 2 2" xfId="3856"/>
    <cellStyle name="20% - Accent3 50 2 3" xfId="3857"/>
    <cellStyle name="20% - Accent3 50 3" xfId="3858"/>
    <cellStyle name="20% - Accent3 50 3 2" xfId="3859"/>
    <cellStyle name="20% - Accent3 50 4" xfId="3860"/>
    <cellStyle name="20% - Accent3 51" xfId="3861"/>
    <cellStyle name="20% - Accent3 51 2" xfId="3862"/>
    <cellStyle name="20% - Accent3 51 2 2" xfId="3863"/>
    <cellStyle name="20% - Accent3 51 2 2 2" xfId="3864"/>
    <cellStyle name="20% - Accent3 51 2 3" xfId="3865"/>
    <cellStyle name="20% - Accent3 51 3" xfId="3866"/>
    <cellStyle name="20% - Accent3 51 3 2" xfId="3867"/>
    <cellStyle name="20% - Accent3 51 4" xfId="3868"/>
    <cellStyle name="20% - Accent3 52" xfId="3869"/>
    <cellStyle name="20% - Accent3 52 2" xfId="3870"/>
    <cellStyle name="20% - Accent3 52 2 2" xfId="3871"/>
    <cellStyle name="20% - Accent3 52 2 2 2" xfId="3872"/>
    <cellStyle name="20% - Accent3 52 2 3" xfId="3873"/>
    <cellStyle name="20% - Accent3 52 3" xfId="3874"/>
    <cellStyle name="20% - Accent3 52 3 2" xfId="3875"/>
    <cellStyle name="20% - Accent3 52 4" xfId="3876"/>
    <cellStyle name="20% - Accent3 53" xfId="3877"/>
    <cellStyle name="20% - Accent3 53 2" xfId="3878"/>
    <cellStyle name="20% - Accent3 53 2 2" xfId="3879"/>
    <cellStyle name="20% - Accent3 53 2 2 2" xfId="3880"/>
    <cellStyle name="20% - Accent3 53 2 3" xfId="3881"/>
    <cellStyle name="20% - Accent3 53 3" xfId="3882"/>
    <cellStyle name="20% - Accent3 53 3 2" xfId="3883"/>
    <cellStyle name="20% - Accent3 53 4" xfId="3884"/>
    <cellStyle name="20% - Accent3 54" xfId="3885"/>
    <cellStyle name="20% - Accent3 54 2" xfId="3886"/>
    <cellStyle name="20% - Accent3 54 2 2" xfId="3887"/>
    <cellStyle name="20% - Accent3 54 2 2 2" xfId="3888"/>
    <cellStyle name="20% - Accent3 54 2 3" xfId="3889"/>
    <cellStyle name="20% - Accent3 54 3" xfId="3890"/>
    <cellStyle name="20% - Accent3 54 3 2" xfId="3891"/>
    <cellStyle name="20% - Accent3 54 4" xfId="3892"/>
    <cellStyle name="20% - Accent3 55" xfId="3893"/>
    <cellStyle name="20% - Accent3 55 2" xfId="3894"/>
    <cellStyle name="20% - Accent3 55 2 2" xfId="3895"/>
    <cellStyle name="20% - Accent3 55 2 2 2" xfId="3896"/>
    <cellStyle name="20% - Accent3 55 2 3" xfId="3897"/>
    <cellStyle name="20% - Accent3 55 3" xfId="3898"/>
    <cellStyle name="20% - Accent3 55 3 2" xfId="3899"/>
    <cellStyle name="20% - Accent3 55 4" xfId="3900"/>
    <cellStyle name="20% - Accent3 56" xfId="3901"/>
    <cellStyle name="20% - Accent3 56 2" xfId="3902"/>
    <cellStyle name="20% - Accent3 56 2 2" xfId="3903"/>
    <cellStyle name="20% - Accent3 56 2 2 2" xfId="3904"/>
    <cellStyle name="20% - Accent3 56 2 3" xfId="3905"/>
    <cellStyle name="20% - Accent3 56 3" xfId="3906"/>
    <cellStyle name="20% - Accent3 56 3 2" xfId="3907"/>
    <cellStyle name="20% - Accent3 56 4" xfId="3908"/>
    <cellStyle name="20% - Accent3 57" xfId="3909"/>
    <cellStyle name="20% - Accent3 57 2" xfId="3910"/>
    <cellStyle name="20% - Accent3 57 2 2" xfId="3911"/>
    <cellStyle name="20% - Accent3 57 2 2 2" xfId="3912"/>
    <cellStyle name="20% - Accent3 57 2 3" xfId="3913"/>
    <cellStyle name="20% - Accent3 57 3" xfId="3914"/>
    <cellStyle name="20% - Accent3 57 3 2" xfId="3915"/>
    <cellStyle name="20% - Accent3 57 4" xfId="3916"/>
    <cellStyle name="20% - Accent3 58" xfId="3917"/>
    <cellStyle name="20% - Accent3 58 2" xfId="3918"/>
    <cellStyle name="20% - Accent3 58 2 2" xfId="3919"/>
    <cellStyle name="20% - Accent3 58 2 2 2" xfId="3920"/>
    <cellStyle name="20% - Accent3 58 2 3" xfId="3921"/>
    <cellStyle name="20% - Accent3 58 3" xfId="3922"/>
    <cellStyle name="20% - Accent3 58 3 2" xfId="3923"/>
    <cellStyle name="20% - Accent3 58 4" xfId="3924"/>
    <cellStyle name="20% - Accent3 59" xfId="3925"/>
    <cellStyle name="20% - Accent3 59 2" xfId="3926"/>
    <cellStyle name="20% - Accent3 59 2 2" xfId="3927"/>
    <cellStyle name="20% - Accent3 59 2 2 2" xfId="3928"/>
    <cellStyle name="20% - Accent3 59 2 3" xfId="3929"/>
    <cellStyle name="20% - Accent3 59 3" xfId="3930"/>
    <cellStyle name="20% - Accent3 59 3 2" xfId="3931"/>
    <cellStyle name="20% - Accent3 59 4" xfId="3932"/>
    <cellStyle name="20% - Accent3 6" xfId="3933"/>
    <cellStyle name="20% - Accent3 6 2" xfId="3934"/>
    <cellStyle name="20% - Accent3 6 2 2" xfId="3935"/>
    <cellStyle name="20% - Accent3 6 2 2 2" xfId="3936"/>
    <cellStyle name="20% - Accent3 6 2 2 2 2" xfId="3937"/>
    <cellStyle name="20% - Accent3 6 2 2 2 2 2" xfId="3938"/>
    <cellStyle name="20% - Accent3 6 2 2 2 3" xfId="3939"/>
    <cellStyle name="20% - Accent3 6 2 2 3" xfId="3940"/>
    <cellStyle name="20% - Accent3 6 2 2 3 2" xfId="3941"/>
    <cellStyle name="20% - Accent3 6 2 2 4" xfId="3942"/>
    <cellStyle name="20% - Accent3 6 2 3" xfId="3943"/>
    <cellStyle name="20% - Accent3 6 2 3 2" xfId="3944"/>
    <cellStyle name="20% - Accent3 6 2 3 2 2" xfId="3945"/>
    <cellStyle name="20% - Accent3 6 2 3 3" xfId="3946"/>
    <cellStyle name="20% - Accent3 6 2 4" xfId="3947"/>
    <cellStyle name="20% - Accent3 6 2 4 2" xfId="3948"/>
    <cellStyle name="20% - Accent3 6 2 5" xfId="3949"/>
    <cellStyle name="20% - Accent3 6 2_draft transactions report_052009_rvsd" xfId="3950"/>
    <cellStyle name="20% - Accent3 6 3" xfId="3951"/>
    <cellStyle name="20% - Accent3 6 3 2" xfId="3952"/>
    <cellStyle name="20% - Accent3 6 3 2 2" xfId="3953"/>
    <cellStyle name="20% - Accent3 6 3 2 2 2" xfId="3954"/>
    <cellStyle name="20% - Accent3 6 3 2 3" xfId="3955"/>
    <cellStyle name="20% - Accent3 6 3 3" xfId="3956"/>
    <cellStyle name="20% - Accent3 6 3 3 2" xfId="3957"/>
    <cellStyle name="20% - Accent3 6 3 4" xfId="3958"/>
    <cellStyle name="20% - Accent3 6 4" xfId="3959"/>
    <cellStyle name="20% - Accent3 6 4 2" xfId="3960"/>
    <cellStyle name="20% - Accent3 6 4 2 2" xfId="3961"/>
    <cellStyle name="20% - Accent3 6 4 3" xfId="3962"/>
    <cellStyle name="20% - Accent3 6 5" xfId="3963"/>
    <cellStyle name="20% - Accent3 6 5 2" xfId="3964"/>
    <cellStyle name="20% - Accent3 6 6" xfId="3965"/>
    <cellStyle name="20% - Accent3 6_draft transactions report_052009_rvsd" xfId="3966"/>
    <cellStyle name="20% - Accent3 60" xfId="3967"/>
    <cellStyle name="20% - Accent3 60 2" xfId="3968"/>
    <cellStyle name="20% - Accent3 60 2 2" xfId="3969"/>
    <cellStyle name="20% - Accent3 60 2 2 2" xfId="3970"/>
    <cellStyle name="20% - Accent3 60 2 3" xfId="3971"/>
    <cellStyle name="20% - Accent3 60 3" xfId="3972"/>
    <cellStyle name="20% - Accent3 60 3 2" xfId="3973"/>
    <cellStyle name="20% - Accent3 60 4" xfId="3974"/>
    <cellStyle name="20% - Accent3 61" xfId="3975"/>
    <cellStyle name="20% - Accent3 61 2" xfId="3976"/>
    <cellStyle name="20% - Accent3 61 2 2" xfId="3977"/>
    <cellStyle name="20% - Accent3 61 2 2 2" xfId="3978"/>
    <cellStyle name="20% - Accent3 61 2 3" xfId="3979"/>
    <cellStyle name="20% - Accent3 61 3" xfId="3980"/>
    <cellStyle name="20% - Accent3 61 3 2" xfId="3981"/>
    <cellStyle name="20% - Accent3 61 4" xfId="3982"/>
    <cellStyle name="20% - Accent3 62" xfId="3983"/>
    <cellStyle name="20% - Accent3 62 2" xfId="3984"/>
    <cellStyle name="20% - Accent3 62 2 2" xfId="3985"/>
    <cellStyle name="20% - Accent3 62 2 2 2" xfId="3986"/>
    <cellStyle name="20% - Accent3 62 2 3" xfId="3987"/>
    <cellStyle name="20% - Accent3 62 3" xfId="3988"/>
    <cellStyle name="20% - Accent3 62 3 2" xfId="3989"/>
    <cellStyle name="20% - Accent3 62 4" xfId="3990"/>
    <cellStyle name="20% - Accent3 63" xfId="3991"/>
    <cellStyle name="20% - Accent3 63 2" xfId="3992"/>
    <cellStyle name="20% - Accent3 63 2 2" xfId="3993"/>
    <cellStyle name="20% - Accent3 63 2 2 2" xfId="3994"/>
    <cellStyle name="20% - Accent3 63 2 3" xfId="3995"/>
    <cellStyle name="20% - Accent3 63 3" xfId="3996"/>
    <cellStyle name="20% - Accent3 63 3 2" xfId="3997"/>
    <cellStyle name="20% - Accent3 63 4" xfId="3998"/>
    <cellStyle name="20% - Accent3 64" xfId="3999"/>
    <cellStyle name="20% - Accent3 64 2" xfId="4000"/>
    <cellStyle name="20% - Accent3 64 2 2" xfId="4001"/>
    <cellStyle name="20% - Accent3 64 2 2 2" xfId="4002"/>
    <cellStyle name="20% - Accent3 64 2 3" xfId="4003"/>
    <cellStyle name="20% - Accent3 64 3" xfId="4004"/>
    <cellStyle name="20% - Accent3 64 3 2" xfId="4005"/>
    <cellStyle name="20% - Accent3 64 4" xfId="4006"/>
    <cellStyle name="20% - Accent3 65" xfId="4007"/>
    <cellStyle name="20% - Accent3 65 2" xfId="4008"/>
    <cellStyle name="20% - Accent3 65 2 2" xfId="4009"/>
    <cellStyle name="20% - Accent3 65 2 2 2" xfId="4010"/>
    <cellStyle name="20% - Accent3 65 2 3" xfId="4011"/>
    <cellStyle name="20% - Accent3 65 3" xfId="4012"/>
    <cellStyle name="20% - Accent3 65 3 2" xfId="4013"/>
    <cellStyle name="20% - Accent3 65 4" xfId="4014"/>
    <cellStyle name="20% - Accent3 66" xfId="4015"/>
    <cellStyle name="20% - Accent3 66 2" xfId="4016"/>
    <cellStyle name="20% - Accent3 66 2 2" xfId="4017"/>
    <cellStyle name="20% - Accent3 66 2 2 2" xfId="4018"/>
    <cellStyle name="20% - Accent3 66 2 3" xfId="4019"/>
    <cellStyle name="20% - Accent3 66 3" xfId="4020"/>
    <cellStyle name="20% - Accent3 66 3 2" xfId="4021"/>
    <cellStyle name="20% - Accent3 66 4" xfId="4022"/>
    <cellStyle name="20% - Accent3 67" xfId="4023"/>
    <cellStyle name="20% - Accent3 67 2" xfId="4024"/>
    <cellStyle name="20% - Accent3 67 2 2" xfId="4025"/>
    <cellStyle name="20% - Accent3 67 2 2 2" xfId="4026"/>
    <cellStyle name="20% - Accent3 67 2 3" xfId="4027"/>
    <cellStyle name="20% - Accent3 67 3" xfId="4028"/>
    <cellStyle name="20% - Accent3 67 3 2" xfId="4029"/>
    <cellStyle name="20% - Accent3 67 4" xfId="4030"/>
    <cellStyle name="20% - Accent3 68" xfId="4031"/>
    <cellStyle name="20% - Accent3 68 2" xfId="4032"/>
    <cellStyle name="20% - Accent3 68 2 2" xfId="4033"/>
    <cellStyle name="20% - Accent3 68 2 2 2" xfId="4034"/>
    <cellStyle name="20% - Accent3 68 2 3" xfId="4035"/>
    <cellStyle name="20% - Accent3 68 3" xfId="4036"/>
    <cellStyle name="20% - Accent3 68 3 2" xfId="4037"/>
    <cellStyle name="20% - Accent3 68 4" xfId="4038"/>
    <cellStyle name="20% - Accent3 69" xfId="4039"/>
    <cellStyle name="20% - Accent3 69 2" xfId="4040"/>
    <cellStyle name="20% - Accent3 69 2 2" xfId="4041"/>
    <cellStyle name="20% - Accent3 69 2 2 2" xfId="4042"/>
    <cellStyle name="20% - Accent3 69 2 3" xfId="4043"/>
    <cellStyle name="20% - Accent3 69 3" xfId="4044"/>
    <cellStyle name="20% - Accent3 69 3 2" xfId="4045"/>
    <cellStyle name="20% - Accent3 69 4" xfId="4046"/>
    <cellStyle name="20% - Accent3 7" xfId="4047"/>
    <cellStyle name="20% - Accent3 7 2" xfId="4048"/>
    <cellStyle name="20% - Accent3 7 2 2" xfId="4049"/>
    <cellStyle name="20% - Accent3 7 2 2 2" xfId="4050"/>
    <cellStyle name="20% - Accent3 7 2 2 2 2" xfId="4051"/>
    <cellStyle name="20% - Accent3 7 2 2 2 2 2" xfId="4052"/>
    <cellStyle name="20% - Accent3 7 2 2 2 3" xfId="4053"/>
    <cellStyle name="20% - Accent3 7 2 2 3" xfId="4054"/>
    <cellStyle name="20% - Accent3 7 2 2 3 2" xfId="4055"/>
    <cellStyle name="20% - Accent3 7 2 2 4" xfId="4056"/>
    <cellStyle name="20% - Accent3 7 2 3" xfId="4057"/>
    <cellStyle name="20% - Accent3 7 2 3 2" xfId="4058"/>
    <cellStyle name="20% - Accent3 7 2 3 2 2" xfId="4059"/>
    <cellStyle name="20% - Accent3 7 2 3 3" xfId="4060"/>
    <cellStyle name="20% - Accent3 7 2 4" xfId="4061"/>
    <cellStyle name="20% - Accent3 7 2 4 2" xfId="4062"/>
    <cellStyle name="20% - Accent3 7 2 5" xfId="4063"/>
    <cellStyle name="20% - Accent3 7 2_draft transactions report_052009_rvsd" xfId="4064"/>
    <cellStyle name="20% - Accent3 7 3" xfId="4065"/>
    <cellStyle name="20% - Accent3 7 3 2" xfId="4066"/>
    <cellStyle name="20% - Accent3 7 3 2 2" xfId="4067"/>
    <cellStyle name="20% - Accent3 7 3 2 2 2" xfId="4068"/>
    <cellStyle name="20% - Accent3 7 3 2 3" xfId="4069"/>
    <cellStyle name="20% - Accent3 7 3 3" xfId="4070"/>
    <cellStyle name="20% - Accent3 7 3 3 2" xfId="4071"/>
    <cellStyle name="20% - Accent3 7 3 4" xfId="4072"/>
    <cellStyle name="20% - Accent3 7 4" xfId="4073"/>
    <cellStyle name="20% - Accent3 7 4 2" xfId="4074"/>
    <cellStyle name="20% - Accent3 7 4 2 2" xfId="4075"/>
    <cellStyle name="20% - Accent3 7 4 3" xfId="4076"/>
    <cellStyle name="20% - Accent3 7 5" xfId="4077"/>
    <cellStyle name="20% - Accent3 7 5 2" xfId="4078"/>
    <cellStyle name="20% - Accent3 7 6" xfId="4079"/>
    <cellStyle name="20% - Accent3 7_draft transactions report_052009_rvsd" xfId="4080"/>
    <cellStyle name="20% - Accent3 70" xfId="4081"/>
    <cellStyle name="20% - Accent3 70 2" xfId="4082"/>
    <cellStyle name="20% - Accent3 70 2 2" xfId="4083"/>
    <cellStyle name="20% - Accent3 70 2 2 2" xfId="4084"/>
    <cellStyle name="20% - Accent3 70 2 3" xfId="4085"/>
    <cellStyle name="20% - Accent3 70 3" xfId="4086"/>
    <cellStyle name="20% - Accent3 70 3 2" xfId="4087"/>
    <cellStyle name="20% - Accent3 70 4" xfId="4088"/>
    <cellStyle name="20% - Accent3 71" xfId="4089"/>
    <cellStyle name="20% - Accent3 71 2" xfId="4090"/>
    <cellStyle name="20% - Accent3 71 2 2" xfId="4091"/>
    <cellStyle name="20% - Accent3 71 2 2 2" xfId="4092"/>
    <cellStyle name="20% - Accent3 71 2 3" xfId="4093"/>
    <cellStyle name="20% - Accent3 71 3" xfId="4094"/>
    <cellStyle name="20% - Accent3 71 3 2" xfId="4095"/>
    <cellStyle name="20% - Accent3 71 4" xfId="4096"/>
    <cellStyle name="20% - Accent3 72" xfId="4097"/>
    <cellStyle name="20% - Accent3 72 2" xfId="4098"/>
    <cellStyle name="20% - Accent3 72 2 2" xfId="4099"/>
    <cellStyle name="20% - Accent3 72 2 2 2" xfId="4100"/>
    <cellStyle name="20% - Accent3 72 2 3" xfId="4101"/>
    <cellStyle name="20% - Accent3 72 3" xfId="4102"/>
    <cellStyle name="20% - Accent3 72 3 2" xfId="4103"/>
    <cellStyle name="20% - Accent3 72 4" xfId="4104"/>
    <cellStyle name="20% - Accent3 73" xfId="4105"/>
    <cellStyle name="20% - Accent3 73 2" xfId="4106"/>
    <cellStyle name="20% - Accent3 73 2 2" xfId="4107"/>
    <cellStyle name="20% - Accent3 73 2 2 2" xfId="4108"/>
    <cellStyle name="20% - Accent3 73 2 3" xfId="4109"/>
    <cellStyle name="20% - Accent3 73 3" xfId="4110"/>
    <cellStyle name="20% - Accent3 73 3 2" xfId="4111"/>
    <cellStyle name="20% - Accent3 73 4" xfId="4112"/>
    <cellStyle name="20% - Accent3 74" xfId="4113"/>
    <cellStyle name="20% - Accent3 74 2" xfId="4114"/>
    <cellStyle name="20% - Accent3 74 2 2" xfId="4115"/>
    <cellStyle name="20% - Accent3 74 2 2 2" xfId="4116"/>
    <cellStyle name="20% - Accent3 74 2 3" xfId="4117"/>
    <cellStyle name="20% - Accent3 74 3" xfId="4118"/>
    <cellStyle name="20% - Accent3 74 3 2" xfId="4119"/>
    <cellStyle name="20% - Accent3 74 4" xfId="4120"/>
    <cellStyle name="20% - Accent3 75" xfId="4121"/>
    <cellStyle name="20% - Accent3 75 2" xfId="4122"/>
    <cellStyle name="20% - Accent3 75 2 2" xfId="4123"/>
    <cellStyle name="20% - Accent3 75 2 2 2" xfId="4124"/>
    <cellStyle name="20% - Accent3 75 2 3" xfId="4125"/>
    <cellStyle name="20% - Accent3 75 3" xfId="4126"/>
    <cellStyle name="20% - Accent3 75 3 2" xfId="4127"/>
    <cellStyle name="20% - Accent3 75 4" xfId="4128"/>
    <cellStyle name="20% - Accent3 76" xfId="4129"/>
    <cellStyle name="20% - Accent3 76 2" xfId="4130"/>
    <cellStyle name="20% - Accent3 76 2 2" xfId="4131"/>
    <cellStyle name="20% - Accent3 76 2 2 2" xfId="4132"/>
    <cellStyle name="20% - Accent3 76 2 3" xfId="4133"/>
    <cellStyle name="20% - Accent3 76 3" xfId="4134"/>
    <cellStyle name="20% - Accent3 76 3 2" xfId="4135"/>
    <cellStyle name="20% - Accent3 76 4" xfId="4136"/>
    <cellStyle name="20% - Accent3 77" xfId="4137"/>
    <cellStyle name="20% - Accent3 77 2" xfId="4138"/>
    <cellStyle name="20% - Accent3 77 2 2" xfId="4139"/>
    <cellStyle name="20% - Accent3 77 2 2 2" xfId="4140"/>
    <cellStyle name="20% - Accent3 77 2 3" xfId="4141"/>
    <cellStyle name="20% - Accent3 77 3" xfId="4142"/>
    <cellStyle name="20% - Accent3 77 3 2" xfId="4143"/>
    <cellStyle name="20% - Accent3 77 4" xfId="4144"/>
    <cellStyle name="20% - Accent3 78" xfId="4145"/>
    <cellStyle name="20% - Accent3 78 2" xfId="4146"/>
    <cellStyle name="20% - Accent3 78 2 2" xfId="4147"/>
    <cellStyle name="20% - Accent3 78 2 2 2" xfId="4148"/>
    <cellStyle name="20% - Accent3 78 2 3" xfId="4149"/>
    <cellStyle name="20% - Accent3 78 3" xfId="4150"/>
    <cellStyle name="20% - Accent3 78 3 2" xfId="4151"/>
    <cellStyle name="20% - Accent3 78 4" xfId="4152"/>
    <cellStyle name="20% - Accent3 79" xfId="4153"/>
    <cellStyle name="20% - Accent3 79 2" xfId="4154"/>
    <cellStyle name="20% - Accent3 79 2 2" xfId="4155"/>
    <cellStyle name="20% - Accent3 79 2 2 2" xfId="4156"/>
    <cellStyle name="20% - Accent3 79 2 3" xfId="4157"/>
    <cellStyle name="20% - Accent3 79 3" xfId="4158"/>
    <cellStyle name="20% - Accent3 79 3 2" xfId="4159"/>
    <cellStyle name="20% - Accent3 79 4" xfId="4160"/>
    <cellStyle name="20% - Accent3 8" xfId="4161"/>
    <cellStyle name="20% - Accent3 8 2" xfId="4162"/>
    <cellStyle name="20% - Accent3 8 2 2" xfId="4163"/>
    <cellStyle name="20% - Accent3 8 2 2 2" xfId="4164"/>
    <cellStyle name="20% - Accent3 8 2 2 2 2" xfId="4165"/>
    <cellStyle name="20% - Accent3 8 2 2 2 2 2" xfId="4166"/>
    <cellStyle name="20% - Accent3 8 2 2 2 3" xfId="4167"/>
    <cellStyle name="20% - Accent3 8 2 2 3" xfId="4168"/>
    <cellStyle name="20% - Accent3 8 2 2 3 2" xfId="4169"/>
    <cellStyle name="20% - Accent3 8 2 2 4" xfId="4170"/>
    <cellStyle name="20% - Accent3 8 2 3" xfId="4171"/>
    <cellStyle name="20% - Accent3 8 2 3 2" xfId="4172"/>
    <cellStyle name="20% - Accent3 8 2 3 2 2" xfId="4173"/>
    <cellStyle name="20% - Accent3 8 2 3 3" xfId="4174"/>
    <cellStyle name="20% - Accent3 8 2 4" xfId="4175"/>
    <cellStyle name="20% - Accent3 8 2 4 2" xfId="4176"/>
    <cellStyle name="20% - Accent3 8 2 5" xfId="4177"/>
    <cellStyle name="20% - Accent3 8 2_draft transactions report_052009_rvsd" xfId="4178"/>
    <cellStyle name="20% - Accent3 8 3" xfId="4179"/>
    <cellStyle name="20% - Accent3 8 3 2" xfId="4180"/>
    <cellStyle name="20% - Accent3 8 3 2 2" xfId="4181"/>
    <cellStyle name="20% - Accent3 8 3 2 2 2" xfId="4182"/>
    <cellStyle name="20% - Accent3 8 3 2 3" xfId="4183"/>
    <cellStyle name="20% - Accent3 8 3 3" xfId="4184"/>
    <cellStyle name="20% - Accent3 8 3 3 2" xfId="4185"/>
    <cellStyle name="20% - Accent3 8 3 4" xfId="4186"/>
    <cellStyle name="20% - Accent3 8 4" xfId="4187"/>
    <cellStyle name="20% - Accent3 8 4 2" xfId="4188"/>
    <cellStyle name="20% - Accent3 8 4 2 2" xfId="4189"/>
    <cellStyle name="20% - Accent3 8 4 3" xfId="4190"/>
    <cellStyle name="20% - Accent3 8 5" xfId="4191"/>
    <cellStyle name="20% - Accent3 8 5 2" xfId="4192"/>
    <cellStyle name="20% - Accent3 8 6" xfId="4193"/>
    <cellStyle name="20% - Accent3 8_draft transactions report_052009_rvsd" xfId="4194"/>
    <cellStyle name="20% - Accent3 80" xfId="4195"/>
    <cellStyle name="20% - Accent3 80 2" xfId="4196"/>
    <cellStyle name="20% - Accent3 80 2 2" xfId="4197"/>
    <cellStyle name="20% - Accent3 80 2 2 2" xfId="4198"/>
    <cellStyle name="20% - Accent3 80 2 3" xfId="4199"/>
    <cellStyle name="20% - Accent3 80 3" xfId="4200"/>
    <cellStyle name="20% - Accent3 80 3 2" xfId="4201"/>
    <cellStyle name="20% - Accent3 80 4" xfId="4202"/>
    <cellStyle name="20% - Accent3 81" xfId="4203"/>
    <cellStyle name="20% - Accent3 81 2" xfId="4204"/>
    <cellStyle name="20% - Accent3 81 2 2" xfId="4205"/>
    <cellStyle name="20% - Accent3 81 2 2 2" xfId="4206"/>
    <cellStyle name="20% - Accent3 81 2 3" xfId="4207"/>
    <cellStyle name="20% - Accent3 81 3" xfId="4208"/>
    <cellStyle name="20% - Accent3 81 3 2" xfId="4209"/>
    <cellStyle name="20% - Accent3 81 4" xfId="4210"/>
    <cellStyle name="20% - Accent3 82" xfId="4211"/>
    <cellStyle name="20% - Accent3 82 2" xfId="4212"/>
    <cellStyle name="20% - Accent3 83" xfId="4213"/>
    <cellStyle name="20% - Accent3 83 2" xfId="4214"/>
    <cellStyle name="20% - Accent3 84" xfId="4215"/>
    <cellStyle name="20% - Accent3 84 2" xfId="4216"/>
    <cellStyle name="20% - Accent3 85" xfId="4217"/>
    <cellStyle name="20% - Accent3 85 2" xfId="4218"/>
    <cellStyle name="20% - Accent3 85 2 2" xfId="4219"/>
    <cellStyle name="20% - Accent3 85 2 2 2" xfId="4220"/>
    <cellStyle name="20% - Accent3 85 2 3" xfId="4221"/>
    <cellStyle name="20% - Accent3 85 3" xfId="4222"/>
    <cellStyle name="20% - Accent3 85 3 2" xfId="4223"/>
    <cellStyle name="20% - Accent3 85 4" xfId="4224"/>
    <cellStyle name="20% - Accent3 86" xfId="4225"/>
    <cellStyle name="20% - Accent3 86 2" xfId="4226"/>
    <cellStyle name="20% - Accent3 86 2 2" xfId="4227"/>
    <cellStyle name="20% - Accent3 86 2 2 2" xfId="4228"/>
    <cellStyle name="20% - Accent3 86 2 3" xfId="4229"/>
    <cellStyle name="20% - Accent3 86 3" xfId="4230"/>
    <cellStyle name="20% - Accent3 86 3 2" xfId="4231"/>
    <cellStyle name="20% - Accent3 86 4" xfId="4232"/>
    <cellStyle name="20% - Accent3 87" xfId="4233"/>
    <cellStyle name="20% - Accent3 87 2" xfId="4234"/>
    <cellStyle name="20% - Accent3 87 2 2" xfId="4235"/>
    <cellStyle name="20% - Accent3 87 2 2 2" xfId="4236"/>
    <cellStyle name="20% - Accent3 87 2 3" xfId="4237"/>
    <cellStyle name="20% - Accent3 87 3" xfId="4238"/>
    <cellStyle name="20% - Accent3 87 3 2" xfId="4239"/>
    <cellStyle name="20% - Accent3 87 4" xfId="4240"/>
    <cellStyle name="20% - Accent3 88" xfId="4241"/>
    <cellStyle name="20% - Accent3 88 2" xfId="4242"/>
    <cellStyle name="20% - Accent3 88 2 2" xfId="4243"/>
    <cellStyle name="20% - Accent3 88 2 2 2" xfId="4244"/>
    <cellStyle name="20% - Accent3 88 2 3" xfId="4245"/>
    <cellStyle name="20% - Accent3 88 3" xfId="4246"/>
    <cellStyle name="20% - Accent3 88 3 2" xfId="4247"/>
    <cellStyle name="20% - Accent3 88 4" xfId="4248"/>
    <cellStyle name="20% - Accent3 89" xfId="4249"/>
    <cellStyle name="20% - Accent3 89 2" xfId="4250"/>
    <cellStyle name="20% - Accent3 89 2 2" xfId="4251"/>
    <cellStyle name="20% - Accent3 89 2 2 2" xfId="4252"/>
    <cellStyle name="20% - Accent3 89 2 3" xfId="4253"/>
    <cellStyle name="20% - Accent3 89 3" xfId="4254"/>
    <cellStyle name="20% - Accent3 89 3 2" xfId="4255"/>
    <cellStyle name="20% - Accent3 89 4" xfId="4256"/>
    <cellStyle name="20% - Accent3 9" xfId="4257"/>
    <cellStyle name="20% - Accent3 9 2" xfId="4258"/>
    <cellStyle name="20% - Accent3 9 2 2" xfId="4259"/>
    <cellStyle name="20% - Accent3 9 2 2 2" xfId="4260"/>
    <cellStyle name="20% - Accent3 9 2 2 2 2" xfId="4261"/>
    <cellStyle name="20% - Accent3 9 2 2 2 2 2" xfId="4262"/>
    <cellStyle name="20% - Accent3 9 2 2 2 3" xfId="4263"/>
    <cellStyle name="20% - Accent3 9 2 2 3" xfId="4264"/>
    <cellStyle name="20% - Accent3 9 2 2 3 2" xfId="4265"/>
    <cellStyle name="20% - Accent3 9 2 2 4" xfId="4266"/>
    <cellStyle name="20% - Accent3 9 2 3" xfId="4267"/>
    <cellStyle name="20% - Accent3 9 2 3 2" xfId="4268"/>
    <cellStyle name="20% - Accent3 9 2 3 2 2" xfId="4269"/>
    <cellStyle name="20% - Accent3 9 2 3 3" xfId="4270"/>
    <cellStyle name="20% - Accent3 9 2 4" xfId="4271"/>
    <cellStyle name="20% - Accent3 9 2 4 2" xfId="4272"/>
    <cellStyle name="20% - Accent3 9 2 5" xfId="4273"/>
    <cellStyle name="20% - Accent3 9 2_draft transactions report_052009_rvsd" xfId="4274"/>
    <cellStyle name="20% - Accent3 9 3" xfId="4275"/>
    <cellStyle name="20% - Accent3 9 3 2" xfId="4276"/>
    <cellStyle name="20% - Accent3 9 3 2 2" xfId="4277"/>
    <cellStyle name="20% - Accent3 9 3 2 2 2" xfId="4278"/>
    <cellStyle name="20% - Accent3 9 3 2 3" xfId="4279"/>
    <cellStyle name="20% - Accent3 9 3 3" xfId="4280"/>
    <cellStyle name="20% - Accent3 9 3 3 2" xfId="4281"/>
    <cellStyle name="20% - Accent3 9 3 4" xfId="4282"/>
    <cellStyle name="20% - Accent3 9 4" xfId="4283"/>
    <cellStyle name="20% - Accent3 9 4 2" xfId="4284"/>
    <cellStyle name="20% - Accent3 9 4 2 2" xfId="4285"/>
    <cellStyle name="20% - Accent3 9 4 3" xfId="4286"/>
    <cellStyle name="20% - Accent3 9 5" xfId="4287"/>
    <cellStyle name="20% - Accent3 9 5 2" xfId="4288"/>
    <cellStyle name="20% - Accent3 9 6" xfId="4289"/>
    <cellStyle name="20% - Accent3 9_draft transactions report_052009_rvsd" xfId="4290"/>
    <cellStyle name="20% - Accent3 90" xfId="4291"/>
    <cellStyle name="20% - Accent3 90 2" xfId="4292"/>
    <cellStyle name="20% - Accent3 90 2 2" xfId="4293"/>
    <cellStyle name="20% - Accent3 90 2 2 2" xfId="4294"/>
    <cellStyle name="20% - Accent3 90 2 3" xfId="4295"/>
    <cellStyle name="20% - Accent3 90 3" xfId="4296"/>
    <cellStyle name="20% - Accent3 90 3 2" xfId="4297"/>
    <cellStyle name="20% - Accent3 90 4" xfId="4298"/>
    <cellStyle name="20% - Accent3 91" xfId="4299"/>
    <cellStyle name="20% - Accent3 91 2" xfId="4300"/>
    <cellStyle name="20% - Accent3 91 2 2" xfId="4301"/>
    <cellStyle name="20% - Accent3 91 2 2 2" xfId="4302"/>
    <cellStyle name="20% - Accent3 91 2 3" xfId="4303"/>
    <cellStyle name="20% - Accent3 91 3" xfId="4304"/>
    <cellStyle name="20% - Accent3 91 3 2" xfId="4305"/>
    <cellStyle name="20% - Accent3 91 4" xfId="4306"/>
    <cellStyle name="20% - Accent3 92" xfId="4307"/>
    <cellStyle name="20% - Accent3 92 2" xfId="4308"/>
    <cellStyle name="20% - Accent3 92 2 2" xfId="4309"/>
    <cellStyle name="20% - Accent3 92 2 2 2" xfId="4310"/>
    <cellStyle name="20% - Accent3 92 2 3" xfId="4311"/>
    <cellStyle name="20% - Accent3 92 3" xfId="4312"/>
    <cellStyle name="20% - Accent3 92 3 2" xfId="4313"/>
    <cellStyle name="20% - Accent3 92 4" xfId="4314"/>
    <cellStyle name="20% - Accent3 93" xfId="4315"/>
    <cellStyle name="20% - Accent3 93 2" xfId="4316"/>
    <cellStyle name="20% - Accent3 93 2 2" xfId="4317"/>
    <cellStyle name="20% - Accent3 93 2 2 2" xfId="4318"/>
    <cellStyle name="20% - Accent3 93 2 3" xfId="4319"/>
    <cellStyle name="20% - Accent3 93 3" xfId="4320"/>
    <cellStyle name="20% - Accent3 93 3 2" xfId="4321"/>
    <cellStyle name="20% - Accent3 93 4" xfId="4322"/>
    <cellStyle name="20% - Accent3 94" xfId="4323"/>
    <cellStyle name="20% - Accent3 94 2" xfId="4324"/>
    <cellStyle name="20% - Accent3 94 2 2" xfId="4325"/>
    <cellStyle name="20% - Accent3 94 2 2 2" xfId="4326"/>
    <cellStyle name="20% - Accent3 94 2 3" xfId="4327"/>
    <cellStyle name="20% - Accent3 94 3" xfId="4328"/>
    <cellStyle name="20% - Accent3 94 3 2" xfId="4329"/>
    <cellStyle name="20% - Accent3 94 4" xfId="4330"/>
    <cellStyle name="20% - Accent3 95" xfId="4331"/>
    <cellStyle name="20% - Accent3 95 2" xfId="4332"/>
    <cellStyle name="20% - Accent3 95 2 2" xfId="4333"/>
    <cellStyle name="20% - Accent3 95 2 2 2" xfId="4334"/>
    <cellStyle name="20% - Accent3 95 2 3" xfId="4335"/>
    <cellStyle name="20% - Accent3 95 3" xfId="4336"/>
    <cellStyle name="20% - Accent3 95 3 2" xfId="4337"/>
    <cellStyle name="20% - Accent3 95 4" xfId="4338"/>
    <cellStyle name="20% - Accent3 96" xfId="4339"/>
    <cellStyle name="20% - Accent3 96 2" xfId="4340"/>
    <cellStyle name="20% - Accent3 96 2 2" xfId="4341"/>
    <cellStyle name="20% - Accent3 96 2 2 2" xfId="4342"/>
    <cellStyle name="20% - Accent3 96 2 3" xfId="4343"/>
    <cellStyle name="20% - Accent3 96 3" xfId="4344"/>
    <cellStyle name="20% - Accent3 96 3 2" xfId="4345"/>
    <cellStyle name="20% - Accent3 96 4" xfId="4346"/>
    <cellStyle name="20% - Accent3 97" xfId="4347"/>
    <cellStyle name="20% - Accent3 97 2" xfId="4348"/>
    <cellStyle name="20% - Accent3 97 2 2" xfId="4349"/>
    <cellStyle name="20% - Accent3 97 2 2 2" xfId="4350"/>
    <cellStyle name="20% - Accent3 97 2 3" xfId="4351"/>
    <cellStyle name="20% - Accent3 97 3" xfId="4352"/>
    <cellStyle name="20% - Accent3 97 3 2" xfId="4353"/>
    <cellStyle name="20% - Accent3 97 4" xfId="4354"/>
    <cellStyle name="20% - Accent3 98" xfId="4355"/>
    <cellStyle name="20% - Accent3 98 2" xfId="4356"/>
    <cellStyle name="20% - Accent3 98 2 2" xfId="4357"/>
    <cellStyle name="20% - Accent3 98 2 2 2" xfId="4358"/>
    <cellStyle name="20% - Accent3 98 2 3" xfId="4359"/>
    <cellStyle name="20% - Accent3 98 3" xfId="4360"/>
    <cellStyle name="20% - Accent3 98 3 2" xfId="4361"/>
    <cellStyle name="20% - Accent3 98 4" xfId="4362"/>
    <cellStyle name="20% - Accent3 99" xfId="4363"/>
    <cellStyle name="20% - Accent3 99 2" xfId="4364"/>
    <cellStyle name="20% - Accent3 99 2 2" xfId="4365"/>
    <cellStyle name="20% - Accent3 99 2 2 2" xfId="4366"/>
    <cellStyle name="20% - Accent3 99 2 3" xfId="4367"/>
    <cellStyle name="20% - Accent3 99 3" xfId="4368"/>
    <cellStyle name="20% - Accent3 99 3 2" xfId="4369"/>
    <cellStyle name="20% - Accent3 99 4" xfId="4370"/>
    <cellStyle name="20% - Accent4 10" xfId="4371"/>
    <cellStyle name="20% - Accent4 10 2" xfId="4372"/>
    <cellStyle name="20% - Accent4 10 2 2" xfId="4373"/>
    <cellStyle name="20% - Accent4 10 2 2 2" xfId="4374"/>
    <cellStyle name="20% - Accent4 10 2 2 2 2" xfId="4375"/>
    <cellStyle name="20% - Accent4 10 2 2 3" xfId="4376"/>
    <cellStyle name="20% - Accent4 10 2 3" xfId="4377"/>
    <cellStyle name="20% - Accent4 10 2 3 2" xfId="4378"/>
    <cellStyle name="20% - Accent4 10 2 4" xfId="4379"/>
    <cellStyle name="20% - Accent4 10 3" xfId="4380"/>
    <cellStyle name="20% - Accent4 10 3 2" xfId="4381"/>
    <cellStyle name="20% - Accent4 10 3 2 2" xfId="4382"/>
    <cellStyle name="20% - Accent4 10 3 3" xfId="4383"/>
    <cellStyle name="20% - Accent4 10 4" xfId="4384"/>
    <cellStyle name="20% - Accent4 10 4 2" xfId="4385"/>
    <cellStyle name="20% - Accent4 10 5" xfId="4386"/>
    <cellStyle name="20% - Accent4 10_draft transactions report_052009_rvsd" xfId="4387"/>
    <cellStyle name="20% - Accent4 100" xfId="4388"/>
    <cellStyle name="20% - Accent4 100 2" xfId="4389"/>
    <cellStyle name="20% - Accent4 101" xfId="4390"/>
    <cellStyle name="20% - Accent4 101 2" xfId="4391"/>
    <cellStyle name="20% - Accent4 102" xfId="4392"/>
    <cellStyle name="20% - Accent4 102 2" xfId="4393"/>
    <cellStyle name="20% - Accent4 103" xfId="4394"/>
    <cellStyle name="20% - Accent4 103 2" xfId="4395"/>
    <cellStyle name="20% - Accent4 104" xfId="4396"/>
    <cellStyle name="20% - Accent4 104 2" xfId="4397"/>
    <cellStyle name="20% - Accent4 105" xfId="4398"/>
    <cellStyle name="20% - Accent4 105 2" xfId="4399"/>
    <cellStyle name="20% - Accent4 106" xfId="4400"/>
    <cellStyle name="20% - Accent4 106 2" xfId="4401"/>
    <cellStyle name="20% - Accent4 107" xfId="4402"/>
    <cellStyle name="20% - Accent4 107 2" xfId="4403"/>
    <cellStyle name="20% - Accent4 108" xfId="4404"/>
    <cellStyle name="20% - Accent4 108 2" xfId="4405"/>
    <cellStyle name="20% - Accent4 109" xfId="4406"/>
    <cellStyle name="20% - Accent4 109 2" xfId="4407"/>
    <cellStyle name="20% - Accent4 11" xfId="4408"/>
    <cellStyle name="20% - Accent4 11 2" xfId="4409"/>
    <cellStyle name="20% - Accent4 11 2 2" xfId="4410"/>
    <cellStyle name="20% - Accent4 11 2 2 2" xfId="4411"/>
    <cellStyle name="20% - Accent4 11 2 2 2 2" xfId="4412"/>
    <cellStyle name="20% - Accent4 11 2 2 3" xfId="4413"/>
    <cellStyle name="20% - Accent4 11 2 3" xfId="4414"/>
    <cellStyle name="20% - Accent4 11 2 3 2" xfId="4415"/>
    <cellStyle name="20% - Accent4 11 2 4" xfId="4416"/>
    <cellStyle name="20% - Accent4 11 3" xfId="4417"/>
    <cellStyle name="20% - Accent4 11 3 2" xfId="4418"/>
    <cellStyle name="20% - Accent4 11 3 2 2" xfId="4419"/>
    <cellStyle name="20% - Accent4 11 3 3" xfId="4420"/>
    <cellStyle name="20% - Accent4 11 4" xfId="4421"/>
    <cellStyle name="20% - Accent4 11 4 2" xfId="4422"/>
    <cellStyle name="20% - Accent4 11 5" xfId="4423"/>
    <cellStyle name="20% - Accent4 11_draft transactions report_052009_rvsd" xfId="4424"/>
    <cellStyle name="20% - Accent4 110" xfId="4425"/>
    <cellStyle name="20% - Accent4 110 2" xfId="4426"/>
    <cellStyle name="20% - Accent4 110 2 2" xfId="4427"/>
    <cellStyle name="20% - Accent4 110 2 2 2" xfId="4428"/>
    <cellStyle name="20% - Accent4 110 2 3" xfId="4429"/>
    <cellStyle name="20% - Accent4 110 3" xfId="4430"/>
    <cellStyle name="20% - Accent4 110 3 2" xfId="4431"/>
    <cellStyle name="20% - Accent4 110 4" xfId="4432"/>
    <cellStyle name="20% - Accent4 111" xfId="4433"/>
    <cellStyle name="20% - Accent4 111 2" xfId="4434"/>
    <cellStyle name="20% - Accent4 111 2 2" xfId="4435"/>
    <cellStyle name="20% - Accent4 111 2 2 2" xfId="4436"/>
    <cellStyle name="20% - Accent4 111 2 3" xfId="4437"/>
    <cellStyle name="20% - Accent4 111 3" xfId="4438"/>
    <cellStyle name="20% - Accent4 111 3 2" xfId="4439"/>
    <cellStyle name="20% - Accent4 111 4" xfId="4440"/>
    <cellStyle name="20% - Accent4 112" xfId="4441"/>
    <cellStyle name="20% - Accent4 112 2" xfId="4442"/>
    <cellStyle name="20% - Accent4 112 2 2" xfId="4443"/>
    <cellStyle name="20% - Accent4 112 2 2 2" xfId="4444"/>
    <cellStyle name="20% - Accent4 112 2 3" xfId="4445"/>
    <cellStyle name="20% - Accent4 112 3" xfId="4446"/>
    <cellStyle name="20% - Accent4 112 3 2" xfId="4447"/>
    <cellStyle name="20% - Accent4 112 4" xfId="4448"/>
    <cellStyle name="20% - Accent4 113" xfId="4449"/>
    <cellStyle name="20% - Accent4 113 2" xfId="4450"/>
    <cellStyle name="20% - Accent4 113 2 2" xfId="4451"/>
    <cellStyle name="20% - Accent4 113 2 2 2" xfId="4452"/>
    <cellStyle name="20% - Accent4 113 2 3" xfId="4453"/>
    <cellStyle name="20% - Accent4 113 3" xfId="4454"/>
    <cellStyle name="20% - Accent4 113 3 2" xfId="4455"/>
    <cellStyle name="20% - Accent4 113 4" xfId="4456"/>
    <cellStyle name="20% - Accent4 114" xfId="4457"/>
    <cellStyle name="20% - Accent4 114 2" xfId="4458"/>
    <cellStyle name="20% - Accent4 114 2 2" xfId="4459"/>
    <cellStyle name="20% - Accent4 114 2 2 2" xfId="4460"/>
    <cellStyle name="20% - Accent4 114 2 3" xfId="4461"/>
    <cellStyle name="20% - Accent4 114 3" xfId="4462"/>
    <cellStyle name="20% - Accent4 114 3 2" xfId="4463"/>
    <cellStyle name="20% - Accent4 114 4" xfId="4464"/>
    <cellStyle name="20% - Accent4 115" xfId="4465"/>
    <cellStyle name="20% - Accent4 115 2" xfId="4466"/>
    <cellStyle name="20% - Accent4 115 2 2" xfId="4467"/>
    <cellStyle name="20% - Accent4 115 2 2 2" xfId="4468"/>
    <cellStyle name="20% - Accent4 115 2 3" xfId="4469"/>
    <cellStyle name="20% - Accent4 115 3" xfId="4470"/>
    <cellStyle name="20% - Accent4 115 3 2" xfId="4471"/>
    <cellStyle name="20% - Accent4 115 4" xfId="4472"/>
    <cellStyle name="20% - Accent4 116" xfId="4473"/>
    <cellStyle name="20% - Accent4 116 2" xfId="4474"/>
    <cellStyle name="20% - Accent4 116 2 2" xfId="4475"/>
    <cellStyle name="20% - Accent4 116 2 2 2" xfId="4476"/>
    <cellStyle name="20% - Accent4 116 2 3" xfId="4477"/>
    <cellStyle name="20% - Accent4 116 3" xfId="4478"/>
    <cellStyle name="20% - Accent4 116 3 2" xfId="4479"/>
    <cellStyle name="20% - Accent4 116 4" xfId="4480"/>
    <cellStyle name="20% - Accent4 117" xfId="4481"/>
    <cellStyle name="20% - Accent4 117 2" xfId="4482"/>
    <cellStyle name="20% - Accent4 117 2 2" xfId="4483"/>
    <cellStyle name="20% - Accent4 117 2 2 2" xfId="4484"/>
    <cellStyle name="20% - Accent4 117 2 3" xfId="4485"/>
    <cellStyle name="20% - Accent4 117 3" xfId="4486"/>
    <cellStyle name="20% - Accent4 117 3 2" xfId="4487"/>
    <cellStyle name="20% - Accent4 117 4" xfId="4488"/>
    <cellStyle name="20% - Accent4 118" xfId="4489"/>
    <cellStyle name="20% - Accent4 118 2" xfId="4490"/>
    <cellStyle name="20% - Accent4 118 2 2" xfId="4491"/>
    <cellStyle name="20% - Accent4 118 2 2 2" xfId="4492"/>
    <cellStyle name="20% - Accent4 118 2 3" xfId="4493"/>
    <cellStyle name="20% - Accent4 118 3" xfId="4494"/>
    <cellStyle name="20% - Accent4 118 3 2" xfId="4495"/>
    <cellStyle name="20% - Accent4 118 4" xfId="4496"/>
    <cellStyle name="20% - Accent4 119" xfId="4497"/>
    <cellStyle name="20% - Accent4 119 2" xfId="4498"/>
    <cellStyle name="20% - Accent4 119 2 2" xfId="4499"/>
    <cellStyle name="20% - Accent4 119 2 2 2" xfId="4500"/>
    <cellStyle name="20% - Accent4 119 2 3" xfId="4501"/>
    <cellStyle name="20% - Accent4 119 3" xfId="4502"/>
    <cellStyle name="20% - Accent4 119 3 2" xfId="4503"/>
    <cellStyle name="20% - Accent4 119 4" xfId="4504"/>
    <cellStyle name="20% - Accent4 12" xfId="4505"/>
    <cellStyle name="20% - Accent4 12 2" xfId="4506"/>
    <cellStyle name="20% - Accent4 12 2 2" xfId="4507"/>
    <cellStyle name="20% - Accent4 12 2 2 2" xfId="4508"/>
    <cellStyle name="20% - Accent4 12 2 2 2 2" xfId="4509"/>
    <cellStyle name="20% - Accent4 12 2 2 3" xfId="4510"/>
    <cellStyle name="20% - Accent4 12 2 3" xfId="4511"/>
    <cellStyle name="20% - Accent4 12 2 3 2" xfId="4512"/>
    <cellStyle name="20% - Accent4 12 2 4" xfId="4513"/>
    <cellStyle name="20% - Accent4 12 3" xfId="4514"/>
    <cellStyle name="20% - Accent4 12 3 2" xfId="4515"/>
    <cellStyle name="20% - Accent4 12 3 2 2" xfId="4516"/>
    <cellStyle name="20% - Accent4 12 3 3" xfId="4517"/>
    <cellStyle name="20% - Accent4 12 4" xfId="4518"/>
    <cellStyle name="20% - Accent4 12 4 2" xfId="4519"/>
    <cellStyle name="20% - Accent4 12 5" xfId="4520"/>
    <cellStyle name="20% - Accent4 12_draft transactions report_052009_rvsd" xfId="4521"/>
    <cellStyle name="20% - Accent4 120" xfId="4522"/>
    <cellStyle name="20% - Accent4 120 2" xfId="4523"/>
    <cellStyle name="20% - Accent4 120 2 2" xfId="4524"/>
    <cellStyle name="20% - Accent4 120 2 2 2" xfId="4525"/>
    <cellStyle name="20% - Accent4 120 2 3" xfId="4526"/>
    <cellStyle name="20% - Accent4 120 3" xfId="4527"/>
    <cellStyle name="20% - Accent4 120 3 2" xfId="4528"/>
    <cellStyle name="20% - Accent4 120 4" xfId="4529"/>
    <cellStyle name="20% - Accent4 121" xfId="4530"/>
    <cellStyle name="20% - Accent4 121 2" xfId="4531"/>
    <cellStyle name="20% - Accent4 121 2 2" xfId="4532"/>
    <cellStyle name="20% - Accent4 121 2 2 2" xfId="4533"/>
    <cellStyle name="20% - Accent4 121 2 3" xfId="4534"/>
    <cellStyle name="20% - Accent4 121 3" xfId="4535"/>
    <cellStyle name="20% - Accent4 121 3 2" xfId="4536"/>
    <cellStyle name="20% - Accent4 121 4" xfId="4537"/>
    <cellStyle name="20% - Accent4 122" xfId="4538"/>
    <cellStyle name="20% - Accent4 123" xfId="4539"/>
    <cellStyle name="20% - Accent4 124" xfId="4540"/>
    <cellStyle name="20% - Accent4 125" xfId="4541"/>
    <cellStyle name="20% - Accent4 126" xfId="4542"/>
    <cellStyle name="20% - Accent4 127" xfId="4543"/>
    <cellStyle name="20% - Accent4 127 2" xfId="4544"/>
    <cellStyle name="20% - Accent4 127 2 2" xfId="4545"/>
    <cellStyle name="20% - Accent4 127 2 2 2" xfId="4546"/>
    <cellStyle name="20% - Accent4 127 2 3" xfId="4547"/>
    <cellStyle name="20% - Accent4 127 3" xfId="4548"/>
    <cellStyle name="20% - Accent4 127 3 2" xfId="4549"/>
    <cellStyle name="20% - Accent4 127 4" xfId="4550"/>
    <cellStyle name="20% - Accent4 128" xfId="4551"/>
    <cellStyle name="20% - Accent4 128 2" xfId="4552"/>
    <cellStyle name="20% - Accent4 128 2 2" xfId="4553"/>
    <cellStyle name="20% - Accent4 128 2 2 2" xfId="4554"/>
    <cellStyle name="20% - Accent4 128 2 3" xfId="4555"/>
    <cellStyle name="20% - Accent4 128 3" xfId="4556"/>
    <cellStyle name="20% - Accent4 128 3 2" xfId="4557"/>
    <cellStyle name="20% - Accent4 128 4" xfId="4558"/>
    <cellStyle name="20% - Accent4 129" xfId="4559"/>
    <cellStyle name="20% - Accent4 129 2" xfId="4560"/>
    <cellStyle name="20% - Accent4 129 2 2" xfId="4561"/>
    <cellStyle name="20% - Accent4 129 2 2 2" xfId="4562"/>
    <cellStyle name="20% - Accent4 129 2 3" xfId="4563"/>
    <cellStyle name="20% - Accent4 129 3" xfId="4564"/>
    <cellStyle name="20% - Accent4 129 3 2" xfId="4565"/>
    <cellStyle name="20% - Accent4 129 4" xfId="4566"/>
    <cellStyle name="20% - Accent4 13" xfId="4567"/>
    <cellStyle name="20% - Accent4 13 2" xfId="4568"/>
    <cellStyle name="20% - Accent4 13 2 2" xfId="4569"/>
    <cellStyle name="20% - Accent4 13 2 2 2" xfId="4570"/>
    <cellStyle name="20% - Accent4 13 2 2 2 2" xfId="4571"/>
    <cellStyle name="20% - Accent4 13 2 2 3" xfId="4572"/>
    <cellStyle name="20% - Accent4 13 2 3" xfId="4573"/>
    <cellStyle name="20% - Accent4 13 2 3 2" xfId="4574"/>
    <cellStyle name="20% - Accent4 13 2 4" xfId="4575"/>
    <cellStyle name="20% - Accent4 13 3" xfId="4576"/>
    <cellStyle name="20% - Accent4 13 3 2" xfId="4577"/>
    <cellStyle name="20% - Accent4 13 3 2 2" xfId="4578"/>
    <cellStyle name="20% - Accent4 13 3 3" xfId="4579"/>
    <cellStyle name="20% - Accent4 13 4" xfId="4580"/>
    <cellStyle name="20% - Accent4 13 4 2" xfId="4581"/>
    <cellStyle name="20% - Accent4 13 5" xfId="4582"/>
    <cellStyle name="20% - Accent4 13_draft transactions report_052009_rvsd" xfId="4583"/>
    <cellStyle name="20% - Accent4 130" xfId="4584"/>
    <cellStyle name="20% - Accent4 130 2" xfId="4585"/>
    <cellStyle name="20% - Accent4 130 2 2" xfId="4586"/>
    <cellStyle name="20% - Accent4 130 2 2 2" xfId="4587"/>
    <cellStyle name="20% - Accent4 130 2 3" xfId="4588"/>
    <cellStyle name="20% - Accent4 130 3" xfId="4589"/>
    <cellStyle name="20% - Accent4 130 3 2" xfId="4590"/>
    <cellStyle name="20% - Accent4 130 4" xfId="4591"/>
    <cellStyle name="20% - Accent4 131" xfId="4592"/>
    <cellStyle name="20% - Accent4 131 2" xfId="4593"/>
    <cellStyle name="20% - Accent4 131 2 2" xfId="4594"/>
    <cellStyle name="20% - Accent4 131 2 2 2" xfId="4595"/>
    <cellStyle name="20% - Accent4 131 2 3" xfId="4596"/>
    <cellStyle name="20% - Accent4 131 3" xfId="4597"/>
    <cellStyle name="20% - Accent4 131 3 2" xfId="4598"/>
    <cellStyle name="20% - Accent4 131 4" xfId="4599"/>
    <cellStyle name="20% - Accent4 132" xfId="4600"/>
    <cellStyle name="20% - Accent4 132 2" xfId="4601"/>
    <cellStyle name="20% - Accent4 132 2 2" xfId="4602"/>
    <cellStyle name="20% - Accent4 132 2 2 2" xfId="4603"/>
    <cellStyle name="20% - Accent4 132 2 3" xfId="4604"/>
    <cellStyle name="20% - Accent4 132 3" xfId="4605"/>
    <cellStyle name="20% - Accent4 132 3 2" xfId="4606"/>
    <cellStyle name="20% - Accent4 132 4" xfId="4607"/>
    <cellStyle name="20% - Accent4 133" xfId="4608"/>
    <cellStyle name="20% - Accent4 133 2" xfId="4609"/>
    <cellStyle name="20% - Accent4 133 2 2" xfId="4610"/>
    <cellStyle name="20% - Accent4 133 2 2 2" xfId="4611"/>
    <cellStyle name="20% - Accent4 133 2 3" xfId="4612"/>
    <cellStyle name="20% - Accent4 133 3" xfId="4613"/>
    <cellStyle name="20% - Accent4 133 3 2" xfId="4614"/>
    <cellStyle name="20% - Accent4 133 4" xfId="4615"/>
    <cellStyle name="20% - Accent4 134" xfId="4616"/>
    <cellStyle name="20% - Accent4 134 2" xfId="4617"/>
    <cellStyle name="20% - Accent4 134 2 2" xfId="4618"/>
    <cellStyle name="20% - Accent4 134 2 2 2" xfId="4619"/>
    <cellStyle name="20% - Accent4 134 2 3" xfId="4620"/>
    <cellStyle name="20% - Accent4 134 3" xfId="4621"/>
    <cellStyle name="20% - Accent4 134 3 2" xfId="4622"/>
    <cellStyle name="20% - Accent4 134 4" xfId="4623"/>
    <cellStyle name="20% - Accent4 135" xfId="4624"/>
    <cellStyle name="20% - Accent4 136" xfId="4625"/>
    <cellStyle name="20% - Accent4 137" xfId="4626"/>
    <cellStyle name="20% - Accent4 138" xfId="4627"/>
    <cellStyle name="20% - Accent4 138 2" xfId="4628"/>
    <cellStyle name="20% - Accent4 138 2 2" xfId="4629"/>
    <cellStyle name="20% - Accent4 138 2 2 2" xfId="4630"/>
    <cellStyle name="20% - Accent4 138 2 3" xfId="4631"/>
    <cellStyle name="20% - Accent4 138 3" xfId="4632"/>
    <cellStyle name="20% - Accent4 138 3 2" xfId="4633"/>
    <cellStyle name="20% - Accent4 138 4" xfId="4634"/>
    <cellStyle name="20% - Accent4 139" xfId="4635"/>
    <cellStyle name="20% - Accent4 139 2" xfId="4636"/>
    <cellStyle name="20% - Accent4 139 2 2" xfId="4637"/>
    <cellStyle name="20% - Accent4 139 2 2 2" xfId="4638"/>
    <cellStyle name="20% - Accent4 139 2 3" xfId="4639"/>
    <cellStyle name="20% - Accent4 139 3" xfId="4640"/>
    <cellStyle name="20% - Accent4 139 3 2" xfId="4641"/>
    <cellStyle name="20% - Accent4 139 4" xfId="4642"/>
    <cellStyle name="20% - Accent4 14" xfId="4643"/>
    <cellStyle name="20% - Accent4 14 2" xfId="4644"/>
    <cellStyle name="20% - Accent4 14 2 2" xfId="4645"/>
    <cellStyle name="20% - Accent4 14 2 2 2" xfId="4646"/>
    <cellStyle name="20% - Accent4 14 2 2 2 2" xfId="4647"/>
    <cellStyle name="20% - Accent4 14 2 2 3" xfId="4648"/>
    <cellStyle name="20% - Accent4 14 2 3" xfId="4649"/>
    <cellStyle name="20% - Accent4 14 2 3 2" xfId="4650"/>
    <cellStyle name="20% - Accent4 14 2 4" xfId="4651"/>
    <cellStyle name="20% - Accent4 14 3" xfId="4652"/>
    <cellStyle name="20% - Accent4 14 3 2" xfId="4653"/>
    <cellStyle name="20% - Accent4 14 3 2 2" xfId="4654"/>
    <cellStyle name="20% - Accent4 14 3 3" xfId="4655"/>
    <cellStyle name="20% - Accent4 14 4" xfId="4656"/>
    <cellStyle name="20% - Accent4 14 4 2" xfId="4657"/>
    <cellStyle name="20% - Accent4 14 5" xfId="4658"/>
    <cellStyle name="20% - Accent4 14_draft transactions report_052009_rvsd" xfId="4659"/>
    <cellStyle name="20% - Accent4 140" xfId="4660"/>
    <cellStyle name="20% - Accent4 140 2" xfId="4661"/>
    <cellStyle name="20% - Accent4 140 2 2" xfId="4662"/>
    <cellStyle name="20% - Accent4 140 2 2 2" xfId="4663"/>
    <cellStyle name="20% - Accent4 140 2 3" xfId="4664"/>
    <cellStyle name="20% - Accent4 140 3" xfId="4665"/>
    <cellStyle name="20% - Accent4 140 3 2" xfId="4666"/>
    <cellStyle name="20% - Accent4 140 4" xfId="4667"/>
    <cellStyle name="20% - Accent4 141" xfId="4668"/>
    <cellStyle name="20% - Accent4 141 2" xfId="4669"/>
    <cellStyle name="20% - Accent4 141 2 2" xfId="4670"/>
    <cellStyle name="20% - Accent4 141 2 2 2" xfId="4671"/>
    <cellStyle name="20% - Accent4 141 2 3" xfId="4672"/>
    <cellStyle name="20% - Accent4 141 3" xfId="4673"/>
    <cellStyle name="20% - Accent4 141 3 2" xfId="4674"/>
    <cellStyle name="20% - Accent4 141 4" xfId="4675"/>
    <cellStyle name="20% - Accent4 142" xfId="4676"/>
    <cellStyle name="20% - Accent4 142 2" xfId="4677"/>
    <cellStyle name="20% - Accent4 142 2 2" xfId="4678"/>
    <cellStyle name="20% - Accent4 142 2 2 2" xfId="4679"/>
    <cellStyle name="20% - Accent4 142 2 3" xfId="4680"/>
    <cellStyle name="20% - Accent4 142 3" xfId="4681"/>
    <cellStyle name="20% - Accent4 142 3 2" xfId="4682"/>
    <cellStyle name="20% - Accent4 142 4" xfId="4683"/>
    <cellStyle name="20% - Accent4 143" xfId="4684"/>
    <cellStyle name="20% - Accent4 143 2" xfId="4685"/>
    <cellStyle name="20% - Accent4 143 2 2" xfId="4686"/>
    <cellStyle name="20% - Accent4 143 2 2 2" xfId="4687"/>
    <cellStyle name="20% - Accent4 143 2 3" xfId="4688"/>
    <cellStyle name="20% - Accent4 143 3" xfId="4689"/>
    <cellStyle name="20% - Accent4 143 3 2" xfId="4690"/>
    <cellStyle name="20% - Accent4 143 4" xfId="4691"/>
    <cellStyle name="20% - Accent4 144" xfId="4692"/>
    <cellStyle name="20% - Accent4 144 2" xfId="4693"/>
    <cellStyle name="20% - Accent4 144 2 2" xfId="4694"/>
    <cellStyle name="20% - Accent4 144 2 2 2" xfId="4695"/>
    <cellStyle name="20% - Accent4 144 2 3" xfId="4696"/>
    <cellStyle name="20% - Accent4 144 3" xfId="4697"/>
    <cellStyle name="20% - Accent4 144 3 2" xfId="4698"/>
    <cellStyle name="20% - Accent4 144 4" xfId="4699"/>
    <cellStyle name="20% - Accent4 145" xfId="4700"/>
    <cellStyle name="20% - Accent4 145 2" xfId="4701"/>
    <cellStyle name="20% - Accent4 145 2 2" xfId="4702"/>
    <cellStyle name="20% - Accent4 145 2 2 2" xfId="4703"/>
    <cellStyle name="20% - Accent4 145 2 3" xfId="4704"/>
    <cellStyle name="20% - Accent4 145 3" xfId="4705"/>
    <cellStyle name="20% - Accent4 145 3 2" xfId="4706"/>
    <cellStyle name="20% - Accent4 145 4" xfId="4707"/>
    <cellStyle name="20% - Accent4 146" xfId="4708"/>
    <cellStyle name="20% - Accent4 146 2" xfId="4709"/>
    <cellStyle name="20% - Accent4 146 2 2" xfId="4710"/>
    <cellStyle name="20% - Accent4 146 2 2 2" xfId="4711"/>
    <cellStyle name="20% - Accent4 146 2 3" xfId="4712"/>
    <cellStyle name="20% - Accent4 146 3" xfId="4713"/>
    <cellStyle name="20% - Accent4 146 3 2" xfId="4714"/>
    <cellStyle name="20% - Accent4 146 4" xfId="4715"/>
    <cellStyle name="20% - Accent4 147" xfId="4716"/>
    <cellStyle name="20% - Accent4 148" xfId="4717"/>
    <cellStyle name="20% - Accent4 149" xfId="4718"/>
    <cellStyle name="20% - Accent4 15" xfId="4719"/>
    <cellStyle name="20% - Accent4 15 2" xfId="4720"/>
    <cellStyle name="20% - Accent4 15 2 2" xfId="4721"/>
    <cellStyle name="20% - Accent4 15 2 2 2" xfId="4722"/>
    <cellStyle name="20% - Accent4 15 2 2 2 2" xfId="4723"/>
    <cellStyle name="20% - Accent4 15 2 2 3" xfId="4724"/>
    <cellStyle name="20% - Accent4 15 2 3" xfId="4725"/>
    <cellStyle name="20% - Accent4 15 2 3 2" xfId="4726"/>
    <cellStyle name="20% - Accent4 15 2 4" xfId="4727"/>
    <cellStyle name="20% - Accent4 15 3" xfId="4728"/>
    <cellStyle name="20% - Accent4 15 3 2" xfId="4729"/>
    <cellStyle name="20% - Accent4 15 3 2 2" xfId="4730"/>
    <cellStyle name="20% - Accent4 15 3 3" xfId="4731"/>
    <cellStyle name="20% - Accent4 15 4" xfId="4732"/>
    <cellStyle name="20% - Accent4 15 4 2" xfId="4733"/>
    <cellStyle name="20% - Accent4 15 5" xfId="4734"/>
    <cellStyle name="20% - Accent4 15_draft transactions report_052009_rvsd" xfId="4735"/>
    <cellStyle name="20% - Accent4 150" xfId="4736"/>
    <cellStyle name="20% - Accent4 151" xfId="4737"/>
    <cellStyle name="20% - Accent4 152" xfId="4738"/>
    <cellStyle name="20% - Accent4 153" xfId="4739"/>
    <cellStyle name="20% - Accent4 153 2" xfId="4740"/>
    <cellStyle name="20% - Accent4 153 2 2" xfId="4741"/>
    <cellStyle name="20% - Accent4 153 3" xfId="4742"/>
    <cellStyle name="20% - Accent4 154" xfId="4743"/>
    <cellStyle name="20% - Accent4 154 2" xfId="4744"/>
    <cellStyle name="20% - Accent4 155" xfId="4745"/>
    <cellStyle name="20% - Accent4 16" xfId="4746"/>
    <cellStyle name="20% - Accent4 16 2" xfId="4747"/>
    <cellStyle name="20% - Accent4 16 2 2" xfId="4748"/>
    <cellStyle name="20% - Accent4 16 2 2 2" xfId="4749"/>
    <cellStyle name="20% - Accent4 16 2 2 2 2" xfId="4750"/>
    <cellStyle name="20% - Accent4 16 2 2 3" xfId="4751"/>
    <cellStyle name="20% - Accent4 16 2 3" xfId="4752"/>
    <cellStyle name="20% - Accent4 16 2 3 2" xfId="4753"/>
    <cellStyle name="20% - Accent4 16 2 4" xfId="4754"/>
    <cellStyle name="20% - Accent4 16 3" xfId="4755"/>
    <cellStyle name="20% - Accent4 16 3 2" xfId="4756"/>
    <cellStyle name="20% - Accent4 16 3 2 2" xfId="4757"/>
    <cellStyle name="20% - Accent4 16 3 3" xfId="4758"/>
    <cellStyle name="20% - Accent4 16 4" xfId="4759"/>
    <cellStyle name="20% - Accent4 16 4 2" xfId="4760"/>
    <cellStyle name="20% - Accent4 16 5" xfId="4761"/>
    <cellStyle name="20% - Accent4 16_draft transactions report_052009_rvsd" xfId="4762"/>
    <cellStyle name="20% - Accent4 17" xfId="4763"/>
    <cellStyle name="20% - Accent4 17 2" xfId="4764"/>
    <cellStyle name="20% - Accent4 17 2 2" xfId="4765"/>
    <cellStyle name="20% - Accent4 17 2 2 2" xfId="4766"/>
    <cellStyle name="20% - Accent4 17 2 2 2 2" xfId="4767"/>
    <cellStyle name="20% - Accent4 17 2 2 3" xfId="4768"/>
    <cellStyle name="20% - Accent4 17 2 3" xfId="4769"/>
    <cellStyle name="20% - Accent4 17 2 3 2" xfId="4770"/>
    <cellStyle name="20% - Accent4 17 2 4" xfId="4771"/>
    <cellStyle name="20% - Accent4 17 3" xfId="4772"/>
    <cellStyle name="20% - Accent4 17 3 2" xfId="4773"/>
    <cellStyle name="20% - Accent4 17 3 2 2" xfId="4774"/>
    <cellStyle name="20% - Accent4 17 3 3" xfId="4775"/>
    <cellStyle name="20% - Accent4 17 4" xfId="4776"/>
    <cellStyle name="20% - Accent4 17 4 2" xfId="4777"/>
    <cellStyle name="20% - Accent4 17 5" xfId="4778"/>
    <cellStyle name="20% - Accent4 17_draft transactions report_052009_rvsd" xfId="4779"/>
    <cellStyle name="20% - Accent4 18" xfId="4780"/>
    <cellStyle name="20% - Accent4 18 2" xfId="4781"/>
    <cellStyle name="20% - Accent4 18 2 2" xfId="4782"/>
    <cellStyle name="20% - Accent4 18 2 2 2" xfId="4783"/>
    <cellStyle name="20% - Accent4 18 2 2 2 2" xfId="4784"/>
    <cellStyle name="20% - Accent4 18 2 2 3" xfId="4785"/>
    <cellStyle name="20% - Accent4 18 2 3" xfId="4786"/>
    <cellStyle name="20% - Accent4 18 2 3 2" xfId="4787"/>
    <cellStyle name="20% - Accent4 18 2 4" xfId="4788"/>
    <cellStyle name="20% - Accent4 18 3" xfId="4789"/>
    <cellStyle name="20% - Accent4 18 3 2" xfId="4790"/>
    <cellStyle name="20% - Accent4 18 3 2 2" xfId="4791"/>
    <cellStyle name="20% - Accent4 18 3 3" xfId="4792"/>
    <cellStyle name="20% - Accent4 18 4" xfId="4793"/>
    <cellStyle name="20% - Accent4 18 4 2" xfId="4794"/>
    <cellStyle name="20% - Accent4 18 5" xfId="4795"/>
    <cellStyle name="20% - Accent4 18_draft transactions report_052009_rvsd" xfId="4796"/>
    <cellStyle name="20% - Accent4 19" xfId="4797"/>
    <cellStyle name="20% - Accent4 19 2" xfId="4798"/>
    <cellStyle name="20% - Accent4 19 2 2" xfId="4799"/>
    <cellStyle name="20% - Accent4 19 2 2 2" xfId="4800"/>
    <cellStyle name="20% - Accent4 19 2 2 2 2" xfId="4801"/>
    <cellStyle name="20% - Accent4 19 2 2 3" xfId="4802"/>
    <cellStyle name="20% - Accent4 19 2 3" xfId="4803"/>
    <cellStyle name="20% - Accent4 19 2 3 2" xfId="4804"/>
    <cellStyle name="20% - Accent4 19 2 4" xfId="4805"/>
    <cellStyle name="20% - Accent4 19 3" xfId="4806"/>
    <cellStyle name="20% - Accent4 19 3 2" xfId="4807"/>
    <cellStyle name="20% - Accent4 19 3 2 2" xfId="4808"/>
    <cellStyle name="20% - Accent4 19 3 3" xfId="4809"/>
    <cellStyle name="20% - Accent4 19 4" xfId="4810"/>
    <cellStyle name="20% - Accent4 19 4 2" xfId="4811"/>
    <cellStyle name="20% - Accent4 19 5" xfId="4812"/>
    <cellStyle name="20% - Accent4 19_draft transactions report_052009_rvsd" xfId="4813"/>
    <cellStyle name="20% - Accent4 2" xfId="4814"/>
    <cellStyle name="20% - Accent4 2 2" xfId="4815"/>
    <cellStyle name="20% - Accent4 2 2 2" xfId="4816"/>
    <cellStyle name="20% - Accent4 2 2 2 2" xfId="4817"/>
    <cellStyle name="20% - Accent4 2 2 2 2 2" xfId="4818"/>
    <cellStyle name="20% - Accent4 2 2 2 2 2 2" xfId="4819"/>
    <cellStyle name="20% - Accent4 2 2 2 2 3" xfId="4820"/>
    <cellStyle name="20% - Accent4 2 2 2 3" xfId="4821"/>
    <cellStyle name="20% - Accent4 2 2 2 3 2" xfId="4822"/>
    <cellStyle name="20% - Accent4 2 2 2 4" xfId="4823"/>
    <cellStyle name="20% - Accent4 2 2 3" xfId="4824"/>
    <cellStyle name="20% - Accent4 2 2 3 2" xfId="4825"/>
    <cellStyle name="20% - Accent4 2 2 3 2 2" xfId="4826"/>
    <cellStyle name="20% - Accent4 2 2 3 3" xfId="4827"/>
    <cellStyle name="20% - Accent4 2 2 4" xfId="4828"/>
    <cellStyle name="20% - Accent4 2 2 4 2" xfId="4829"/>
    <cellStyle name="20% - Accent4 2 2 5" xfId="4830"/>
    <cellStyle name="20% - Accent4 2 2_draft transactions report_052009_rvsd" xfId="4831"/>
    <cellStyle name="20% - Accent4 2 3" xfId="4832"/>
    <cellStyle name="20% - Accent4 2 3 2" xfId="4833"/>
    <cellStyle name="20% - Accent4 2 3 2 2" xfId="4834"/>
    <cellStyle name="20% - Accent4 2 3 2 2 2" xfId="4835"/>
    <cellStyle name="20% - Accent4 2 3 2 3" xfId="4836"/>
    <cellStyle name="20% - Accent4 2 3 3" xfId="4837"/>
    <cellStyle name="20% - Accent4 2 3 3 2" xfId="4838"/>
    <cellStyle name="20% - Accent4 2 3 4" xfId="4839"/>
    <cellStyle name="20% - Accent4 2 4" xfId="4840"/>
    <cellStyle name="20% - Accent4 2 4 2" xfId="4841"/>
    <cellStyle name="20% - Accent4 2 4 2 2" xfId="4842"/>
    <cellStyle name="20% - Accent4 2 4 3" xfId="4843"/>
    <cellStyle name="20% - Accent4 2 5" xfId="4844"/>
    <cellStyle name="20% - Accent4 2 5 2" xfId="4845"/>
    <cellStyle name="20% - Accent4 2 6" xfId="4846"/>
    <cellStyle name="20% - Accent4 2_draft transactions report_052009_rvsd" xfId="4847"/>
    <cellStyle name="20% - Accent4 20" xfId="4848"/>
    <cellStyle name="20% - Accent4 20 2" xfId="4849"/>
    <cellStyle name="20% - Accent4 20 2 2" xfId="4850"/>
    <cellStyle name="20% - Accent4 20 2 2 2" xfId="4851"/>
    <cellStyle name="20% - Accent4 20 2 2 2 2" xfId="4852"/>
    <cellStyle name="20% - Accent4 20 2 2 3" xfId="4853"/>
    <cellStyle name="20% - Accent4 20 2 3" xfId="4854"/>
    <cellStyle name="20% - Accent4 20 2 3 2" xfId="4855"/>
    <cellStyle name="20% - Accent4 20 2 4" xfId="4856"/>
    <cellStyle name="20% - Accent4 20 3" xfId="4857"/>
    <cellStyle name="20% - Accent4 20 3 2" xfId="4858"/>
    <cellStyle name="20% - Accent4 20 3 2 2" xfId="4859"/>
    <cellStyle name="20% - Accent4 20 3 3" xfId="4860"/>
    <cellStyle name="20% - Accent4 20 4" xfId="4861"/>
    <cellStyle name="20% - Accent4 20 4 2" xfId="4862"/>
    <cellStyle name="20% - Accent4 20 5" xfId="4863"/>
    <cellStyle name="20% - Accent4 20_draft transactions report_052009_rvsd" xfId="4864"/>
    <cellStyle name="20% - Accent4 21" xfId="4865"/>
    <cellStyle name="20% - Accent4 21 2" xfId="4866"/>
    <cellStyle name="20% - Accent4 21 2 2" xfId="4867"/>
    <cellStyle name="20% - Accent4 21 2 2 2" xfId="4868"/>
    <cellStyle name="20% - Accent4 21 2 2 2 2" xfId="4869"/>
    <cellStyle name="20% - Accent4 21 2 2 3" xfId="4870"/>
    <cellStyle name="20% - Accent4 21 2 3" xfId="4871"/>
    <cellStyle name="20% - Accent4 21 2 3 2" xfId="4872"/>
    <cellStyle name="20% - Accent4 21 2 4" xfId="4873"/>
    <cellStyle name="20% - Accent4 21 3" xfId="4874"/>
    <cellStyle name="20% - Accent4 21 3 2" xfId="4875"/>
    <cellStyle name="20% - Accent4 21 3 2 2" xfId="4876"/>
    <cellStyle name="20% - Accent4 21 3 3" xfId="4877"/>
    <cellStyle name="20% - Accent4 21 4" xfId="4878"/>
    <cellStyle name="20% - Accent4 21 4 2" xfId="4879"/>
    <cellStyle name="20% - Accent4 21 5" xfId="4880"/>
    <cellStyle name="20% - Accent4 21_draft transactions report_052009_rvsd" xfId="4881"/>
    <cellStyle name="20% - Accent4 22" xfId="4882"/>
    <cellStyle name="20% - Accent4 22 2" xfId="4883"/>
    <cellStyle name="20% - Accent4 22 2 2" xfId="4884"/>
    <cellStyle name="20% - Accent4 22 2 2 2" xfId="4885"/>
    <cellStyle name="20% - Accent4 22 2 2 2 2" xfId="4886"/>
    <cellStyle name="20% - Accent4 22 2 2 3" xfId="4887"/>
    <cellStyle name="20% - Accent4 22 2 3" xfId="4888"/>
    <cellStyle name="20% - Accent4 22 2 3 2" xfId="4889"/>
    <cellStyle name="20% - Accent4 22 2 4" xfId="4890"/>
    <cellStyle name="20% - Accent4 22 3" xfId="4891"/>
    <cellStyle name="20% - Accent4 22 3 2" xfId="4892"/>
    <cellStyle name="20% - Accent4 22 3 2 2" xfId="4893"/>
    <cellStyle name="20% - Accent4 22 3 3" xfId="4894"/>
    <cellStyle name="20% - Accent4 22 4" xfId="4895"/>
    <cellStyle name="20% - Accent4 22 4 2" xfId="4896"/>
    <cellStyle name="20% - Accent4 22 5" xfId="4897"/>
    <cellStyle name="20% - Accent4 22_draft transactions report_052009_rvsd" xfId="4898"/>
    <cellStyle name="20% - Accent4 23" xfId="4899"/>
    <cellStyle name="20% - Accent4 23 2" xfId="4900"/>
    <cellStyle name="20% - Accent4 23 2 2" xfId="4901"/>
    <cellStyle name="20% - Accent4 23 2 2 2" xfId="4902"/>
    <cellStyle name="20% - Accent4 23 2 2 2 2" xfId="4903"/>
    <cellStyle name="20% - Accent4 23 2 2 3" xfId="4904"/>
    <cellStyle name="20% - Accent4 23 2 3" xfId="4905"/>
    <cellStyle name="20% - Accent4 23 2 3 2" xfId="4906"/>
    <cellStyle name="20% - Accent4 23 2 4" xfId="4907"/>
    <cellStyle name="20% - Accent4 23 3" xfId="4908"/>
    <cellStyle name="20% - Accent4 23 3 2" xfId="4909"/>
    <cellStyle name="20% - Accent4 23 3 2 2" xfId="4910"/>
    <cellStyle name="20% - Accent4 23 3 3" xfId="4911"/>
    <cellStyle name="20% - Accent4 23 4" xfId="4912"/>
    <cellStyle name="20% - Accent4 23 4 2" xfId="4913"/>
    <cellStyle name="20% - Accent4 23 5" xfId="4914"/>
    <cellStyle name="20% - Accent4 23_draft transactions report_052009_rvsd" xfId="4915"/>
    <cellStyle name="20% - Accent4 24" xfId="4916"/>
    <cellStyle name="20% - Accent4 24 2" xfId="4917"/>
    <cellStyle name="20% - Accent4 24 2 2" xfId="4918"/>
    <cellStyle name="20% - Accent4 24 2 2 2" xfId="4919"/>
    <cellStyle name="20% - Accent4 24 2 2 2 2" xfId="4920"/>
    <cellStyle name="20% - Accent4 24 2 2 3" xfId="4921"/>
    <cellStyle name="20% - Accent4 24 2 3" xfId="4922"/>
    <cellStyle name="20% - Accent4 24 2 3 2" xfId="4923"/>
    <cellStyle name="20% - Accent4 24 2 4" xfId="4924"/>
    <cellStyle name="20% - Accent4 24 3" xfId="4925"/>
    <cellStyle name="20% - Accent4 24 3 2" xfId="4926"/>
    <cellStyle name="20% - Accent4 24 3 2 2" xfId="4927"/>
    <cellStyle name="20% - Accent4 24 3 3" xfId="4928"/>
    <cellStyle name="20% - Accent4 24 4" xfId="4929"/>
    <cellStyle name="20% - Accent4 24 4 2" xfId="4930"/>
    <cellStyle name="20% - Accent4 24 5" xfId="4931"/>
    <cellStyle name="20% - Accent4 24_draft transactions report_052009_rvsd" xfId="4932"/>
    <cellStyle name="20% - Accent4 25" xfId="4933"/>
    <cellStyle name="20% - Accent4 25 2" xfId="4934"/>
    <cellStyle name="20% - Accent4 25 2 2" xfId="4935"/>
    <cellStyle name="20% - Accent4 25 2 2 2" xfId="4936"/>
    <cellStyle name="20% - Accent4 25 2 2 2 2" xfId="4937"/>
    <cellStyle name="20% - Accent4 25 2 2 3" xfId="4938"/>
    <cellStyle name="20% - Accent4 25 2 3" xfId="4939"/>
    <cellStyle name="20% - Accent4 25 2 3 2" xfId="4940"/>
    <cellStyle name="20% - Accent4 25 2 4" xfId="4941"/>
    <cellStyle name="20% - Accent4 25 3" xfId="4942"/>
    <cellStyle name="20% - Accent4 25 3 2" xfId="4943"/>
    <cellStyle name="20% - Accent4 25 3 2 2" xfId="4944"/>
    <cellStyle name="20% - Accent4 25 3 3" xfId="4945"/>
    <cellStyle name="20% - Accent4 25 4" xfId="4946"/>
    <cellStyle name="20% - Accent4 25 4 2" xfId="4947"/>
    <cellStyle name="20% - Accent4 25 5" xfId="4948"/>
    <cellStyle name="20% - Accent4 25_draft transactions report_052009_rvsd" xfId="4949"/>
    <cellStyle name="20% - Accent4 26" xfId="4950"/>
    <cellStyle name="20% - Accent4 26 2" xfId="4951"/>
    <cellStyle name="20% - Accent4 26 2 2" xfId="4952"/>
    <cellStyle name="20% - Accent4 26 2 2 2" xfId="4953"/>
    <cellStyle name="20% - Accent4 26 2 2 2 2" xfId="4954"/>
    <cellStyle name="20% - Accent4 26 2 2 3" xfId="4955"/>
    <cellStyle name="20% - Accent4 26 2 3" xfId="4956"/>
    <cellStyle name="20% - Accent4 26 2 3 2" xfId="4957"/>
    <cellStyle name="20% - Accent4 26 2 4" xfId="4958"/>
    <cellStyle name="20% - Accent4 26 3" xfId="4959"/>
    <cellStyle name="20% - Accent4 26 3 2" xfId="4960"/>
    <cellStyle name="20% - Accent4 26 3 2 2" xfId="4961"/>
    <cellStyle name="20% - Accent4 26 3 3" xfId="4962"/>
    <cellStyle name="20% - Accent4 26 4" xfId="4963"/>
    <cellStyle name="20% - Accent4 26 4 2" xfId="4964"/>
    <cellStyle name="20% - Accent4 26 5" xfId="4965"/>
    <cellStyle name="20% - Accent4 26_draft transactions report_052009_rvsd" xfId="4966"/>
    <cellStyle name="20% - Accent4 27" xfId="4967"/>
    <cellStyle name="20% - Accent4 27 2" xfId="4968"/>
    <cellStyle name="20% - Accent4 27 2 2" xfId="4969"/>
    <cellStyle name="20% - Accent4 27 2 2 2" xfId="4970"/>
    <cellStyle name="20% - Accent4 27 2 2 2 2" xfId="4971"/>
    <cellStyle name="20% - Accent4 27 2 2 3" xfId="4972"/>
    <cellStyle name="20% - Accent4 27 2 3" xfId="4973"/>
    <cellStyle name="20% - Accent4 27 2 3 2" xfId="4974"/>
    <cellStyle name="20% - Accent4 27 2 4" xfId="4975"/>
    <cellStyle name="20% - Accent4 27 3" xfId="4976"/>
    <cellStyle name="20% - Accent4 27 3 2" xfId="4977"/>
    <cellStyle name="20% - Accent4 27 3 2 2" xfId="4978"/>
    <cellStyle name="20% - Accent4 27 3 3" xfId="4979"/>
    <cellStyle name="20% - Accent4 27 4" xfId="4980"/>
    <cellStyle name="20% - Accent4 27 4 2" xfId="4981"/>
    <cellStyle name="20% - Accent4 27 5" xfId="4982"/>
    <cellStyle name="20% - Accent4 27_draft transactions report_052009_rvsd" xfId="4983"/>
    <cellStyle name="20% - Accent4 28" xfId="4984"/>
    <cellStyle name="20% - Accent4 28 2" xfId="4985"/>
    <cellStyle name="20% - Accent4 28 2 2" xfId="4986"/>
    <cellStyle name="20% - Accent4 28 2 2 2" xfId="4987"/>
    <cellStyle name="20% - Accent4 28 2 2 2 2" xfId="4988"/>
    <cellStyle name="20% - Accent4 28 2 2 3" xfId="4989"/>
    <cellStyle name="20% - Accent4 28 2 3" xfId="4990"/>
    <cellStyle name="20% - Accent4 28 2 3 2" xfId="4991"/>
    <cellStyle name="20% - Accent4 28 2 4" xfId="4992"/>
    <cellStyle name="20% - Accent4 28 3" xfId="4993"/>
    <cellStyle name="20% - Accent4 28 3 2" xfId="4994"/>
    <cellStyle name="20% - Accent4 28 3 2 2" xfId="4995"/>
    <cellStyle name="20% - Accent4 28 3 3" xfId="4996"/>
    <cellStyle name="20% - Accent4 28 4" xfId="4997"/>
    <cellStyle name="20% - Accent4 28 4 2" xfId="4998"/>
    <cellStyle name="20% - Accent4 28 5" xfId="4999"/>
    <cellStyle name="20% - Accent4 28_draft transactions report_052009_rvsd" xfId="5000"/>
    <cellStyle name="20% - Accent4 29" xfId="5001"/>
    <cellStyle name="20% - Accent4 29 2" xfId="5002"/>
    <cellStyle name="20% - Accent4 29 2 2" xfId="5003"/>
    <cellStyle name="20% - Accent4 29 2 2 2" xfId="5004"/>
    <cellStyle name="20% - Accent4 29 2 2 2 2" xfId="5005"/>
    <cellStyle name="20% - Accent4 29 2 2 3" xfId="5006"/>
    <cellStyle name="20% - Accent4 29 2 3" xfId="5007"/>
    <cellStyle name="20% - Accent4 29 2 3 2" xfId="5008"/>
    <cellStyle name="20% - Accent4 29 2 4" xfId="5009"/>
    <cellStyle name="20% - Accent4 29 3" xfId="5010"/>
    <cellStyle name="20% - Accent4 29 3 2" xfId="5011"/>
    <cellStyle name="20% - Accent4 29 3 2 2" xfId="5012"/>
    <cellStyle name="20% - Accent4 29 3 3" xfId="5013"/>
    <cellStyle name="20% - Accent4 29 4" xfId="5014"/>
    <cellStyle name="20% - Accent4 29 4 2" xfId="5015"/>
    <cellStyle name="20% - Accent4 29 5" xfId="5016"/>
    <cellStyle name="20% - Accent4 29_draft transactions report_052009_rvsd" xfId="5017"/>
    <cellStyle name="20% - Accent4 3" xfId="5018"/>
    <cellStyle name="20% - Accent4 3 2" xfId="5019"/>
    <cellStyle name="20% - Accent4 3 2 2" xfId="5020"/>
    <cellStyle name="20% - Accent4 3 2 2 2" xfId="5021"/>
    <cellStyle name="20% - Accent4 3 2 2 2 2" xfId="5022"/>
    <cellStyle name="20% - Accent4 3 2 2 2 2 2" xfId="5023"/>
    <cellStyle name="20% - Accent4 3 2 2 2 3" xfId="5024"/>
    <cellStyle name="20% - Accent4 3 2 2 3" xfId="5025"/>
    <cellStyle name="20% - Accent4 3 2 2 3 2" xfId="5026"/>
    <cellStyle name="20% - Accent4 3 2 2 4" xfId="5027"/>
    <cellStyle name="20% - Accent4 3 2 3" xfId="5028"/>
    <cellStyle name="20% - Accent4 3 2 3 2" xfId="5029"/>
    <cellStyle name="20% - Accent4 3 2 3 2 2" xfId="5030"/>
    <cellStyle name="20% - Accent4 3 2 3 3" xfId="5031"/>
    <cellStyle name="20% - Accent4 3 2 4" xfId="5032"/>
    <cellStyle name="20% - Accent4 3 2 4 2" xfId="5033"/>
    <cellStyle name="20% - Accent4 3 2 5" xfId="5034"/>
    <cellStyle name="20% - Accent4 3 2_draft transactions report_052009_rvsd" xfId="5035"/>
    <cellStyle name="20% - Accent4 3 3" xfId="5036"/>
    <cellStyle name="20% - Accent4 3 3 2" xfId="5037"/>
    <cellStyle name="20% - Accent4 3 3 2 2" xfId="5038"/>
    <cellStyle name="20% - Accent4 3 3 2 2 2" xfId="5039"/>
    <cellStyle name="20% - Accent4 3 3 2 3" xfId="5040"/>
    <cellStyle name="20% - Accent4 3 3 3" xfId="5041"/>
    <cellStyle name="20% - Accent4 3 3 3 2" xfId="5042"/>
    <cellStyle name="20% - Accent4 3 3 4" xfId="5043"/>
    <cellStyle name="20% - Accent4 3 4" xfId="5044"/>
    <cellStyle name="20% - Accent4 3 4 2" xfId="5045"/>
    <cellStyle name="20% - Accent4 3 4 2 2" xfId="5046"/>
    <cellStyle name="20% - Accent4 3 4 3" xfId="5047"/>
    <cellStyle name="20% - Accent4 3 5" xfId="5048"/>
    <cellStyle name="20% - Accent4 3 5 2" xfId="5049"/>
    <cellStyle name="20% - Accent4 3 6" xfId="5050"/>
    <cellStyle name="20% - Accent4 3_draft transactions report_052009_rvsd" xfId="5051"/>
    <cellStyle name="20% - Accent4 30" xfId="5052"/>
    <cellStyle name="20% - Accent4 30 2" xfId="5053"/>
    <cellStyle name="20% - Accent4 30 2 2" xfId="5054"/>
    <cellStyle name="20% - Accent4 30 2 2 2" xfId="5055"/>
    <cellStyle name="20% - Accent4 30 2 2 2 2" xfId="5056"/>
    <cellStyle name="20% - Accent4 30 2 2 3" xfId="5057"/>
    <cellStyle name="20% - Accent4 30 2 3" xfId="5058"/>
    <cellStyle name="20% - Accent4 30 2 3 2" xfId="5059"/>
    <cellStyle name="20% - Accent4 30 2 4" xfId="5060"/>
    <cellStyle name="20% - Accent4 30 3" xfId="5061"/>
    <cellStyle name="20% - Accent4 30 3 2" xfId="5062"/>
    <cellStyle name="20% - Accent4 30 3 2 2" xfId="5063"/>
    <cellStyle name="20% - Accent4 30 3 3" xfId="5064"/>
    <cellStyle name="20% - Accent4 30 4" xfId="5065"/>
    <cellStyle name="20% - Accent4 30 4 2" xfId="5066"/>
    <cellStyle name="20% - Accent4 30 5" xfId="5067"/>
    <cellStyle name="20% - Accent4 30_draft transactions report_052009_rvsd" xfId="5068"/>
    <cellStyle name="20% - Accent4 31" xfId="5069"/>
    <cellStyle name="20% - Accent4 31 2" xfId="5070"/>
    <cellStyle name="20% - Accent4 31 2 2" xfId="5071"/>
    <cellStyle name="20% - Accent4 31 2 2 2" xfId="5072"/>
    <cellStyle name="20% - Accent4 31 2 2 2 2" xfId="5073"/>
    <cellStyle name="20% - Accent4 31 2 2 3" xfId="5074"/>
    <cellStyle name="20% - Accent4 31 2 3" xfId="5075"/>
    <cellStyle name="20% - Accent4 31 2 3 2" xfId="5076"/>
    <cellStyle name="20% - Accent4 31 2 4" xfId="5077"/>
    <cellStyle name="20% - Accent4 31 3" xfId="5078"/>
    <cellStyle name="20% - Accent4 31 3 2" xfId="5079"/>
    <cellStyle name="20% - Accent4 31 3 2 2" xfId="5080"/>
    <cellStyle name="20% - Accent4 31 3 3" xfId="5081"/>
    <cellStyle name="20% - Accent4 31 4" xfId="5082"/>
    <cellStyle name="20% - Accent4 31 4 2" xfId="5083"/>
    <cellStyle name="20% - Accent4 31 5" xfId="5084"/>
    <cellStyle name="20% - Accent4 31_draft transactions report_052009_rvsd" xfId="5085"/>
    <cellStyle name="20% - Accent4 32" xfId="5086"/>
    <cellStyle name="20% - Accent4 32 2" xfId="5087"/>
    <cellStyle name="20% - Accent4 32 2 2" xfId="5088"/>
    <cellStyle name="20% - Accent4 32 2 2 2" xfId="5089"/>
    <cellStyle name="20% - Accent4 32 2 2 2 2" xfId="5090"/>
    <cellStyle name="20% - Accent4 32 2 2 3" xfId="5091"/>
    <cellStyle name="20% - Accent4 32 2 3" xfId="5092"/>
    <cellStyle name="20% - Accent4 32 2 3 2" xfId="5093"/>
    <cellStyle name="20% - Accent4 32 2 4" xfId="5094"/>
    <cellStyle name="20% - Accent4 32 3" xfId="5095"/>
    <cellStyle name="20% - Accent4 32 3 2" xfId="5096"/>
    <cellStyle name="20% - Accent4 32 3 2 2" xfId="5097"/>
    <cellStyle name="20% - Accent4 32 3 3" xfId="5098"/>
    <cellStyle name="20% - Accent4 32 4" xfId="5099"/>
    <cellStyle name="20% - Accent4 32 4 2" xfId="5100"/>
    <cellStyle name="20% - Accent4 32 5" xfId="5101"/>
    <cellStyle name="20% - Accent4 32_draft transactions report_052009_rvsd" xfId="5102"/>
    <cellStyle name="20% - Accent4 33" xfId="5103"/>
    <cellStyle name="20% - Accent4 33 2" xfId="5104"/>
    <cellStyle name="20% - Accent4 33 2 2" xfId="5105"/>
    <cellStyle name="20% - Accent4 33 2 2 2" xfId="5106"/>
    <cellStyle name="20% - Accent4 33 2 3" xfId="5107"/>
    <cellStyle name="20% - Accent4 33 3" xfId="5108"/>
    <cellStyle name="20% - Accent4 33 3 2" xfId="5109"/>
    <cellStyle name="20% - Accent4 33 4" xfId="5110"/>
    <cellStyle name="20% - Accent4 34" xfId="5111"/>
    <cellStyle name="20% - Accent4 34 2" xfId="5112"/>
    <cellStyle name="20% - Accent4 34 2 2" xfId="5113"/>
    <cellStyle name="20% - Accent4 34 2 2 2" xfId="5114"/>
    <cellStyle name="20% - Accent4 34 2 3" xfId="5115"/>
    <cellStyle name="20% - Accent4 34 3" xfId="5116"/>
    <cellStyle name="20% - Accent4 34 3 2" xfId="5117"/>
    <cellStyle name="20% - Accent4 34 4" xfId="5118"/>
    <cellStyle name="20% - Accent4 35" xfId="5119"/>
    <cellStyle name="20% - Accent4 35 2" xfId="5120"/>
    <cellStyle name="20% - Accent4 35 2 2" xfId="5121"/>
    <cellStyle name="20% - Accent4 35 2 2 2" xfId="5122"/>
    <cellStyle name="20% - Accent4 35 2 3" xfId="5123"/>
    <cellStyle name="20% - Accent4 35 3" xfId="5124"/>
    <cellStyle name="20% - Accent4 35 3 2" xfId="5125"/>
    <cellStyle name="20% - Accent4 35 4" xfId="5126"/>
    <cellStyle name="20% - Accent4 36" xfId="5127"/>
    <cellStyle name="20% - Accent4 36 2" xfId="5128"/>
    <cellStyle name="20% - Accent4 36 2 2" xfId="5129"/>
    <cellStyle name="20% - Accent4 36 2 2 2" xfId="5130"/>
    <cellStyle name="20% - Accent4 36 2 3" xfId="5131"/>
    <cellStyle name="20% - Accent4 36 3" xfId="5132"/>
    <cellStyle name="20% - Accent4 36 3 2" xfId="5133"/>
    <cellStyle name="20% - Accent4 36 4" xfId="5134"/>
    <cellStyle name="20% - Accent4 37" xfId="5135"/>
    <cellStyle name="20% - Accent4 37 2" xfId="5136"/>
    <cellStyle name="20% - Accent4 37 2 2" xfId="5137"/>
    <cellStyle name="20% - Accent4 37 2 2 2" xfId="5138"/>
    <cellStyle name="20% - Accent4 37 2 3" xfId="5139"/>
    <cellStyle name="20% - Accent4 37 3" xfId="5140"/>
    <cellStyle name="20% - Accent4 37 3 2" xfId="5141"/>
    <cellStyle name="20% - Accent4 37 4" xfId="5142"/>
    <cellStyle name="20% - Accent4 38" xfId="5143"/>
    <cellStyle name="20% - Accent4 38 2" xfId="5144"/>
    <cellStyle name="20% - Accent4 38 2 2" xfId="5145"/>
    <cellStyle name="20% - Accent4 38 2 2 2" xfId="5146"/>
    <cellStyle name="20% - Accent4 38 2 3" xfId="5147"/>
    <cellStyle name="20% - Accent4 38 3" xfId="5148"/>
    <cellStyle name="20% - Accent4 38 3 2" xfId="5149"/>
    <cellStyle name="20% - Accent4 38 4" xfId="5150"/>
    <cellStyle name="20% - Accent4 39" xfId="5151"/>
    <cellStyle name="20% - Accent4 39 2" xfId="5152"/>
    <cellStyle name="20% - Accent4 39 2 2" xfId="5153"/>
    <cellStyle name="20% - Accent4 39 2 2 2" xfId="5154"/>
    <cellStyle name="20% - Accent4 39 2 3" xfId="5155"/>
    <cellStyle name="20% - Accent4 39 3" xfId="5156"/>
    <cellStyle name="20% - Accent4 39 3 2" xfId="5157"/>
    <cellStyle name="20% - Accent4 39 4" xfId="5158"/>
    <cellStyle name="20% - Accent4 4" xfId="5159"/>
    <cellStyle name="20% - Accent4 4 2" xfId="5160"/>
    <cellStyle name="20% - Accent4 4 2 2" xfId="5161"/>
    <cellStyle name="20% - Accent4 4 2 2 2" xfId="5162"/>
    <cellStyle name="20% - Accent4 4 2 2 2 2" xfId="5163"/>
    <cellStyle name="20% - Accent4 4 2 2 2 2 2" xfId="5164"/>
    <cellStyle name="20% - Accent4 4 2 2 2 3" xfId="5165"/>
    <cellStyle name="20% - Accent4 4 2 2 3" xfId="5166"/>
    <cellStyle name="20% - Accent4 4 2 2 3 2" xfId="5167"/>
    <cellStyle name="20% - Accent4 4 2 2 4" xfId="5168"/>
    <cellStyle name="20% - Accent4 4 2 3" xfId="5169"/>
    <cellStyle name="20% - Accent4 4 2 3 2" xfId="5170"/>
    <cellStyle name="20% - Accent4 4 2 3 2 2" xfId="5171"/>
    <cellStyle name="20% - Accent4 4 2 3 3" xfId="5172"/>
    <cellStyle name="20% - Accent4 4 2 4" xfId="5173"/>
    <cellStyle name="20% - Accent4 4 2 4 2" xfId="5174"/>
    <cellStyle name="20% - Accent4 4 2 5" xfId="5175"/>
    <cellStyle name="20% - Accent4 4 2_draft transactions report_052009_rvsd" xfId="5176"/>
    <cellStyle name="20% - Accent4 4 3" xfId="5177"/>
    <cellStyle name="20% - Accent4 4 3 2" xfId="5178"/>
    <cellStyle name="20% - Accent4 4 3 2 2" xfId="5179"/>
    <cellStyle name="20% - Accent4 4 3 2 2 2" xfId="5180"/>
    <cellStyle name="20% - Accent4 4 3 2 3" xfId="5181"/>
    <cellStyle name="20% - Accent4 4 3 3" xfId="5182"/>
    <cellStyle name="20% - Accent4 4 3 3 2" xfId="5183"/>
    <cellStyle name="20% - Accent4 4 3 4" xfId="5184"/>
    <cellStyle name="20% - Accent4 4 4" xfId="5185"/>
    <cellStyle name="20% - Accent4 4 4 2" xfId="5186"/>
    <cellStyle name="20% - Accent4 4 4 2 2" xfId="5187"/>
    <cellStyle name="20% - Accent4 4 4 3" xfId="5188"/>
    <cellStyle name="20% - Accent4 4 5" xfId="5189"/>
    <cellStyle name="20% - Accent4 4 5 2" xfId="5190"/>
    <cellStyle name="20% - Accent4 4 6" xfId="5191"/>
    <cellStyle name="20% - Accent4 4_draft transactions report_052009_rvsd" xfId="5192"/>
    <cellStyle name="20% - Accent4 40" xfId="5193"/>
    <cellStyle name="20% - Accent4 40 2" xfId="5194"/>
    <cellStyle name="20% - Accent4 40 2 2" xfId="5195"/>
    <cellStyle name="20% - Accent4 40 2 2 2" xfId="5196"/>
    <cellStyle name="20% - Accent4 40 2 3" xfId="5197"/>
    <cellStyle name="20% - Accent4 40 3" xfId="5198"/>
    <cellStyle name="20% - Accent4 40 3 2" xfId="5199"/>
    <cellStyle name="20% - Accent4 40 4" xfId="5200"/>
    <cellStyle name="20% - Accent4 41" xfId="5201"/>
    <cellStyle name="20% - Accent4 41 2" xfId="5202"/>
    <cellStyle name="20% - Accent4 41 2 2" xfId="5203"/>
    <cellStyle name="20% - Accent4 41 2 2 2" xfId="5204"/>
    <cellStyle name="20% - Accent4 41 2 3" xfId="5205"/>
    <cellStyle name="20% - Accent4 41 3" xfId="5206"/>
    <cellStyle name="20% - Accent4 41 3 2" xfId="5207"/>
    <cellStyle name="20% - Accent4 41 4" xfId="5208"/>
    <cellStyle name="20% - Accent4 42" xfId="5209"/>
    <cellStyle name="20% - Accent4 42 2" xfId="5210"/>
    <cellStyle name="20% - Accent4 42 2 2" xfId="5211"/>
    <cellStyle name="20% - Accent4 42 2 2 2" xfId="5212"/>
    <cellStyle name="20% - Accent4 42 2 3" xfId="5213"/>
    <cellStyle name="20% - Accent4 42 3" xfId="5214"/>
    <cellStyle name="20% - Accent4 42 3 2" xfId="5215"/>
    <cellStyle name="20% - Accent4 42 4" xfId="5216"/>
    <cellStyle name="20% - Accent4 43" xfId="5217"/>
    <cellStyle name="20% - Accent4 43 2" xfId="5218"/>
    <cellStyle name="20% - Accent4 43 2 2" xfId="5219"/>
    <cellStyle name="20% - Accent4 43 2 2 2" xfId="5220"/>
    <cellStyle name="20% - Accent4 43 2 3" xfId="5221"/>
    <cellStyle name="20% - Accent4 43 3" xfId="5222"/>
    <cellStyle name="20% - Accent4 43 3 2" xfId="5223"/>
    <cellStyle name="20% - Accent4 43 4" xfId="5224"/>
    <cellStyle name="20% - Accent4 44" xfId="5225"/>
    <cellStyle name="20% - Accent4 44 2" xfId="5226"/>
    <cellStyle name="20% - Accent4 44 2 2" xfId="5227"/>
    <cellStyle name="20% - Accent4 44 2 2 2" xfId="5228"/>
    <cellStyle name="20% - Accent4 44 2 3" xfId="5229"/>
    <cellStyle name="20% - Accent4 44 3" xfId="5230"/>
    <cellStyle name="20% - Accent4 44 3 2" xfId="5231"/>
    <cellStyle name="20% - Accent4 44 4" xfId="5232"/>
    <cellStyle name="20% - Accent4 45" xfId="5233"/>
    <cellStyle name="20% - Accent4 45 2" xfId="5234"/>
    <cellStyle name="20% - Accent4 45 2 2" xfId="5235"/>
    <cellStyle name="20% - Accent4 45 2 2 2" xfId="5236"/>
    <cellStyle name="20% - Accent4 45 2 3" xfId="5237"/>
    <cellStyle name="20% - Accent4 45 3" xfId="5238"/>
    <cellStyle name="20% - Accent4 45 3 2" xfId="5239"/>
    <cellStyle name="20% - Accent4 45 4" xfId="5240"/>
    <cellStyle name="20% - Accent4 46" xfId="5241"/>
    <cellStyle name="20% - Accent4 46 2" xfId="5242"/>
    <cellStyle name="20% - Accent4 46 2 2" xfId="5243"/>
    <cellStyle name="20% - Accent4 46 2 2 2" xfId="5244"/>
    <cellStyle name="20% - Accent4 46 2 3" xfId="5245"/>
    <cellStyle name="20% - Accent4 46 3" xfId="5246"/>
    <cellStyle name="20% - Accent4 46 3 2" xfId="5247"/>
    <cellStyle name="20% - Accent4 46 4" xfId="5248"/>
    <cellStyle name="20% - Accent4 47" xfId="5249"/>
    <cellStyle name="20% - Accent4 47 2" xfId="5250"/>
    <cellStyle name="20% - Accent4 47 2 2" xfId="5251"/>
    <cellStyle name="20% - Accent4 47 2 2 2" xfId="5252"/>
    <cellStyle name="20% - Accent4 47 2 3" xfId="5253"/>
    <cellStyle name="20% - Accent4 47 3" xfId="5254"/>
    <cellStyle name="20% - Accent4 47 3 2" xfId="5255"/>
    <cellStyle name="20% - Accent4 47 4" xfId="5256"/>
    <cellStyle name="20% - Accent4 48" xfId="5257"/>
    <cellStyle name="20% - Accent4 48 2" xfId="5258"/>
    <cellStyle name="20% - Accent4 48 2 2" xfId="5259"/>
    <cellStyle name="20% - Accent4 48 2 2 2" xfId="5260"/>
    <cellStyle name="20% - Accent4 48 2 3" xfId="5261"/>
    <cellStyle name="20% - Accent4 48 3" xfId="5262"/>
    <cellStyle name="20% - Accent4 48 3 2" xfId="5263"/>
    <cellStyle name="20% - Accent4 48 4" xfId="5264"/>
    <cellStyle name="20% - Accent4 49" xfId="5265"/>
    <cellStyle name="20% - Accent4 49 2" xfId="5266"/>
    <cellStyle name="20% - Accent4 49 2 2" xfId="5267"/>
    <cellStyle name="20% - Accent4 49 2 2 2" xfId="5268"/>
    <cellStyle name="20% - Accent4 49 2 3" xfId="5269"/>
    <cellStyle name="20% - Accent4 49 3" xfId="5270"/>
    <cellStyle name="20% - Accent4 49 3 2" xfId="5271"/>
    <cellStyle name="20% - Accent4 49 4" xfId="5272"/>
    <cellStyle name="20% - Accent4 5" xfId="5273"/>
    <cellStyle name="20% - Accent4 5 2" xfId="5274"/>
    <cellStyle name="20% - Accent4 5 2 2" xfId="5275"/>
    <cellStyle name="20% - Accent4 5 2 2 2" xfId="5276"/>
    <cellStyle name="20% - Accent4 5 2 2 2 2" xfId="5277"/>
    <cellStyle name="20% - Accent4 5 2 2 2 2 2" xfId="5278"/>
    <cellStyle name="20% - Accent4 5 2 2 2 3" xfId="5279"/>
    <cellStyle name="20% - Accent4 5 2 2 3" xfId="5280"/>
    <cellStyle name="20% - Accent4 5 2 2 3 2" xfId="5281"/>
    <cellStyle name="20% - Accent4 5 2 2 4" xfId="5282"/>
    <cellStyle name="20% - Accent4 5 2 3" xfId="5283"/>
    <cellStyle name="20% - Accent4 5 2 3 2" xfId="5284"/>
    <cellStyle name="20% - Accent4 5 2 3 2 2" xfId="5285"/>
    <cellStyle name="20% - Accent4 5 2 3 3" xfId="5286"/>
    <cellStyle name="20% - Accent4 5 2 4" xfId="5287"/>
    <cellStyle name="20% - Accent4 5 2 4 2" xfId="5288"/>
    <cellStyle name="20% - Accent4 5 2 5" xfId="5289"/>
    <cellStyle name="20% - Accent4 5 2_draft transactions report_052009_rvsd" xfId="5290"/>
    <cellStyle name="20% - Accent4 5 3" xfId="5291"/>
    <cellStyle name="20% - Accent4 5 3 2" xfId="5292"/>
    <cellStyle name="20% - Accent4 5 3 2 2" xfId="5293"/>
    <cellStyle name="20% - Accent4 5 3 2 2 2" xfId="5294"/>
    <cellStyle name="20% - Accent4 5 3 2 3" xfId="5295"/>
    <cellStyle name="20% - Accent4 5 3 3" xfId="5296"/>
    <cellStyle name="20% - Accent4 5 3 3 2" xfId="5297"/>
    <cellStyle name="20% - Accent4 5 3 4" xfId="5298"/>
    <cellStyle name="20% - Accent4 5 4" xfId="5299"/>
    <cellStyle name="20% - Accent4 5 4 2" xfId="5300"/>
    <cellStyle name="20% - Accent4 5 4 2 2" xfId="5301"/>
    <cellStyle name="20% - Accent4 5 4 3" xfId="5302"/>
    <cellStyle name="20% - Accent4 5 5" xfId="5303"/>
    <cellStyle name="20% - Accent4 5 5 2" xfId="5304"/>
    <cellStyle name="20% - Accent4 5 6" xfId="5305"/>
    <cellStyle name="20% - Accent4 5_draft transactions report_052009_rvsd" xfId="5306"/>
    <cellStyle name="20% - Accent4 50" xfId="5307"/>
    <cellStyle name="20% - Accent4 50 2" xfId="5308"/>
    <cellStyle name="20% - Accent4 50 2 2" xfId="5309"/>
    <cellStyle name="20% - Accent4 50 2 2 2" xfId="5310"/>
    <cellStyle name="20% - Accent4 50 2 3" xfId="5311"/>
    <cellStyle name="20% - Accent4 50 3" xfId="5312"/>
    <cellStyle name="20% - Accent4 50 3 2" xfId="5313"/>
    <cellStyle name="20% - Accent4 50 4" xfId="5314"/>
    <cellStyle name="20% - Accent4 51" xfId="5315"/>
    <cellStyle name="20% - Accent4 51 2" xfId="5316"/>
    <cellStyle name="20% - Accent4 51 2 2" xfId="5317"/>
    <cellStyle name="20% - Accent4 51 2 2 2" xfId="5318"/>
    <cellStyle name="20% - Accent4 51 2 3" xfId="5319"/>
    <cellStyle name="20% - Accent4 51 3" xfId="5320"/>
    <cellStyle name="20% - Accent4 51 3 2" xfId="5321"/>
    <cellStyle name="20% - Accent4 51 4" xfId="5322"/>
    <cellStyle name="20% - Accent4 52" xfId="5323"/>
    <cellStyle name="20% - Accent4 52 2" xfId="5324"/>
    <cellStyle name="20% - Accent4 52 2 2" xfId="5325"/>
    <cellStyle name="20% - Accent4 52 2 2 2" xfId="5326"/>
    <cellStyle name="20% - Accent4 52 2 3" xfId="5327"/>
    <cellStyle name="20% - Accent4 52 3" xfId="5328"/>
    <cellStyle name="20% - Accent4 52 3 2" xfId="5329"/>
    <cellStyle name="20% - Accent4 52 4" xfId="5330"/>
    <cellStyle name="20% - Accent4 53" xfId="5331"/>
    <cellStyle name="20% - Accent4 53 2" xfId="5332"/>
    <cellStyle name="20% - Accent4 53 2 2" xfId="5333"/>
    <cellStyle name="20% - Accent4 53 2 2 2" xfId="5334"/>
    <cellStyle name="20% - Accent4 53 2 3" xfId="5335"/>
    <cellStyle name="20% - Accent4 53 3" xfId="5336"/>
    <cellStyle name="20% - Accent4 53 3 2" xfId="5337"/>
    <cellStyle name="20% - Accent4 53 4" xfId="5338"/>
    <cellStyle name="20% - Accent4 54" xfId="5339"/>
    <cellStyle name="20% - Accent4 54 2" xfId="5340"/>
    <cellStyle name="20% - Accent4 54 2 2" xfId="5341"/>
    <cellStyle name="20% - Accent4 54 2 2 2" xfId="5342"/>
    <cellStyle name="20% - Accent4 54 2 3" xfId="5343"/>
    <cellStyle name="20% - Accent4 54 3" xfId="5344"/>
    <cellStyle name="20% - Accent4 54 3 2" xfId="5345"/>
    <cellStyle name="20% - Accent4 54 4" xfId="5346"/>
    <cellStyle name="20% - Accent4 55" xfId="5347"/>
    <cellStyle name="20% - Accent4 55 2" xfId="5348"/>
    <cellStyle name="20% - Accent4 55 2 2" xfId="5349"/>
    <cellStyle name="20% - Accent4 55 2 2 2" xfId="5350"/>
    <cellStyle name="20% - Accent4 55 2 3" xfId="5351"/>
    <cellStyle name="20% - Accent4 55 3" xfId="5352"/>
    <cellStyle name="20% - Accent4 55 3 2" xfId="5353"/>
    <cellStyle name="20% - Accent4 55 4" xfId="5354"/>
    <cellStyle name="20% - Accent4 56" xfId="5355"/>
    <cellStyle name="20% - Accent4 56 2" xfId="5356"/>
    <cellStyle name="20% - Accent4 56 2 2" xfId="5357"/>
    <cellStyle name="20% - Accent4 56 2 2 2" xfId="5358"/>
    <cellStyle name="20% - Accent4 56 2 3" xfId="5359"/>
    <cellStyle name="20% - Accent4 56 3" xfId="5360"/>
    <cellStyle name="20% - Accent4 56 3 2" xfId="5361"/>
    <cellStyle name="20% - Accent4 56 4" xfId="5362"/>
    <cellStyle name="20% - Accent4 57" xfId="5363"/>
    <cellStyle name="20% - Accent4 57 2" xfId="5364"/>
    <cellStyle name="20% - Accent4 57 2 2" xfId="5365"/>
    <cellStyle name="20% - Accent4 57 2 2 2" xfId="5366"/>
    <cellStyle name="20% - Accent4 57 2 3" xfId="5367"/>
    <cellStyle name="20% - Accent4 57 3" xfId="5368"/>
    <cellStyle name="20% - Accent4 57 3 2" xfId="5369"/>
    <cellStyle name="20% - Accent4 57 4" xfId="5370"/>
    <cellStyle name="20% - Accent4 58" xfId="5371"/>
    <cellStyle name="20% - Accent4 58 2" xfId="5372"/>
    <cellStyle name="20% - Accent4 58 2 2" xfId="5373"/>
    <cellStyle name="20% - Accent4 58 2 2 2" xfId="5374"/>
    <cellStyle name="20% - Accent4 58 2 3" xfId="5375"/>
    <cellStyle name="20% - Accent4 58 3" xfId="5376"/>
    <cellStyle name="20% - Accent4 58 3 2" xfId="5377"/>
    <cellStyle name="20% - Accent4 58 4" xfId="5378"/>
    <cellStyle name="20% - Accent4 59" xfId="5379"/>
    <cellStyle name="20% - Accent4 59 2" xfId="5380"/>
    <cellStyle name="20% - Accent4 59 2 2" xfId="5381"/>
    <cellStyle name="20% - Accent4 59 2 2 2" xfId="5382"/>
    <cellStyle name="20% - Accent4 59 2 3" xfId="5383"/>
    <cellStyle name="20% - Accent4 59 3" xfId="5384"/>
    <cellStyle name="20% - Accent4 59 3 2" xfId="5385"/>
    <cellStyle name="20% - Accent4 59 4" xfId="5386"/>
    <cellStyle name="20% - Accent4 6" xfId="5387"/>
    <cellStyle name="20% - Accent4 6 2" xfId="5388"/>
    <cellStyle name="20% - Accent4 6 2 2" xfId="5389"/>
    <cellStyle name="20% - Accent4 6 2 2 2" xfId="5390"/>
    <cellStyle name="20% - Accent4 6 2 2 2 2" xfId="5391"/>
    <cellStyle name="20% - Accent4 6 2 2 2 2 2" xfId="5392"/>
    <cellStyle name="20% - Accent4 6 2 2 2 3" xfId="5393"/>
    <cellStyle name="20% - Accent4 6 2 2 3" xfId="5394"/>
    <cellStyle name="20% - Accent4 6 2 2 3 2" xfId="5395"/>
    <cellStyle name="20% - Accent4 6 2 2 4" xfId="5396"/>
    <cellStyle name="20% - Accent4 6 2 3" xfId="5397"/>
    <cellStyle name="20% - Accent4 6 2 3 2" xfId="5398"/>
    <cellStyle name="20% - Accent4 6 2 3 2 2" xfId="5399"/>
    <cellStyle name="20% - Accent4 6 2 3 3" xfId="5400"/>
    <cellStyle name="20% - Accent4 6 2 4" xfId="5401"/>
    <cellStyle name="20% - Accent4 6 2 4 2" xfId="5402"/>
    <cellStyle name="20% - Accent4 6 2 5" xfId="5403"/>
    <cellStyle name="20% - Accent4 6 2_draft transactions report_052009_rvsd" xfId="5404"/>
    <cellStyle name="20% - Accent4 6 3" xfId="5405"/>
    <cellStyle name="20% - Accent4 6 3 2" xfId="5406"/>
    <cellStyle name="20% - Accent4 6 3 2 2" xfId="5407"/>
    <cellStyle name="20% - Accent4 6 3 2 2 2" xfId="5408"/>
    <cellStyle name="20% - Accent4 6 3 2 3" xfId="5409"/>
    <cellStyle name="20% - Accent4 6 3 3" xfId="5410"/>
    <cellStyle name="20% - Accent4 6 3 3 2" xfId="5411"/>
    <cellStyle name="20% - Accent4 6 3 4" xfId="5412"/>
    <cellStyle name="20% - Accent4 6 4" xfId="5413"/>
    <cellStyle name="20% - Accent4 6 4 2" xfId="5414"/>
    <cellStyle name="20% - Accent4 6 4 2 2" xfId="5415"/>
    <cellStyle name="20% - Accent4 6 4 3" xfId="5416"/>
    <cellStyle name="20% - Accent4 6 5" xfId="5417"/>
    <cellStyle name="20% - Accent4 6 5 2" xfId="5418"/>
    <cellStyle name="20% - Accent4 6 6" xfId="5419"/>
    <cellStyle name="20% - Accent4 6_draft transactions report_052009_rvsd" xfId="5420"/>
    <cellStyle name="20% - Accent4 60" xfId="5421"/>
    <cellStyle name="20% - Accent4 60 2" xfId="5422"/>
    <cellStyle name="20% - Accent4 60 2 2" xfId="5423"/>
    <cellStyle name="20% - Accent4 60 2 2 2" xfId="5424"/>
    <cellStyle name="20% - Accent4 60 2 3" xfId="5425"/>
    <cellStyle name="20% - Accent4 60 3" xfId="5426"/>
    <cellStyle name="20% - Accent4 60 3 2" xfId="5427"/>
    <cellStyle name="20% - Accent4 60 4" xfId="5428"/>
    <cellStyle name="20% - Accent4 61" xfId="5429"/>
    <cellStyle name="20% - Accent4 61 2" xfId="5430"/>
    <cellStyle name="20% - Accent4 61 2 2" xfId="5431"/>
    <cellStyle name="20% - Accent4 61 2 2 2" xfId="5432"/>
    <cellStyle name="20% - Accent4 61 2 3" xfId="5433"/>
    <cellStyle name="20% - Accent4 61 3" xfId="5434"/>
    <cellStyle name="20% - Accent4 61 3 2" xfId="5435"/>
    <cellStyle name="20% - Accent4 61 4" xfId="5436"/>
    <cellStyle name="20% - Accent4 62" xfId="5437"/>
    <cellStyle name="20% - Accent4 62 2" xfId="5438"/>
    <cellStyle name="20% - Accent4 62 2 2" xfId="5439"/>
    <cellStyle name="20% - Accent4 62 2 2 2" xfId="5440"/>
    <cellStyle name="20% - Accent4 62 2 3" xfId="5441"/>
    <cellStyle name="20% - Accent4 62 3" xfId="5442"/>
    <cellStyle name="20% - Accent4 62 3 2" xfId="5443"/>
    <cellStyle name="20% - Accent4 62 4" xfId="5444"/>
    <cellStyle name="20% - Accent4 63" xfId="5445"/>
    <cellStyle name="20% - Accent4 63 2" xfId="5446"/>
    <cellStyle name="20% - Accent4 63 2 2" xfId="5447"/>
    <cellStyle name="20% - Accent4 63 2 2 2" xfId="5448"/>
    <cellStyle name="20% - Accent4 63 2 3" xfId="5449"/>
    <cellStyle name="20% - Accent4 63 3" xfId="5450"/>
    <cellStyle name="20% - Accent4 63 3 2" xfId="5451"/>
    <cellStyle name="20% - Accent4 63 4" xfId="5452"/>
    <cellStyle name="20% - Accent4 64" xfId="5453"/>
    <cellStyle name="20% - Accent4 64 2" xfId="5454"/>
    <cellStyle name="20% - Accent4 64 2 2" xfId="5455"/>
    <cellStyle name="20% - Accent4 64 2 2 2" xfId="5456"/>
    <cellStyle name="20% - Accent4 64 2 3" xfId="5457"/>
    <cellStyle name="20% - Accent4 64 3" xfId="5458"/>
    <cellStyle name="20% - Accent4 64 3 2" xfId="5459"/>
    <cellStyle name="20% - Accent4 64 4" xfId="5460"/>
    <cellStyle name="20% - Accent4 65" xfId="5461"/>
    <cellStyle name="20% - Accent4 65 2" xfId="5462"/>
    <cellStyle name="20% - Accent4 65 2 2" xfId="5463"/>
    <cellStyle name="20% - Accent4 65 2 2 2" xfId="5464"/>
    <cellStyle name="20% - Accent4 65 2 3" xfId="5465"/>
    <cellStyle name="20% - Accent4 65 3" xfId="5466"/>
    <cellStyle name="20% - Accent4 65 3 2" xfId="5467"/>
    <cellStyle name="20% - Accent4 65 4" xfId="5468"/>
    <cellStyle name="20% - Accent4 66" xfId="5469"/>
    <cellStyle name="20% - Accent4 66 2" xfId="5470"/>
    <cellStyle name="20% - Accent4 66 2 2" xfId="5471"/>
    <cellStyle name="20% - Accent4 66 2 2 2" xfId="5472"/>
    <cellStyle name="20% - Accent4 66 2 3" xfId="5473"/>
    <cellStyle name="20% - Accent4 66 3" xfId="5474"/>
    <cellStyle name="20% - Accent4 66 3 2" xfId="5475"/>
    <cellStyle name="20% - Accent4 66 4" xfId="5476"/>
    <cellStyle name="20% - Accent4 67" xfId="5477"/>
    <cellStyle name="20% - Accent4 67 2" xfId="5478"/>
    <cellStyle name="20% - Accent4 67 2 2" xfId="5479"/>
    <cellStyle name="20% - Accent4 67 2 2 2" xfId="5480"/>
    <cellStyle name="20% - Accent4 67 2 3" xfId="5481"/>
    <cellStyle name="20% - Accent4 67 3" xfId="5482"/>
    <cellStyle name="20% - Accent4 67 3 2" xfId="5483"/>
    <cellStyle name="20% - Accent4 67 4" xfId="5484"/>
    <cellStyle name="20% - Accent4 68" xfId="5485"/>
    <cellStyle name="20% - Accent4 68 2" xfId="5486"/>
    <cellStyle name="20% - Accent4 68 2 2" xfId="5487"/>
    <cellStyle name="20% - Accent4 68 2 2 2" xfId="5488"/>
    <cellStyle name="20% - Accent4 68 2 3" xfId="5489"/>
    <cellStyle name="20% - Accent4 68 3" xfId="5490"/>
    <cellStyle name="20% - Accent4 68 3 2" xfId="5491"/>
    <cellStyle name="20% - Accent4 68 4" xfId="5492"/>
    <cellStyle name="20% - Accent4 69" xfId="5493"/>
    <cellStyle name="20% - Accent4 69 2" xfId="5494"/>
    <cellStyle name="20% - Accent4 69 2 2" xfId="5495"/>
    <cellStyle name="20% - Accent4 69 2 2 2" xfId="5496"/>
    <cellStyle name="20% - Accent4 69 2 3" xfId="5497"/>
    <cellStyle name="20% - Accent4 69 3" xfId="5498"/>
    <cellStyle name="20% - Accent4 69 3 2" xfId="5499"/>
    <cellStyle name="20% - Accent4 69 4" xfId="5500"/>
    <cellStyle name="20% - Accent4 7" xfId="5501"/>
    <cellStyle name="20% - Accent4 7 2" xfId="5502"/>
    <cellStyle name="20% - Accent4 7 2 2" xfId="5503"/>
    <cellStyle name="20% - Accent4 7 2 2 2" xfId="5504"/>
    <cellStyle name="20% - Accent4 7 2 2 2 2" xfId="5505"/>
    <cellStyle name="20% - Accent4 7 2 2 2 2 2" xfId="5506"/>
    <cellStyle name="20% - Accent4 7 2 2 2 3" xfId="5507"/>
    <cellStyle name="20% - Accent4 7 2 2 3" xfId="5508"/>
    <cellStyle name="20% - Accent4 7 2 2 3 2" xfId="5509"/>
    <cellStyle name="20% - Accent4 7 2 2 4" xfId="5510"/>
    <cellStyle name="20% - Accent4 7 2 3" xfId="5511"/>
    <cellStyle name="20% - Accent4 7 2 3 2" xfId="5512"/>
    <cellStyle name="20% - Accent4 7 2 3 2 2" xfId="5513"/>
    <cellStyle name="20% - Accent4 7 2 3 3" xfId="5514"/>
    <cellStyle name="20% - Accent4 7 2 4" xfId="5515"/>
    <cellStyle name="20% - Accent4 7 2 4 2" xfId="5516"/>
    <cellStyle name="20% - Accent4 7 2 5" xfId="5517"/>
    <cellStyle name="20% - Accent4 7 2_draft transactions report_052009_rvsd" xfId="5518"/>
    <cellStyle name="20% - Accent4 7 3" xfId="5519"/>
    <cellStyle name="20% - Accent4 7 3 2" xfId="5520"/>
    <cellStyle name="20% - Accent4 7 3 2 2" xfId="5521"/>
    <cellStyle name="20% - Accent4 7 3 2 2 2" xfId="5522"/>
    <cellStyle name="20% - Accent4 7 3 2 3" xfId="5523"/>
    <cellStyle name="20% - Accent4 7 3 3" xfId="5524"/>
    <cellStyle name="20% - Accent4 7 3 3 2" xfId="5525"/>
    <cellStyle name="20% - Accent4 7 3 4" xfId="5526"/>
    <cellStyle name="20% - Accent4 7 4" xfId="5527"/>
    <cellStyle name="20% - Accent4 7 4 2" xfId="5528"/>
    <cellStyle name="20% - Accent4 7 4 2 2" xfId="5529"/>
    <cellStyle name="20% - Accent4 7 4 3" xfId="5530"/>
    <cellStyle name="20% - Accent4 7 5" xfId="5531"/>
    <cellStyle name="20% - Accent4 7 5 2" xfId="5532"/>
    <cellStyle name="20% - Accent4 7 6" xfId="5533"/>
    <cellStyle name="20% - Accent4 7_draft transactions report_052009_rvsd" xfId="5534"/>
    <cellStyle name="20% - Accent4 70" xfId="5535"/>
    <cellStyle name="20% - Accent4 70 2" xfId="5536"/>
    <cellStyle name="20% - Accent4 70 2 2" xfId="5537"/>
    <cellStyle name="20% - Accent4 70 2 2 2" xfId="5538"/>
    <cellStyle name="20% - Accent4 70 2 3" xfId="5539"/>
    <cellStyle name="20% - Accent4 70 3" xfId="5540"/>
    <cellStyle name="20% - Accent4 70 3 2" xfId="5541"/>
    <cellStyle name="20% - Accent4 70 4" xfId="5542"/>
    <cellStyle name="20% - Accent4 71" xfId="5543"/>
    <cellStyle name="20% - Accent4 71 2" xfId="5544"/>
    <cellStyle name="20% - Accent4 71 2 2" xfId="5545"/>
    <cellStyle name="20% - Accent4 71 2 2 2" xfId="5546"/>
    <cellStyle name="20% - Accent4 71 2 3" xfId="5547"/>
    <cellStyle name="20% - Accent4 71 3" xfId="5548"/>
    <cellStyle name="20% - Accent4 71 3 2" xfId="5549"/>
    <cellStyle name="20% - Accent4 71 4" xfId="5550"/>
    <cellStyle name="20% - Accent4 72" xfId="5551"/>
    <cellStyle name="20% - Accent4 72 2" xfId="5552"/>
    <cellStyle name="20% - Accent4 72 2 2" xfId="5553"/>
    <cellStyle name="20% - Accent4 72 2 2 2" xfId="5554"/>
    <cellStyle name="20% - Accent4 72 2 3" xfId="5555"/>
    <cellStyle name="20% - Accent4 72 3" xfId="5556"/>
    <cellStyle name="20% - Accent4 72 3 2" xfId="5557"/>
    <cellStyle name="20% - Accent4 72 4" xfId="5558"/>
    <cellStyle name="20% - Accent4 73" xfId="5559"/>
    <cellStyle name="20% - Accent4 73 2" xfId="5560"/>
    <cellStyle name="20% - Accent4 73 2 2" xfId="5561"/>
    <cellStyle name="20% - Accent4 73 2 2 2" xfId="5562"/>
    <cellStyle name="20% - Accent4 73 2 3" xfId="5563"/>
    <cellStyle name="20% - Accent4 73 3" xfId="5564"/>
    <cellStyle name="20% - Accent4 73 3 2" xfId="5565"/>
    <cellStyle name="20% - Accent4 73 4" xfId="5566"/>
    <cellStyle name="20% - Accent4 74" xfId="5567"/>
    <cellStyle name="20% - Accent4 74 2" xfId="5568"/>
    <cellStyle name="20% - Accent4 74 2 2" xfId="5569"/>
    <cellStyle name="20% - Accent4 74 2 2 2" xfId="5570"/>
    <cellStyle name="20% - Accent4 74 2 3" xfId="5571"/>
    <cellStyle name="20% - Accent4 74 3" xfId="5572"/>
    <cellStyle name="20% - Accent4 74 3 2" xfId="5573"/>
    <cellStyle name="20% - Accent4 74 4" xfId="5574"/>
    <cellStyle name="20% - Accent4 75" xfId="5575"/>
    <cellStyle name="20% - Accent4 75 2" xfId="5576"/>
    <cellStyle name="20% - Accent4 75 2 2" xfId="5577"/>
    <cellStyle name="20% - Accent4 75 2 2 2" xfId="5578"/>
    <cellStyle name="20% - Accent4 75 2 3" xfId="5579"/>
    <cellStyle name="20% - Accent4 75 3" xfId="5580"/>
    <cellStyle name="20% - Accent4 75 3 2" xfId="5581"/>
    <cellStyle name="20% - Accent4 75 4" xfId="5582"/>
    <cellStyle name="20% - Accent4 76" xfId="5583"/>
    <cellStyle name="20% - Accent4 76 2" xfId="5584"/>
    <cellStyle name="20% - Accent4 76 2 2" xfId="5585"/>
    <cellStyle name="20% - Accent4 76 2 2 2" xfId="5586"/>
    <cellStyle name="20% - Accent4 76 2 3" xfId="5587"/>
    <cellStyle name="20% - Accent4 76 3" xfId="5588"/>
    <cellStyle name="20% - Accent4 76 3 2" xfId="5589"/>
    <cellStyle name="20% - Accent4 76 4" xfId="5590"/>
    <cellStyle name="20% - Accent4 77" xfId="5591"/>
    <cellStyle name="20% - Accent4 77 2" xfId="5592"/>
    <cellStyle name="20% - Accent4 77 2 2" xfId="5593"/>
    <cellStyle name="20% - Accent4 77 2 2 2" xfId="5594"/>
    <cellStyle name="20% - Accent4 77 2 3" xfId="5595"/>
    <cellStyle name="20% - Accent4 77 3" xfId="5596"/>
    <cellStyle name="20% - Accent4 77 3 2" xfId="5597"/>
    <cellStyle name="20% - Accent4 77 4" xfId="5598"/>
    <cellStyle name="20% - Accent4 78" xfId="5599"/>
    <cellStyle name="20% - Accent4 78 2" xfId="5600"/>
    <cellStyle name="20% - Accent4 78 2 2" xfId="5601"/>
    <cellStyle name="20% - Accent4 78 2 2 2" xfId="5602"/>
    <cellStyle name="20% - Accent4 78 2 3" xfId="5603"/>
    <cellStyle name="20% - Accent4 78 3" xfId="5604"/>
    <cellStyle name="20% - Accent4 78 3 2" xfId="5605"/>
    <cellStyle name="20% - Accent4 78 4" xfId="5606"/>
    <cellStyle name="20% - Accent4 79" xfId="5607"/>
    <cellStyle name="20% - Accent4 79 2" xfId="5608"/>
    <cellStyle name="20% - Accent4 79 2 2" xfId="5609"/>
    <cellStyle name="20% - Accent4 79 2 2 2" xfId="5610"/>
    <cellStyle name="20% - Accent4 79 2 3" xfId="5611"/>
    <cellStyle name="20% - Accent4 79 3" xfId="5612"/>
    <cellStyle name="20% - Accent4 79 3 2" xfId="5613"/>
    <cellStyle name="20% - Accent4 79 4" xfId="5614"/>
    <cellStyle name="20% - Accent4 8" xfId="5615"/>
    <cellStyle name="20% - Accent4 8 2" xfId="5616"/>
    <cellStyle name="20% - Accent4 8 2 2" xfId="5617"/>
    <cellStyle name="20% - Accent4 8 2 2 2" xfId="5618"/>
    <cellStyle name="20% - Accent4 8 2 2 2 2" xfId="5619"/>
    <cellStyle name="20% - Accent4 8 2 2 2 2 2" xfId="5620"/>
    <cellStyle name="20% - Accent4 8 2 2 2 3" xfId="5621"/>
    <cellStyle name="20% - Accent4 8 2 2 3" xfId="5622"/>
    <cellStyle name="20% - Accent4 8 2 2 3 2" xfId="5623"/>
    <cellStyle name="20% - Accent4 8 2 2 4" xfId="5624"/>
    <cellStyle name="20% - Accent4 8 2 3" xfId="5625"/>
    <cellStyle name="20% - Accent4 8 2 3 2" xfId="5626"/>
    <cellStyle name="20% - Accent4 8 2 3 2 2" xfId="5627"/>
    <cellStyle name="20% - Accent4 8 2 3 3" xfId="5628"/>
    <cellStyle name="20% - Accent4 8 2 4" xfId="5629"/>
    <cellStyle name="20% - Accent4 8 2 4 2" xfId="5630"/>
    <cellStyle name="20% - Accent4 8 2 5" xfId="5631"/>
    <cellStyle name="20% - Accent4 8 2_draft transactions report_052009_rvsd" xfId="5632"/>
    <cellStyle name="20% - Accent4 8 3" xfId="5633"/>
    <cellStyle name="20% - Accent4 8 3 2" xfId="5634"/>
    <cellStyle name="20% - Accent4 8 3 2 2" xfId="5635"/>
    <cellStyle name="20% - Accent4 8 3 2 2 2" xfId="5636"/>
    <cellStyle name="20% - Accent4 8 3 2 3" xfId="5637"/>
    <cellStyle name="20% - Accent4 8 3 3" xfId="5638"/>
    <cellStyle name="20% - Accent4 8 3 3 2" xfId="5639"/>
    <cellStyle name="20% - Accent4 8 3 4" xfId="5640"/>
    <cellStyle name="20% - Accent4 8 4" xfId="5641"/>
    <cellStyle name="20% - Accent4 8 4 2" xfId="5642"/>
    <cellStyle name="20% - Accent4 8 4 2 2" xfId="5643"/>
    <cellStyle name="20% - Accent4 8 4 3" xfId="5644"/>
    <cellStyle name="20% - Accent4 8 5" xfId="5645"/>
    <cellStyle name="20% - Accent4 8 5 2" xfId="5646"/>
    <cellStyle name="20% - Accent4 8 6" xfId="5647"/>
    <cellStyle name="20% - Accent4 8_draft transactions report_052009_rvsd" xfId="5648"/>
    <cellStyle name="20% - Accent4 80" xfId="5649"/>
    <cellStyle name="20% - Accent4 80 2" xfId="5650"/>
    <cellStyle name="20% - Accent4 80 2 2" xfId="5651"/>
    <cellStyle name="20% - Accent4 80 2 2 2" xfId="5652"/>
    <cellStyle name="20% - Accent4 80 2 3" xfId="5653"/>
    <cellStyle name="20% - Accent4 80 3" xfId="5654"/>
    <cellStyle name="20% - Accent4 80 3 2" xfId="5655"/>
    <cellStyle name="20% - Accent4 80 4" xfId="5656"/>
    <cellStyle name="20% - Accent4 81" xfId="5657"/>
    <cellStyle name="20% - Accent4 81 2" xfId="5658"/>
    <cellStyle name="20% - Accent4 81 2 2" xfId="5659"/>
    <cellStyle name="20% - Accent4 81 2 2 2" xfId="5660"/>
    <cellStyle name="20% - Accent4 81 2 3" xfId="5661"/>
    <cellStyle name="20% - Accent4 81 3" xfId="5662"/>
    <cellStyle name="20% - Accent4 81 3 2" xfId="5663"/>
    <cellStyle name="20% - Accent4 81 4" xfId="5664"/>
    <cellStyle name="20% - Accent4 82" xfId="5665"/>
    <cellStyle name="20% - Accent4 82 2" xfId="5666"/>
    <cellStyle name="20% - Accent4 83" xfId="5667"/>
    <cellStyle name="20% - Accent4 83 2" xfId="5668"/>
    <cellStyle name="20% - Accent4 84" xfId="5669"/>
    <cellStyle name="20% - Accent4 84 2" xfId="5670"/>
    <cellStyle name="20% - Accent4 85" xfId="5671"/>
    <cellStyle name="20% - Accent4 85 2" xfId="5672"/>
    <cellStyle name="20% - Accent4 85 2 2" xfId="5673"/>
    <cellStyle name="20% - Accent4 85 2 2 2" xfId="5674"/>
    <cellStyle name="20% - Accent4 85 2 3" xfId="5675"/>
    <cellStyle name="20% - Accent4 85 3" xfId="5676"/>
    <cellStyle name="20% - Accent4 85 3 2" xfId="5677"/>
    <cellStyle name="20% - Accent4 85 4" xfId="5678"/>
    <cellStyle name="20% - Accent4 86" xfId="5679"/>
    <cellStyle name="20% - Accent4 86 2" xfId="5680"/>
    <cellStyle name="20% - Accent4 86 2 2" xfId="5681"/>
    <cellStyle name="20% - Accent4 86 2 2 2" xfId="5682"/>
    <cellStyle name="20% - Accent4 86 2 3" xfId="5683"/>
    <cellStyle name="20% - Accent4 86 3" xfId="5684"/>
    <cellStyle name="20% - Accent4 86 3 2" xfId="5685"/>
    <cellStyle name="20% - Accent4 86 4" xfId="5686"/>
    <cellStyle name="20% - Accent4 87" xfId="5687"/>
    <cellStyle name="20% - Accent4 87 2" xfId="5688"/>
    <cellStyle name="20% - Accent4 87 2 2" xfId="5689"/>
    <cellStyle name="20% - Accent4 87 2 2 2" xfId="5690"/>
    <cellStyle name="20% - Accent4 87 2 3" xfId="5691"/>
    <cellStyle name="20% - Accent4 87 3" xfId="5692"/>
    <cellStyle name="20% - Accent4 87 3 2" xfId="5693"/>
    <cellStyle name="20% - Accent4 87 4" xfId="5694"/>
    <cellStyle name="20% - Accent4 88" xfId="5695"/>
    <cellStyle name="20% - Accent4 88 2" xfId="5696"/>
    <cellStyle name="20% - Accent4 88 2 2" xfId="5697"/>
    <cellStyle name="20% - Accent4 88 2 2 2" xfId="5698"/>
    <cellStyle name="20% - Accent4 88 2 3" xfId="5699"/>
    <cellStyle name="20% - Accent4 88 3" xfId="5700"/>
    <cellStyle name="20% - Accent4 88 3 2" xfId="5701"/>
    <cellStyle name="20% - Accent4 88 4" xfId="5702"/>
    <cellStyle name="20% - Accent4 89" xfId="5703"/>
    <cellStyle name="20% - Accent4 89 2" xfId="5704"/>
    <cellStyle name="20% - Accent4 89 2 2" xfId="5705"/>
    <cellStyle name="20% - Accent4 89 2 2 2" xfId="5706"/>
    <cellStyle name="20% - Accent4 89 2 3" xfId="5707"/>
    <cellStyle name="20% - Accent4 89 3" xfId="5708"/>
    <cellStyle name="20% - Accent4 89 3 2" xfId="5709"/>
    <cellStyle name="20% - Accent4 89 4" xfId="5710"/>
    <cellStyle name="20% - Accent4 9" xfId="5711"/>
    <cellStyle name="20% - Accent4 9 2" xfId="5712"/>
    <cellStyle name="20% - Accent4 9 2 2" xfId="5713"/>
    <cellStyle name="20% - Accent4 9 2 2 2" xfId="5714"/>
    <cellStyle name="20% - Accent4 9 2 2 2 2" xfId="5715"/>
    <cellStyle name="20% - Accent4 9 2 2 2 2 2" xfId="5716"/>
    <cellStyle name="20% - Accent4 9 2 2 2 3" xfId="5717"/>
    <cellStyle name="20% - Accent4 9 2 2 3" xfId="5718"/>
    <cellStyle name="20% - Accent4 9 2 2 3 2" xfId="5719"/>
    <cellStyle name="20% - Accent4 9 2 2 4" xfId="5720"/>
    <cellStyle name="20% - Accent4 9 2 3" xfId="5721"/>
    <cellStyle name="20% - Accent4 9 2 3 2" xfId="5722"/>
    <cellStyle name="20% - Accent4 9 2 3 2 2" xfId="5723"/>
    <cellStyle name="20% - Accent4 9 2 3 3" xfId="5724"/>
    <cellStyle name="20% - Accent4 9 2 4" xfId="5725"/>
    <cellStyle name="20% - Accent4 9 2 4 2" xfId="5726"/>
    <cellStyle name="20% - Accent4 9 2 5" xfId="5727"/>
    <cellStyle name="20% - Accent4 9 2_draft transactions report_052009_rvsd" xfId="5728"/>
    <cellStyle name="20% - Accent4 9 3" xfId="5729"/>
    <cellStyle name="20% - Accent4 9 3 2" xfId="5730"/>
    <cellStyle name="20% - Accent4 9 3 2 2" xfId="5731"/>
    <cellStyle name="20% - Accent4 9 3 2 2 2" xfId="5732"/>
    <cellStyle name="20% - Accent4 9 3 2 3" xfId="5733"/>
    <cellStyle name="20% - Accent4 9 3 3" xfId="5734"/>
    <cellStyle name="20% - Accent4 9 3 3 2" xfId="5735"/>
    <cellStyle name="20% - Accent4 9 3 4" xfId="5736"/>
    <cellStyle name="20% - Accent4 9 4" xfId="5737"/>
    <cellStyle name="20% - Accent4 9 4 2" xfId="5738"/>
    <cellStyle name="20% - Accent4 9 4 2 2" xfId="5739"/>
    <cellStyle name="20% - Accent4 9 4 3" xfId="5740"/>
    <cellStyle name="20% - Accent4 9 5" xfId="5741"/>
    <cellStyle name="20% - Accent4 9 5 2" xfId="5742"/>
    <cellStyle name="20% - Accent4 9 6" xfId="5743"/>
    <cellStyle name="20% - Accent4 9_draft transactions report_052009_rvsd" xfId="5744"/>
    <cellStyle name="20% - Accent4 90" xfId="5745"/>
    <cellStyle name="20% - Accent4 90 2" xfId="5746"/>
    <cellStyle name="20% - Accent4 90 2 2" xfId="5747"/>
    <cellStyle name="20% - Accent4 90 2 2 2" xfId="5748"/>
    <cellStyle name="20% - Accent4 90 2 3" xfId="5749"/>
    <cellStyle name="20% - Accent4 90 3" xfId="5750"/>
    <cellStyle name="20% - Accent4 90 3 2" xfId="5751"/>
    <cellStyle name="20% - Accent4 90 4" xfId="5752"/>
    <cellStyle name="20% - Accent4 91" xfId="5753"/>
    <cellStyle name="20% - Accent4 91 2" xfId="5754"/>
    <cellStyle name="20% - Accent4 91 2 2" xfId="5755"/>
    <cellStyle name="20% - Accent4 91 2 2 2" xfId="5756"/>
    <cellStyle name="20% - Accent4 91 2 3" xfId="5757"/>
    <cellStyle name="20% - Accent4 91 3" xfId="5758"/>
    <cellStyle name="20% - Accent4 91 3 2" xfId="5759"/>
    <cellStyle name="20% - Accent4 91 4" xfId="5760"/>
    <cellStyle name="20% - Accent4 92" xfId="5761"/>
    <cellStyle name="20% - Accent4 92 2" xfId="5762"/>
    <cellStyle name="20% - Accent4 92 2 2" xfId="5763"/>
    <cellStyle name="20% - Accent4 92 2 2 2" xfId="5764"/>
    <cellStyle name="20% - Accent4 92 2 3" xfId="5765"/>
    <cellStyle name="20% - Accent4 92 3" xfId="5766"/>
    <cellStyle name="20% - Accent4 92 3 2" xfId="5767"/>
    <cellStyle name="20% - Accent4 92 4" xfId="5768"/>
    <cellStyle name="20% - Accent4 93" xfId="5769"/>
    <cellStyle name="20% - Accent4 93 2" xfId="5770"/>
    <cellStyle name="20% - Accent4 93 2 2" xfId="5771"/>
    <cellStyle name="20% - Accent4 93 2 2 2" xfId="5772"/>
    <cellStyle name="20% - Accent4 93 2 3" xfId="5773"/>
    <cellStyle name="20% - Accent4 93 3" xfId="5774"/>
    <cellStyle name="20% - Accent4 93 3 2" xfId="5775"/>
    <cellStyle name="20% - Accent4 93 4" xfId="5776"/>
    <cellStyle name="20% - Accent4 94" xfId="5777"/>
    <cellStyle name="20% - Accent4 94 2" xfId="5778"/>
    <cellStyle name="20% - Accent4 94 2 2" xfId="5779"/>
    <cellStyle name="20% - Accent4 94 2 2 2" xfId="5780"/>
    <cellStyle name="20% - Accent4 94 2 3" xfId="5781"/>
    <cellStyle name="20% - Accent4 94 3" xfId="5782"/>
    <cellStyle name="20% - Accent4 94 3 2" xfId="5783"/>
    <cellStyle name="20% - Accent4 94 4" xfId="5784"/>
    <cellStyle name="20% - Accent4 95" xfId="5785"/>
    <cellStyle name="20% - Accent4 95 2" xfId="5786"/>
    <cellStyle name="20% - Accent4 95 2 2" xfId="5787"/>
    <cellStyle name="20% - Accent4 95 2 2 2" xfId="5788"/>
    <cellStyle name="20% - Accent4 95 2 3" xfId="5789"/>
    <cellStyle name="20% - Accent4 95 3" xfId="5790"/>
    <cellStyle name="20% - Accent4 95 3 2" xfId="5791"/>
    <cellStyle name="20% - Accent4 95 4" xfId="5792"/>
    <cellStyle name="20% - Accent4 96" xfId="5793"/>
    <cellStyle name="20% - Accent4 96 2" xfId="5794"/>
    <cellStyle name="20% - Accent4 96 2 2" xfId="5795"/>
    <cellStyle name="20% - Accent4 96 2 2 2" xfId="5796"/>
    <cellStyle name="20% - Accent4 96 2 3" xfId="5797"/>
    <cellStyle name="20% - Accent4 96 3" xfId="5798"/>
    <cellStyle name="20% - Accent4 96 3 2" xfId="5799"/>
    <cellStyle name="20% - Accent4 96 4" xfId="5800"/>
    <cellStyle name="20% - Accent4 97" xfId="5801"/>
    <cellStyle name="20% - Accent4 97 2" xfId="5802"/>
    <cellStyle name="20% - Accent4 97 2 2" xfId="5803"/>
    <cellStyle name="20% - Accent4 97 2 2 2" xfId="5804"/>
    <cellStyle name="20% - Accent4 97 2 3" xfId="5805"/>
    <cellStyle name="20% - Accent4 97 3" xfId="5806"/>
    <cellStyle name="20% - Accent4 97 3 2" xfId="5807"/>
    <cellStyle name="20% - Accent4 97 4" xfId="5808"/>
    <cellStyle name="20% - Accent4 98" xfId="5809"/>
    <cellStyle name="20% - Accent4 98 2" xfId="5810"/>
    <cellStyle name="20% - Accent4 98 2 2" xfId="5811"/>
    <cellStyle name="20% - Accent4 98 2 2 2" xfId="5812"/>
    <cellStyle name="20% - Accent4 98 2 3" xfId="5813"/>
    <cellStyle name="20% - Accent4 98 3" xfId="5814"/>
    <cellStyle name="20% - Accent4 98 3 2" xfId="5815"/>
    <cellStyle name="20% - Accent4 98 4" xfId="5816"/>
    <cellStyle name="20% - Accent4 99" xfId="5817"/>
    <cellStyle name="20% - Accent4 99 2" xfId="5818"/>
    <cellStyle name="20% - Accent4 99 2 2" xfId="5819"/>
    <cellStyle name="20% - Accent4 99 2 2 2" xfId="5820"/>
    <cellStyle name="20% - Accent4 99 2 3" xfId="5821"/>
    <cellStyle name="20% - Accent4 99 3" xfId="5822"/>
    <cellStyle name="20% - Accent4 99 3 2" xfId="5823"/>
    <cellStyle name="20% - Accent4 99 4" xfId="5824"/>
    <cellStyle name="20% - Accent5 10" xfId="5825"/>
    <cellStyle name="20% - Accent5 10 2" xfId="5826"/>
    <cellStyle name="20% - Accent5 10 2 2" xfId="5827"/>
    <cellStyle name="20% - Accent5 10 2 2 2" xfId="5828"/>
    <cellStyle name="20% - Accent5 10 2 2 2 2" xfId="5829"/>
    <cellStyle name="20% - Accent5 10 2 2 3" xfId="5830"/>
    <cellStyle name="20% - Accent5 10 2 3" xfId="5831"/>
    <cellStyle name="20% - Accent5 10 2 3 2" xfId="5832"/>
    <cellStyle name="20% - Accent5 10 2 4" xfId="5833"/>
    <cellStyle name="20% - Accent5 10 3" xfId="5834"/>
    <cellStyle name="20% - Accent5 10 3 2" xfId="5835"/>
    <cellStyle name="20% - Accent5 10 3 2 2" xfId="5836"/>
    <cellStyle name="20% - Accent5 10 3 3" xfId="5837"/>
    <cellStyle name="20% - Accent5 10 4" xfId="5838"/>
    <cellStyle name="20% - Accent5 10 4 2" xfId="5839"/>
    <cellStyle name="20% - Accent5 10 5" xfId="5840"/>
    <cellStyle name="20% - Accent5 10_draft transactions report_052009_rvsd" xfId="5841"/>
    <cellStyle name="20% - Accent5 100" xfId="5842"/>
    <cellStyle name="20% - Accent5 100 2" xfId="5843"/>
    <cellStyle name="20% - Accent5 101" xfId="5844"/>
    <cellStyle name="20% - Accent5 101 2" xfId="5845"/>
    <cellStyle name="20% - Accent5 102" xfId="5846"/>
    <cellStyle name="20% - Accent5 102 2" xfId="5847"/>
    <cellStyle name="20% - Accent5 103" xfId="5848"/>
    <cellStyle name="20% - Accent5 103 2" xfId="5849"/>
    <cellStyle name="20% - Accent5 104" xfId="5850"/>
    <cellStyle name="20% - Accent5 104 2" xfId="5851"/>
    <cellStyle name="20% - Accent5 105" xfId="5852"/>
    <cellStyle name="20% - Accent5 105 2" xfId="5853"/>
    <cellStyle name="20% - Accent5 106" xfId="5854"/>
    <cellStyle name="20% - Accent5 106 2" xfId="5855"/>
    <cellStyle name="20% - Accent5 107" xfId="5856"/>
    <cellStyle name="20% - Accent5 107 2" xfId="5857"/>
    <cellStyle name="20% - Accent5 108" xfId="5858"/>
    <cellStyle name="20% - Accent5 108 2" xfId="5859"/>
    <cellStyle name="20% - Accent5 109" xfId="5860"/>
    <cellStyle name="20% - Accent5 109 2" xfId="5861"/>
    <cellStyle name="20% - Accent5 11" xfId="5862"/>
    <cellStyle name="20% - Accent5 11 2" xfId="5863"/>
    <cellStyle name="20% - Accent5 11 2 2" xfId="5864"/>
    <cellStyle name="20% - Accent5 11 2 2 2" xfId="5865"/>
    <cellStyle name="20% - Accent5 11 2 2 2 2" xfId="5866"/>
    <cellStyle name="20% - Accent5 11 2 2 3" xfId="5867"/>
    <cellStyle name="20% - Accent5 11 2 3" xfId="5868"/>
    <cellStyle name="20% - Accent5 11 2 3 2" xfId="5869"/>
    <cellStyle name="20% - Accent5 11 2 4" xfId="5870"/>
    <cellStyle name="20% - Accent5 11 3" xfId="5871"/>
    <cellStyle name="20% - Accent5 11 3 2" xfId="5872"/>
    <cellStyle name="20% - Accent5 11 3 2 2" xfId="5873"/>
    <cellStyle name="20% - Accent5 11 3 3" xfId="5874"/>
    <cellStyle name="20% - Accent5 11 4" xfId="5875"/>
    <cellStyle name="20% - Accent5 11 4 2" xfId="5876"/>
    <cellStyle name="20% - Accent5 11 5" xfId="5877"/>
    <cellStyle name="20% - Accent5 11_draft transactions report_052009_rvsd" xfId="5878"/>
    <cellStyle name="20% - Accent5 110" xfId="5879"/>
    <cellStyle name="20% - Accent5 110 2" xfId="5880"/>
    <cellStyle name="20% - Accent5 110 2 2" xfId="5881"/>
    <cellStyle name="20% - Accent5 110 2 2 2" xfId="5882"/>
    <cellStyle name="20% - Accent5 110 2 3" xfId="5883"/>
    <cellStyle name="20% - Accent5 110 3" xfId="5884"/>
    <cellStyle name="20% - Accent5 110 3 2" xfId="5885"/>
    <cellStyle name="20% - Accent5 110 4" xfId="5886"/>
    <cellStyle name="20% - Accent5 111" xfId="5887"/>
    <cellStyle name="20% - Accent5 111 2" xfId="5888"/>
    <cellStyle name="20% - Accent5 111 2 2" xfId="5889"/>
    <cellStyle name="20% - Accent5 111 2 2 2" xfId="5890"/>
    <cellStyle name="20% - Accent5 111 2 3" xfId="5891"/>
    <cellStyle name="20% - Accent5 111 3" xfId="5892"/>
    <cellStyle name="20% - Accent5 111 3 2" xfId="5893"/>
    <cellStyle name="20% - Accent5 111 4" xfId="5894"/>
    <cellStyle name="20% - Accent5 112" xfId="5895"/>
    <cellStyle name="20% - Accent5 112 2" xfId="5896"/>
    <cellStyle name="20% - Accent5 112 2 2" xfId="5897"/>
    <cellStyle name="20% - Accent5 112 2 2 2" xfId="5898"/>
    <cellStyle name="20% - Accent5 112 2 3" xfId="5899"/>
    <cellStyle name="20% - Accent5 112 3" xfId="5900"/>
    <cellStyle name="20% - Accent5 112 3 2" xfId="5901"/>
    <cellStyle name="20% - Accent5 112 4" xfId="5902"/>
    <cellStyle name="20% - Accent5 113" xfId="5903"/>
    <cellStyle name="20% - Accent5 113 2" xfId="5904"/>
    <cellStyle name="20% - Accent5 113 2 2" xfId="5905"/>
    <cellStyle name="20% - Accent5 113 2 2 2" xfId="5906"/>
    <cellStyle name="20% - Accent5 113 2 3" xfId="5907"/>
    <cellStyle name="20% - Accent5 113 3" xfId="5908"/>
    <cellStyle name="20% - Accent5 113 3 2" xfId="5909"/>
    <cellStyle name="20% - Accent5 113 4" xfId="5910"/>
    <cellStyle name="20% - Accent5 114" xfId="5911"/>
    <cellStyle name="20% - Accent5 114 2" xfId="5912"/>
    <cellStyle name="20% - Accent5 114 2 2" xfId="5913"/>
    <cellStyle name="20% - Accent5 114 2 2 2" xfId="5914"/>
    <cellStyle name="20% - Accent5 114 2 3" xfId="5915"/>
    <cellStyle name="20% - Accent5 114 3" xfId="5916"/>
    <cellStyle name="20% - Accent5 114 3 2" xfId="5917"/>
    <cellStyle name="20% - Accent5 114 4" xfId="5918"/>
    <cellStyle name="20% - Accent5 115" xfId="5919"/>
    <cellStyle name="20% - Accent5 115 2" xfId="5920"/>
    <cellStyle name="20% - Accent5 115 2 2" xfId="5921"/>
    <cellStyle name="20% - Accent5 115 2 2 2" xfId="5922"/>
    <cellStyle name="20% - Accent5 115 2 3" xfId="5923"/>
    <cellStyle name="20% - Accent5 115 3" xfId="5924"/>
    <cellStyle name="20% - Accent5 115 3 2" xfId="5925"/>
    <cellStyle name="20% - Accent5 115 4" xfId="5926"/>
    <cellStyle name="20% - Accent5 116" xfId="5927"/>
    <cellStyle name="20% - Accent5 116 2" xfId="5928"/>
    <cellStyle name="20% - Accent5 116 2 2" xfId="5929"/>
    <cellStyle name="20% - Accent5 116 2 2 2" xfId="5930"/>
    <cellStyle name="20% - Accent5 116 2 3" xfId="5931"/>
    <cellStyle name="20% - Accent5 116 3" xfId="5932"/>
    <cellStyle name="20% - Accent5 116 3 2" xfId="5933"/>
    <cellStyle name="20% - Accent5 116 4" xfId="5934"/>
    <cellStyle name="20% - Accent5 117" xfId="5935"/>
    <cellStyle name="20% - Accent5 117 2" xfId="5936"/>
    <cellStyle name="20% - Accent5 117 2 2" xfId="5937"/>
    <cellStyle name="20% - Accent5 117 2 2 2" xfId="5938"/>
    <cellStyle name="20% - Accent5 117 2 3" xfId="5939"/>
    <cellStyle name="20% - Accent5 117 3" xfId="5940"/>
    <cellStyle name="20% - Accent5 117 3 2" xfId="5941"/>
    <cellStyle name="20% - Accent5 117 4" xfId="5942"/>
    <cellStyle name="20% - Accent5 118" xfId="5943"/>
    <cellStyle name="20% - Accent5 118 2" xfId="5944"/>
    <cellStyle name="20% - Accent5 118 2 2" xfId="5945"/>
    <cellStyle name="20% - Accent5 118 2 2 2" xfId="5946"/>
    <cellStyle name="20% - Accent5 118 2 3" xfId="5947"/>
    <cellStyle name="20% - Accent5 118 3" xfId="5948"/>
    <cellStyle name="20% - Accent5 118 3 2" xfId="5949"/>
    <cellStyle name="20% - Accent5 118 4" xfId="5950"/>
    <cellStyle name="20% - Accent5 119" xfId="5951"/>
    <cellStyle name="20% - Accent5 119 2" xfId="5952"/>
    <cellStyle name="20% - Accent5 119 2 2" xfId="5953"/>
    <cellStyle name="20% - Accent5 119 2 2 2" xfId="5954"/>
    <cellStyle name="20% - Accent5 119 2 3" xfId="5955"/>
    <cellStyle name="20% - Accent5 119 3" xfId="5956"/>
    <cellStyle name="20% - Accent5 119 3 2" xfId="5957"/>
    <cellStyle name="20% - Accent5 119 4" xfId="5958"/>
    <cellStyle name="20% - Accent5 12" xfId="5959"/>
    <cellStyle name="20% - Accent5 12 2" xfId="5960"/>
    <cellStyle name="20% - Accent5 12 2 2" xfId="5961"/>
    <cellStyle name="20% - Accent5 12 2 2 2" xfId="5962"/>
    <cellStyle name="20% - Accent5 12 2 2 2 2" xfId="5963"/>
    <cellStyle name="20% - Accent5 12 2 2 3" xfId="5964"/>
    <cellStyle name="20% - Accent5 12 2 3" xfId="5965"/>
    <cellStyle name="20% - Accent5 12 2 3 2" xfId="5966"/>
    <cellStyle name="20% - Accent5 12 2 4" xfId="5967"/>
    <cellStyle name="20% - Accent5 12 3" xfId="5968"/>
    <cellStyle name="20% - Accent5 12 3 2" xfId="5969"/>
    <cellStyle name="20% - Accent5 12 3 2 2" xfId="5970"/>
    <cellStyle name="20% - Accent5 12 3 3" xfId="5971"/>
    <cellStyle name="20% - Accent5 12 4" xfId="5972"/>
    <cellStyle name="20% - Accent5 12 4 2" xfId="5973"/>
    <cellStyle name="20% - Accent5 12 5" xfId="5974"/>
    <cellStyle name="20% - Accent5 12_draft transactions report_052009_rvsd" xfId="5975"/>
    <cellStyle name="20% - Accent5 120" xfId="5976"/>
    <cellStyle name="20% - Accent5 120 2" xfId="5977"/>
    <cellStyle name="20% - Accent5 120 2 2" xfId="5978"/>
    <cellStyle name="20% - Accent5 120 2 2 2" xfId="5979"/>
    <cellStyle name="20% - Accent5 120 2 3" xfId="5980"/>
    <cellStyle name="20% - Accent5 120 3" xfId="5981"/>
    <cellStyle name="20% - Accent5 120 3 2" xfId="5982"/>
    <cellStyle name="20% - Accent5 120 4" xfId="5983"/>
    <cellStyle name="20% - Accent5 121" xfId="5984"/>
    <cellStyle name="20% - Accent5 121 2" xfId="5985"/>
    <cellStyle name="20% - Accent5 121 2 2" xfId="5986"/>
    <cellStyle name="20% - Accent5 121 2 2 2" xfId="5987"/>
    <cellStyle name="20% - Accent5 121 2 3" xfId="5988"/>
    <cellStyle name="20% - Accent5 121 3" xfId="5989"/>
    <cellStyle name="20% - Accent5 121 3 2" xfId="5990"/>
    <cellStyle name="20% - Accent5 121 4" xfId="5991"/>
    <cellStyle name="20% - Accent5 122" xfId="5992"/>
    <cellStyle name="20% - Accent5 123" xfId="5993"/>
    <cellStyle name="20% - Accent5 124" xfId="5994"/>
    <cellStyle name="20% - Accent5 125" xfId="5995"/>
    <cellStyle name="20% - Accent5 126" xfId="5996"/>
    <cellStyle name="20% - Accent5 127" xfId="5997"/>
    <cellStyle name="20% - Accent5 127 2" xfId="5998"/>
    <cellStyle name="20% - Accent5 127 2 2" xfId="5999"/>
    <cellStyle name="20% - Accent5 127 2 2 2" xfId="6000"/>
    <cellStyle name="20% - Accent5 127 2 3" xfId="6001"/>
    <cellStyle name="20% - Accent5 127 3" xfId="6002"/>
    <cellStyle name="20% - Accent5 127 3 2" xfId="6003"/>
    <cellStyle name="20% - Accent5 127 4" xfId="6004"/>
    <cellStyle name="20% - Accent5 128" xfId="6005"/>
    <cellStyle name="20% - Accent5 128 2" xfId="6006"/>
    <cellStyle name="20% - Accent5 128 2 2" xfId="6007"/>
    <cellStyle name="20% - Accent5 128 2 2 2" xfId="6008"/>
    <cellStyle name="20% - Accent5 128 2 3" xfId="6009"/>
    <cellStyle name="20% - Accent5 128 3" xfId="6010"/>
    <cellStyle name="20% - Accent5 128 3 2" xfId="6011"/>
    <cellStyle name="20% - Accent5 128 4" xfId="6012"/>
    <cellStyle name="20% - Accent5 129" xfId="6013"/>
    <cellStyle name="20% - Accent5 129 2" xfId="6014"/>
    <cellStyle name="20% - Accent5 129 2 2" xfId="6015"/>
    <cellStyle name="20% - Accent5 129 2 2 2" xfId="6016"/>
    <cellStyle name="20% - Accent5 129 2 3" xfId="6017"/>
    <cellStyle name="20% - Accent5 129 3" xfId="6018"/>
    <cellStyle name="20% - Accent5 129 3 2" xfId="6019"/>
    <cellStyle name="20% - Accent5 129 4" xfId="6020"/>
    <cellStyle name="20% - Accent5 13" xfId="6021"/>
    <cellStyle name="20% - Accent5 13 2" xfId="6022"/>
    <cellStyle name="20% - Accent5 13 2 2" xfId="6023"/>
    <cellStyle name="20% - Accent5 13 2 2 2" xfId="6024"/>
    <cellStyle name="20% - Accent5 13 2 2 2 2" xfId="6025"/>
    <cellStyle name="20% - Accent5 13 2 2 3" xfId="6026"/>
    <cellStyle name="20% - Accent5 13 2 3" xfId="6027"/>
    <cellStyle name="20% - Accent5 13 2 3 2" xfId="6028"/>
    <cellStyle name="20% - Accent5 13 2 4" xfId="6029"/>
    <cellStyle name="20% - Accent5 13 3" xfId="6030"/>
    <cellStyle name="20% - Accent5 13 3 2" xfId="6031"/>
    <cellStyle name="20% - Accent5 13 3 2 2" xfId="6032"/>
    <cellStyle name="20% - Accent5 13 3 3" xfId="6033"/>
    <cellStyle name="20% - Accent5 13 4" xfId="6034"/>
    <cellStyle name="20% - Accent5 13 4 2" xfId="6035"/>
    <cellStyle name="20% - Accent5 13 5" xfId="6036"/>
    <cellStyle name="20% - Accent5 13_draft transactions report_052009_rvsd" xfId="6037"/>
    <cellStyle name="20% - Accent5 130" xfId="6038"/>
    <cellStyle name="20% - Accent5 130 2" xfId="6039"/>
    <cellStyle name="20% - Accent5 130 2 2" xfId="6040"/>
    <cellStyle name="20% - Accent5 130 2 2 2" xfId="6041"/>
    <cellStyle name="20% - Accent5 130 2 3" xfId="6042"/>
    <cellStyle name="20% - Accent5 130 3" xfId="6043"/>
    <cellStyle name="20% - Accent5 130 3 2" xfId="6044"/>
    <cellStyle name="20% - Accent5 130 4" xfId="6045"/>
    <cellStyle name="20% - Accent5 131" xfId="6046"/>
    <cellStyle name="20% - Accent5 131 2" xfId="6047"/>
    <cellStyle name="20% - Accent5 131 2 2" xfId="6048"/>
    <cellStyle name="20% - Accent5 131 2 2 2" xfId="6049"/>
    <cellStyle name="20% - Accent5 131 2 3" xfId="6050"/>
    <cellStyle name="20% - Accent5 131 3" xfId="6051"/>
    <cellStyle name="20% - Accent5 131 3 2" xfId="6052"/>
    <cellStyle name="20% - Accent5 131 4" xfId="6053"/>
    <cellStyle name="20% - Accent5 132" xfId="6054"/>
    <cellStyle name="20% - Accent5 132 2" xfId="6055"/>
    <cellStyle name="20% - Accent5 132 2 2" xfId="6056"/>
    <cellStyle name="20% - Accent5 132 2 2 2" xfId="6057"/>
    <cellStyle name="20% - Accent5 132 2 3" xfId="6058"/>
    <cellStyle name="20% - Accent5 132 3" xfId="6059"/>
    <cellStyle name="20% - Accent5 132 3 2" xfId="6060"/>
    <cellStyle name="20% - Accent5 132 4" xfId="6061"/>
    <cellStyle name="20% - Accent5 133" xfId="6062"/>
    <cellStyle name="20% - Accent5 133 2" xfId="6063"/>
    <cellStyle name="20% - Accent5 133 2 2" xfId="6064"/>
    <cellStyle name="20% - Accent5 133 2 2 2" xfId="6065"/>
    <cellStyle name="20% - Accent5 133 2 3" xfId="6066"/>
    <cellStyle name="20% - Accent5 133 3" xfId="6067"/>
    <cellStyle name="20% - Accent5 133 3 2" xfId="6068"/>
    <cellStyle name="20% - Accent5 133 4" xfId="6069"/>
    <cellStyle name="20% - Accent5 134" xfId="6070"/>
    <cellStyle name="20% - Accent5 134 2" xfId="6071"/>
    <cellStyle name="20% - Accent5 134 2 2" xfId="6072"/>
    <cellStyle name="20% - Accent5 134 2 2 2" xfId="6073"/>
    <cellStyle name="20% - Accent5 134 2 3" xfId="6074"/>
    <cellStyle name="20% - Accent5 134 3" xfId="6075"/>
    <cellStyle name="20% - Accent5 134 3 2" xfId="6076"/>
    <cellStyle name="20% - Accent5 134 4" xfId="6077"/>
    <cellStyle name="20% - Accent5 135" xfId="6078"/>
    <cellStyle name="20% - Accent5 136" xfId="6079"/>
    <cellStyle name="20% - Accent5 137" xfId="6080"/>
    <cellStyle name="20% - Accent5 138" xfId="6081"/>
    <cellStyle name="20% - Accent5 138 2" xfId="6082"/>
    <cellStyle name="20% - Accent5 138 2 2" xfId="6083"/>
    <cellStyle name="20% - Accent5 138 2 2 2" xfId="6084"/>
    <cellStyle name="20% - Accent5 138 2 3" xfId="6085"/>
    <cellStyle name="20% - Accent5 138 3" xfId="6086"/>
    <cellStyle name="20% - Accent5 138 3 2" xfId="6087"/>
    <cellStyle name="20% - Accent5 138 4" xfId="6088"/>
    <cellStyle name="20% - Accent5 139" xfId="6089"/>
    <cellStyle name="20% - Accent5 139 2" xfId="6090"/>
    <cellStyle name="20% - Accent5 139 2 2" xfId="6091"/>
    <cellStyle name="20% - Accent5 139 2 2 2" xfId="6092"/>
    <cellStyle name="20% - Accent5 139 2 3" xfId="6093"/>
    <cellStyle name="20% - Accent5 139 3" xfId="6094"/>
    <cellStyle name="20% - Accent5 139 3 2" xfId="6095"/>
    <cellStyle name="20% - Accent5 139 4" xfId="6096"/>
    <cellStyle name="20% - Accent5 14" xfId="6097"/>
    <cellStyle name="20% - Accent5 14 2" xfId="6098"/>
    <cellStyle name="20% - Accent5 14 2 2" xfId="6099"/>
    <cellStyle name="20% - Accent5 14 2 2 2" xfId="6100"/>
    <cellStyle name="20% - Accent5 14 2 2 2 2" xfId="6101"/>
    <cellStyle name="20% - Accent5 14 2 2 3" xfId="6102"/>
    <cellStyle name="20% - Accent5 14 2 3" xfId="6103"/>
    <cellStyle name="20% - Accent5 14 2 3 2" xfId="6104"/>
    <cellStyle name="20% - Accent5 14 2 4" xfId="6105"/>
    <cellStyle name="20% - Accent5 14 3" xfId="6106"/>
    <cellStyle name="20% - Accent5 14 3 2" xfId="6107"/>
    <cellStyle name="20% - Accent5 14 3 2 2" xfId="6108"/>
    <cellStyle name="20% - Accent5 14 3 3" xfId="6109"/>
    <cellStyle name="20% - Accent5 14 4" xfId="6110"/>
    <cellStyle name="20% - Accent5 14 4 2" xfId="6111"/>
    <cellStyle name="20% - Accent5 14 5" xfId="6112"/>
    <cellStyle name="20% - Accent5 14_draft transactions report_052009_rvsd" xfId="6113"/>
    <cellStyle name="20% - Accent5 140" xfId="6114"/>
    <cellStyle name="20% - Accent5 140 2" xfId="6115"/>
    <cellStyle name="20% - Accent5 140 2 2" xfId="6116"/>
    <cellStyle name="20% - Accent5 140 2 2 2" xfId="6117"/>
    <cellStyle name="20% - Accent5 140 2 3" xfId="6118"/>
    <cellStyle name="20% - Accent5 140 3" xfId="6119"/>
    <cellStyle name="20% - Accent5 140 3 2" xfId="6120"/>
    <cellStyle name="20% - Accent5 140 4" xfId="6121"/>
    <cellStyle name="20% - Accent5 141" xfId="6122"/>
    <cellStyle name="20% - Accent5 141 2" xfId="6123"/>
    <cellStyle name="20% - Accent5 141 2 2" xfId="6124"/>
    <cellStyle name="20% - Accent5 141 2 2 2" xfId="6125"/>
    <cellStyle name="20% - Accent5 141 2 3" xfId="6126"/>
    <cellStyle name="20% - Accent5 141 3" xfId="6127"/>
    <cellStyle name="20% - Accent5 141 3 2" xfId="6128"/>
    <cellStyle name="20% - Accent5 141 4" xfId="6129"/>
    <cellStyle name="20% - Accent5 142" xfId="6130"/>
    <cellStyle name="20% - Accent5 142 2" xfId="6131"/>
    <cellStyle name="20% - Accent5 142 2 2" xfId="6132"/>
    <cellStyle name="20% - Accent5 142 2 2 2" xfId="6133"/>
    <cellStyle name="20% - Accent5 142 2 3" xfId="6134"/>
    <cellStyle name="20% - Accent5 142 3" xfId="6135"/>
    <cellStyle name="20% - Accent5 142 3 2" xfId="6136"/>
    <cellStyle name="20% - Accent5 142 4" xfId="6137"/>
    <cellStyle name="20% - Accent5 143" xfId="6138"/>
    <cellStyle name="20% - Accent5 143 2" xfId="6139"/>
    <cellStyle name="20% - Accent5 143 2 2" xfId="6140"/>
    <cellStyle name="20% - Accent5 143 2 2 2" xfId="6141"/>
    <cellStyle name="20% - Accent5 143 2 3" xfId="6142"/>
    <cellStyle name="20% - Accent5 143 3" xfId="6143"/>
    <cellStyle name="20% - Accent5 143 3 2" xfId="6144"/>
    <cellStyle name="20% - Accent5 143 4" xfId="6145"/>
    <cellStyle name="20% - Accent5 144" xfId="6146"/>
    <cellStyle name="20% - Accent5 144 2" xfId="6147"/>
    <cellStyle name="20% - Accent5 144 2 2" xfId="6148"/>
    <cellStyle name="20% - Accent5 144 2 2 2" xfId="6149"/>
    <cellStyle name="20% - Accent5 144 2 3" xfId="6150"/>
    <cellStyle name="20% - Accent5 144 3" xfId="6151"/>
    <cellStyle name="20% - Accent5 144 3 2" xfId="6152"/>
    <cellStyle name="20% - Accent5 144 4" xfId="6153"/>
    <cellStyle name="20% - Accent5 145" xfId="6154"/>
    <cellStyle name="20% - Accent5 145 2" xfId="6155"/>
    <cellStyle name="20% - Accent5 145 2 2" xfId="6156"/>
    <cellStyle name="20% - Accent5 145 2 2 2" xfId="6157"/>
    <cellStyle name="20% - Accent5 145 2 3" xfId="6158"/>
    <cellStyle name="20% - Accent5 145 3" xfId="6159"/>
    <cellStyle name="20% - Accent5 145 3 2" xfId="6160"/>
    <cellStyle name="20% - Accent5 145 4" xfId="6161"/>
    <cellStyle name="20% - Accent5 146" xfId="6162"/>
    <cellStyle name="20% - Accent5 146 2" xfId="6163"/>
    <cellStyle name="20% - Accent5 146 2 2" xfId="6164"/>
    <cellStyle name="20% - Accent5 146 2 2 2" xfId="6165"/>
    <cellStyle name="20% - Accent5 146 2 3" xfId="6166"/>
    <cellStyle name="20% - Accent5 146 3" xfId="6167"/>
    <cellStyle name="20% - Accent5 146 3 2" xfId="6168"/>
    <cellStyle name="20% - Accent5 146 4" xfId="6169"/>
    <cellStyle name="20% - Accent5 147" xfId="6170"/>
    <cellStyle name="20% - Accent5 148" xfId="6171"/>
    <cellStyle name="20% - Accent5 149" xfId="6172"/>
    <cellStyle name="20% - Accent5 15" xfId="6173"/>
    <cellStyle name="20% - Accent5 15 2" xfId="6174"/>
    <cellStyle name="20% - Accent5 15 2 2" xfId="6175"/>
    <cellStyle name="20% - Accent5 15 2 2 2" xfId="6176"/>
    <cellStyle name="20% - Accent5 15 2 2 2 2" xfId="6177"/>
    <cellStyle name="20% - Accent5 15 2 2 3" xfId="6178"/>
    <cellStyle name="20% - Accent5 15 2 3" xfId="6179"/>
    <cellStyle name="20% - Accent5 15 2 3 2" xfId="6180"/>
    <cellStyle name="20% - Accent5 15 2 4" xfId="6181"/>
    <cellStyle name="20% - Accent5 15 3" xfId="6182"/>
    <cellStyle name="20% - Accent5 15 3 2" xfId="6183"/>
    <cellStyle name="20% - Accent5 15 3 2 2" xfId="6184"/>
    <cellStyle name="20% - Accent5 15 3 3" xfId="6185"/>
    <cellStyle name="20% - Accent5 15 4" xfId="6186"/>
    <cellStyle name="20% - Accent5 15 4 2" xfId="6187"/>
    <cellStyle name="20% - Accent5 15 5" xfId="6188"/>
    <cellStyle name="20% - Accent5 15_draft transactions report_052009_rvsd" xfId="6189"/>
    <cellStyle name="20% - Accent5 150" xfId="6190"/>
    <cellStyle name="20% - Accent5 151" xfId="6191"/>
    <cellStyle name="20% - Accent5 152" xfId="6192"/>
    <cellStyle name="20% - Accent5 153" xfId="6193"/>
    <cellStyle name="20% - Accent5 153 2" xfId="6194"/>
    <cellStyle name="20% - Accent5 153 2 2" xfId="6195"/>
    <cellStyle name="20% - Accent5 153 3" xfId="6196"/>
    <cellStyle name="20% - Accent5 154" xfId="6197"/>
    <cellStyle name="20% - Accent5 154 2" xfId="6198"/>
    <cellStyle name="20% - Accent5 155" xfId="6199"/>
    <cellStyle name="20% - Accent5 16" xfId="6200"/>
    <cellStyle name="20% - Accent5 16 2" xfId="6201"/>
    <cellStyle name="20% - Accent5 16 2 2" xfId="6202"/>
    <cellStyle name="20% - Accent5 16 2 2 2" xfId="6203"/>
    <cellStyle name="20% - Accent5 16 2 2 2 2" xfId="6204"/>
    <cellStyle name="20% - Accent5 16 2 2 3" xfId="6205"/>
    <cellStyle name="20% - Accent5 16 2 3" xfId="6206"/>
    <cellStyle name="20% - Accent5 16 2 3 2" xfId="6207"/>
    <cellStyle name="20% - Accent5 16 2 4" xfId="6208"/>
    <cellStyle name="20% - Accent5 16 3" xfId="6209"/>
    <cellStyle name="20% - Accent5 16 3 2" xfId="6210"/>
    <cellStyle name="20% - Accent5 16 3 2 2" xfId="6211"/>
    <cellStyle name="20% - Accent5 16 3 3" xfId="6212"/>
    <cellStyle name="20% - Accent5 16 4" xfId="6213"/>
    <cellStyle name="20% - Accent5 16 4 2" xfId="6214"/>
    <cellStyle name="20% - Accent5 16 5" xfId="6215"/>
    <cellStyle name="20% - Accent5 16_draft transactions report_052009_rvsd" xfId="6216"/>
    <cellStyle name="20% - Accent5 17" xfId="6217"/>
    <cellStyle name="20% - Accent5 17 2" xfId="6218"/>
    <cellStyle name="20% - Accent5 17 2 2" xfId="6219"/>
    <cellStyle name="20% - Accent5 17 2 2 2" xfId="6220"/>
    <cellStyle name="20% - Accent5 17 2 2 2 2" xfId="6221"/>
    <cellStyle name="20% - Accent5 17 2 2 3" xfId="6222"/>
    <cellStyle name="20% - Accent5 17 2 3" xfId="6223"/>
    <cellStyle name="20% - Accent5 17 2 3 2" xfId="6224"/>
    <cellStyle name="20% - Accent5 17 2 4" xfId="6225"/>
    <cellStyle name="20% - Accent5 17 3" xfId="6226"/>
    <cellStyle name="20% - Accent5 17 3 2" xfId="6227"/>
    <cellStyle name="20% - Accent5 17 3 2 2" xfId="6228"/>
    <cellStyle name="20% - Accent5 17 3 3" xfId="6229"/>
    <cellStyle name="20% - Accent5 17 4" xfId="6230"/>
    <cellStyle name="20% - Accent5 17 4 2" xfId="6231"/>
    <cellStyle name="20% - Accent5 17 5" xfId="6232"/>
    <cellStyle name="20% - Accent5 17_draft transactions report_052009_rvsd" xfId="6233"/>
    <cellStyle name="20% - Accent5 18" xfId="6234"/>
    <cellStyle name="20% - Accent5 18 2" xfId="6235"/>
    <cellStyle name="20% - Accent5 18 2 2" xfId="6236"/>
    <cellStyle name="20% - Accent5 18 2 2 2" xfId="6237"/>
    <cellStyle name="20% - Accent5 18 2 2 2 2" xfId="6238"/>
    <cellStyle name="20% - Accent5 18 2 2 3" xfId="6239"/>
    <cellStyle name="20% - Accent5 18 2 3" xfId="6240"/>
    <cellStyle name="20% - Accent5 18 2 3 2" xfId="6241"/>
    <cellStyle name="20% - Accent5 18 2 4" xfId="6242"/>
    <cellStyle name="20% - Accent5 18 3" xfId="6243"/>
    <cellStyle name="20% - Accent5 18 3 2" xfId="6244"/>
    <cellStyle name="20% - Accent5 18 3 2 2" xfId="6245"/>
    <cellStyle name="20% - Accent5 18 3 3" xfId="6246"/>
    <cellStyle name="20% - Accent5 18 4" xfId="6247"/>
    <cellStyle name="20% - Accent5 18 4 2" xfId="6248"/>
    <cellStyle name="20% - Accent5 18 5" xfId="6249"/>
    <cellStyle name="20% - Accent5 18_draft transactions report_052009_rvsd" xfId="6250"/>
    <cellStyle name="20% - Accent5 19" xfId="6251"/>
    <cellStyle name="20% - Accent5 19 2" xfId="6252"/>
    <cellStyle name="20% - Accent5 19 2 2" xfId="6253"/>
    <cellStyle name="20% - Accent5 19 2 2 2" xfId="6254"/>
    <cellStyle name="20% - Accent5 19 2 2 2 2" xfId="6255"/>
    <cellStyle name="20% - Accent5 19 2 2 3" xfId="6256"/>
    <cellStyle name="20% - Accent5 19 2 3" xfId="6257"/>
    <cellStyle name="20% - Accent5 19 2 3 2" xfId="6258"/>
    <cellStyle name="20% - Accent5 19 2 4" xfId="6259"/>
    <cellStyle name="20% - Accent5 19 3" xfId="6260"/>
    <cellStyle name="20% - Accent5 19 3 2" xfId="6261"/>
    <cellStyle name="20% - Accent5 19 3 2 2" xfId="6262"/>
    <cellStyle name="20% - Accent5 19 3 3" xfId="6263"/>
    <cellStyle name="20% - Accent5 19 4" xfId="6264"/>
    <cellStyle name="20% - Accent5 19 4 2" xfId="6265"/>
    <cellStyle name="20% - Accent5 19 5" xfId="6266"/>
    <cellStyle name="20% - Accent5 19_draft transactions report_052009_rvsd" xfId="6267"/>
    <cellStyle name="20% - Accent5 2" xfId="6268"/>
    <cellStyle name="20% - Accent5 2 2" xfId="6269"/>
    <cellStyle name="20% - Accent5 2 2 2" xfId="6270"/>
    <cellStyle name="20% - Accent5 2 2 2 2" xfId="6271"/>
    <cellStyle name="20% - Accent5 2 2 2 2 2" xfId="6272"/>
    <cellStyle name="20% - Accent5 2 2 2 2 2 2" xfId="6273"/>
    <cellStyle name="20% - Accent5 2 2 2 2 3" xfId="6274"/>
    <cellStyle name="20% - Accent5 2 2 2 3" xfId="6275"/>
    <cellStyle name="20% - Accent5 2 2 2 3 2" xfId="6276"/>
    <cellStyle name="20% - Accent5 2 2 2 4" xfId="6277"/>
    <cellStyle name="20% - Accent5 2 2 3" xfId="6278"/>
    <cellStyle name="20% - Accent5 2 2 3 2" xfId="6279"/>
    <cellStyle name="20% - Accent5 2 2 3 2 2" xfId="6280"/>
    <cellStyle name="20% - Accent5 2 2 3 3" xfId="6281"/>
    <cellStyle name="20% - Accent5 2 2 4" xfId="6282"/>
    <cellStyle name="20% - Accent5 2 2 4 2" xfId="6283"/>
    <cellStyle name="20% - Accent5 2 2 5" xfId="6284"/>
    <cellStyle name="20% - Accent5 2 2_draft transactions report_052009_rvsd" xfId="6285"/>
    <cellStyle name="20% - Accent5 2 3" xfId="6286"/>
    <cellStyle name="20% - Accent5 2 3 2" xfId="6287"/>
    <cellStyle name="20% - Accent5 2 3 2 2" xfId="6288"/>
    <cellStyle name="20% - Accent5 2 3 2 2 2" xfId="6289"/>
    <cellStyle name="20% - Accent5 2 3 2 3" xfId="6290"/>
    <cellStyle name="20% - Accent5 2 3 3" xfId="6291"/>
    <cellStyle name="20% - Accent5 2 3 3 2" xfId="6292"/>
    <cellStyle name="20% - Accent5 2 3 4" xfId="6293"/>
    <cellStyle name="20% - Accent5 2 4" xfId="6294"/>
    <cellStyle name="20% - Accent5 2 4 2" xfId="6295"/>
    <cellStyle name="20% - Accent5 2 4 2 2" xfId="6296"/>
    <cellStyle name="20% - Accent5 2 4 3" xfId="6297"/>
    <cellStyle name="20% - Accent5 2 5" xfId="6298"/>
    <cellStyle name="20% - Accent5 2 5 2" xfId="6299"/>
    <cellStyle name="20% - Accent5 2 6" xfId="6300"/>
    <cellStyle name="20% - Accent5 2_draft transactions report_052009_rvsd" xfId="6301"/>
    <cellStyle name="20% - Accent5 20" xfId="6302"/>
    <cellStyle name="20% - Accent5 20 2" xfId="6303"/>
    <cellStyle name="20% - Accent5 20 2 2" xfId="6304"/>
    <cellStyle name="20% - Accent5 20 2 2 2" xfId="6305"/>
    <cellStyle name="20% - Accent5 20 2 2 2 2" xfId="6306"/>
    <cellStyle name="20% - Accent5 20 2 2 3" xfId="6307"/>
    <cellStyle name="20% - Accent5 20 2 3" xfId="6308"/>
    <cellStyle name="20% - Accent5 20 2 3 2" xfId="6309"/>
    <cellStyle name="20% - Accent5 20 2 4" xfId="6310"/>
    <cellStyle name="20% - Accent5 20 3" xfId="6311"/>
    <cellStyle name="20% - Accent5 20 3 2" xfId="6312"/>
    <cellStyle name="20% - Accent5 20 3 2 2" xfId="6313"/>
    <cellStyle name="20% - Accent5 20 3 3" xfId="6314"/>
    <cellStyle name="20% - Accent5 20 4" xfId="6315"/>
    <cellStyle name="20% - Accent5 20 4 2" xfId="6316"/>
    <cellStyle name="20% - Accent5 20 5" xfId="6317"/>
    <cellStyle name="20% - Accent5 20_draft transactions report_052009_rvsd" xfId="6318"/>
    <cellStyle name="20% - Accent5 21" xfId="6319"/>
    <cellStyle name="20% - Accent5 21 2" xfId="6320"/>
    <cellStyle name="20% - Accent5 21 2 2" xfId="6321"/>
    <cellStyle name="20% - Accent5 21 2 2 2" xfId="6322"/>
    <cellStyle name="20% - Accent5 21 2 2 2 2" xfId="6323"/>
    <cellStyle name="20% - Accent5 21 2 2 3" xfId="6324"/>
    <cellStyle name="20% - Accent5 21 2 3" xfId="6325"/>
    <cellStyle name="20% - Accent5 21 2 3 2" xfId="6326"/>
    <cellStyle name="20% - Accent5 21 2 4" xfId="6327"/>
    <cellStyle name="20% - Accent5 21 3" xfId="6328"/>
    <cellStyle name="20% - Accent5 21 3 2" xfId="6329"/>
    <cellStyle name="20% - Accent5 21 3 2 2" xfId="6330"/>
    <cellStyle name="20% - Accent5 21 3 3" xfId="6331"/>
    <cellStyle name="20% - Accent5 21 4" xfId="6332"/>
    <cellStyle name="20% - Accent5 21 4 2" xfId="6333"/>
    <cellStyle name="20% - Accent5 21 5" xfId="6334"/>
    <cellStyle name="20% - Accent5 21_draft transactions report_052009_rvsd" xfId="6335"/>
    <cellStyle name="20% - Accent5 22" xfId="6336"/>
    <cellStyle name="20% - Accent5 22 2" xfId="6337"/>
    <cellStyle name="20% - Accent5 22 2 2" xfId="6338"/>
    <cellStyle name="20% - Accent5 22 2 2 2" xfId="6339"/>
    <cellStyle name="20% - Accent5 22 2 2 2 2" xfId="6340"/>
    <cellStyle name="20% - Accent5 22 2 2 3" xfId="6341"/>
    <cellStyle name="20% - Accent5 22 2 3" xfId="6342"/>
    <cellStyle name="20% - Accent5 22 2 3 2" xfId="6343"/>
    <cellStyle name="20% - Accent5 22 2 4" xfId="6344"/>
    <cellStyle name="20% - Accent5 22 3" xfId="6345"/>
    <cellStyle name="20% - Accent5 22 3 2" xfId="6346"/>
    <cellStyle name="20% - Accent5 22 3 2 2" xfId="6347"/>
    <cellStyle name="20% - Accent5 22 3 3" xfId="6348"/>
    <cellStyle name="20% - Accent5 22 4" xfId="6349"/>
    <cellStyle name="20% - Accent5 22 4 2" xfId="6350"/>
    <cellStyle name="20% - Accent5 22 5" xfId="6351"/>
    <cellStyle name="20% - Accent5 22_draft transactions report_052009_rvsd" xfId="6352"/>
    <cellStyle name="20% - Accent5 23" xfId="6353"/>
    <cellStyle name="20% - Accent5 23 2" xfId="6354"/>
    <cellStyle name="20% - Accent5 23 2 2" xfId="6355"/>
    <cellStyle name="20% - Accent5 23 2 2 2" xfId="6356"/>
    <cellStyle name="20% - Accent5 23 2 2 2 2" xfId="6357"/>
    <cellStyle name="20% - Accent5 23 2 2 3" xfId="6358"/>
    <cellStyle name="20% - Accent5 23 2 3" xfId="6359"/>
    <cellStyle name="20% - Accent5 23 2 3 2" xfId="6360"/>
    <cellStyle name="20% - Accent5 23 2 4" xfId="6361"/>
    <cellStyle name="20% - Accent5 23 3" xfId="6362"/>
    <cellStyle name="20% - Accent5 23 3 2" xfId="6363"/>
    <cellStyle name="20% - Accent5 23 3 2 2" xfId="6364"/>
    <cellStyle name="20% - Accent5 23 3 3" xfId="6365"/>
    <cellStyle name="20% - Accent5 23 4" xfId="6366"/>
    <cellStyle name="20% - Accent5 23 4 2" xfId="6367"/>
    <cellStyle name="20% - Accent5 23 5" xfId="6368"/>
    <cellStyle name="20% - Accent5 23_draft transactions report_052009_rvsd" xfId="6369"/>
    <cellStyle name="20% - Accent5 24" xfId="6370"/>
    <cellStyle name="20% - Accent5 24 2" xfId="6371"/>
    <cellStyle name="20% - Accent5 24 2 2" xfId="6372"/>
    <cellStyle name="20% - Accent5 24 2 2 2" xfId="6373"/>
    <cellStyle name="20% - Accent5 24 2 2 2 2" xfId="6374"/>
    <cellStyle name="20% - Accent5 24 2 2 3" xfId="6375"/>
    <cellStyle name="20% - Accent5 24 2 3" xfId="6376"/>
    <cellStyle name="20% - Accent5 24 2 3 2" xfId="6377"/>
    <cellStyle name="20% - Accent5 24 2 4" xfId="6378"/>
    <cellStyle name="20% - Accent5 24 3" xfId="6379"/>
    <cellStyle name="20% - Accent5 24 3 2" xfId="6380"/>
    <cellStyle name="20% - Accent5 24 3 2 2" xfId="6381"/>
    <cellStyle name="20% - Accent5 24 3 3" xfId="6382"/>
    <cellStyle name="20% - Accent5 24 4" xfId="6383"/>
    <cellStyle name="20% - Accent5 24 4 2" xfId="6384"/>
    <cellStyle name="20% - Accent5 24 5" xfId="6385"/>
    <cellStyle name="20% - Accent5 24_draft transactions report_052009_rvsd" xfId="6386"/>
    <cellStyle name="20% - Accent5 25" xfId="6387"/>
    <cellStyle name="20% - Accent5 25 2" xfId="6388"/>
    <cellStyle name="20% - Accent5 25 2 2" xfId="6389"/>
    <cellStyle name="20% - Accent5 25 2 2 2" xfId="6390"/>
    <cellStyle name="20% - Accent5 25 2 2 2 2" xfId="6391"/>
    <cellStyle name="20% - Accent5 25 2 2 3" xfId="6392"/>
    <cellStyle name="20% - Accent5 25 2 3" xfId="6393"/>
    <cellStyle name="20% - Accent5 25 2 3 2" xfId="6394"/>
    <cellStyle name="20% - Accent5 25 2 4" xfId="6395"/>
    <cellStyle name="20% - Accent5 25 3" xfId="6396"/>
    <cellStyle name="20% - Accent5 25 3 2" xfId="6397"/>
    <cellStyle name="20% - Accent5 25 3 2 2" xfId="6398"/>
    <cellStyle name="20% - Accent5 25 3 3" xfId="6399"/>
    <cellStyle name="20% - Accent5 25 4" xfId="6400"/>
    <cellStyle name="20% - Accent5 25 4 2" xfId="6401"/>
    <cellStyle name="20% - Accent5 25 5" xfId="6402"/>
    <cellStyle name="20% - Accent5 25_draft transactions report_052009_rvsd" xfId="6403"/>
    <cellStyle name="20% - Accent5 26" xfId="6404"/>
    <cellStyle name="20% - Accent5 26 2" xfId="6405"/>
    <cellStyle name="20% - Accent5 26 2 2" xfId="6406"/>
    <cellStyle name="20% - Accent5 26 2 2 2" xfId="6407"/>
    <cellStyle name="20% - Accent5 26 2 2 2 2" xfId="6408"/>
    <cellStyle name="20% - Accent5 26 2 2 3" xfId="6409"/>
    <cellStyle name="20% - Accent5 26 2 3" xfId="6410"/>
    <cellStyle name="20% - Accent5 26 2 3 2" xfId="6411"/>
    <cellStyle name="20% - Accent5 26 2 4" xfId="6412"/>
    <cellStyle name="20% - Accent5 26 3" xfId="6413"/>
    <cellStyle name="20% - Accent5 26 3 2" xfId="6414"/>
    <cellStyle name="20% - Accent5 26 3 2 2" xfId="6415"/>
    <cellStyle name="20% - Accent5 26 3 3" xfId="6416"/>
    <cellStyle name="20% - Accent5 26 4" xfId="6417"/>
    <cellStyle name="20% - Accent5 26 4 2" xfId="6418"/>
    <cellStyle name="20% - Accent5 26 5" xfId="6419"/>
    <cellStyle name="20% - Accent5 26_draft transactions report_052009_rvsd" xfId="6420"/>
    <cellStyle name="20% - Accent5 27" xfId="6421"/>
    <cellStyle name="20% - Accent5 27 2" xfId="6422"/>
    <cellStyle name="20% - Accent5 27 2 2" xfId="6423"/>
    <cellStyle name="20% - Accent5 27 2 2 2" xfId="6424"/>
    <cellStyle name="20% - Accent5 27 2 2 2 2" xfId="6425"/>
    <cellStyle name="20% - Accent5 27 2 2 3" xfId="6426"/>
    <cellStyle name="20% - Accent5 27 2 3" xfId="6427"/>
    <cellStyle name="20% - Accent5 27 2 3 2" xfId="6428"/>
    <cellStyle name="20% - Accent5 27 2 4" xfId="6429"/>
    <cellStyle name="20% - Accent5 27 3" xfId="6430"/>
    <cellStyle name="20% - Accent5 27 3 2" xfId="6431"/>
    <cellStyle name="20% - Accent5 27 3 2 2" xfId="6432"/>
    <cellStyle name="20% - Accent5 27 3 3" xfId="6433"/>
    <cellStyle name="20% - Accent5 27 4" xfId="6434"/>
    <cellStyle name="20% - Accent5 27 4 2" xfId="6435"/>
    <cellStyle name="20% - Accent5 27 5" xfId="6436"/>
    <cellStyle name="20% - Accent5 27_draft transactions report_052009_rvsd" xfId="6437"/>
    <cellStyle name="20% - Accent5 28" xfId="6438"/>
    <cellStyle name="20% - Accent5 28 2" xfId="6439"/>
    <cellStyle name="20% - Accent5 28 2 2" xfId="6440"/>
    <cellStyle name="20% - Accent5 28 2 2 2" xfId="6441"/>
    <cellStyle name="20% - Accent5 28 2 2 2 2" xfId="6442"/>
    <cellStyle name="20% - Accent5 28 2 2 3" xfId="6443"/>
    <cellStyle name="20% - Accent5 28 2 3" xfId="6444"/>
    <cellStyle name="20% - Accent5 28 2 3 2" xfId="6445"/>
    <cellStyle name="20% - Accent5 28 2 4" xfId="6446"/>
    <cellStyle name="20% - Accent5 28 3" xfId="6447"/>
    <cellStyle name="20% - Accent5 28 3 2" xfId="6448"/>
    <cellStyle name="20% - Accent5 28 3 2 2" xfId="6449"/>
    <cellStyle name="20% - Accent5 28 3 3" xfId="6450"/>
    <cellStyle name="20% - Accent5 28 4" xfId="6451"/>
    <cellStyle name="20% - Accent5 28 4 2" xfId="6452"/>
    <cellStyle name="20% - Accent5 28 5" xfId="6453"/>
    <cellStyle name="20% - Accent5 28_draft transactions report_052009_rvsd" xfId="6454"/>
    <cellStyle name="20% - Accent5 29" xfId="6455"/>
    <cellStyle name="20% - Accent5 29 2" xfId="6456"/>
    <cellStyle name="20% - Accent5 29 2 2" xfId="6457"/>
    <cellStyle name="20% - Accent5 29 2 2 2" xfId="6458"/>
    <cellStyle name="20% - Accent5 29 2 2 2 2" xfId="6459"/>
    <cellStyle name="20% - Accent5 29 2 2 3" xfId="6460"/>
    <cellStyle name="20% - Accent5 29 2 3" xfId="6461"/>
    <cellStyle name="20% - Accent5 29 2 3 2" xfId="6462"/>
    <cellStyle name="20% - Accent5 29 2 4" xfId="6463"/>
    <cellStyle name="20% - Accent5 29 3" xfId="6464"/>
    <cellStyle name="20% - Accent5 29 3 2" xfId="6465"/>
    <cellStyle name="20% - Accent5 29 3 2 2" xfId="6466"/>
    <cellStyle name="20% - Accent5 29 3 3" xfId="6467"/>
    <cellStyle name="20% - Accent5 29 4" xfId="6468"/>
    <cellStyle name="20% - Accent5 29 4 2" xfId="6469"/>
    <cellStyle name="20% - Accent5 29 5" xfId="6470"/>
    <cellStyle name="20% - Accent5 29_draft transactions report_052009_rvsd" xfId="6471"/>
    <cellStyle name="20% - Accent5 3" xfId="6472"/>
    <cellStyle name="20% - Accent5 3 2" xfId="6473"/>
    <cellStyle name="20% - Accent5 3 2 2" xfId="6474"/>
    <cellStyle name="20% - Accent5 3 2 2 2" xfId="6475"/>
    <cellStyle name="20% - Accent5 3 2 2 2 2" xfId="6476"/>
    <cellStyle name="20% - Accent5 3 2 2 2 2 2" xfId="6477"/>
    <cellStyle name="20% - Accent5 3 2 2 2 3" xfId="6478"/>
    <cellStyle name="20% - Accent5 3 2 2 3" xfId="6479"/>
    <cellStyle name="20% - Accent5 3 2 2 3 2" xfId="6480"/>
    <cellStyle name="20% - Accent5 3 2 2 4" xfId="6481"/>
    <cellStyle name="20% - Accent5 3 2 3" xfId="6482"/>
    <cellStyle name="20% - Accent5 3 2 3 2" xfId="6483"/>
    <cellStyle name="20% - Accent5 3 2 3 2 2" xfId="6484"/>
    <cellStyle name="20% - Accent5 3 2 3 3" xfId="6485"/>
    <cellStyle name="20% - Accent5 3 2 4" xfId="6486"/>
    <cellStyle name="20% - Accent5 3 2 4 2" xfId="6487"/>
    <cellStyle name="20% - Accent5 3 2 5" xfId="6488"/>
    <cellStyle name="20% - Accent5 3 2_draft transactions report_052009_rvsd" xfId="6489"/>
    <cellStyle name="20% - Accent5 3 3" xfId="6490"/>
    <cellStyle name="20% - Accent5 3 3 2" xfId="6491"/>
    <cellStyle name="20% - Accent5 3 3 2 2" xfId="6492"/>
    <cellStyle name="20% - Accent5 3 3 2 2 2" xfId="6493"/>
    <cellStyle name="20% - Accent5 3 3 2 3" xfId="6494"/>
    <cellStyle name="20% - Accent5 3 3 3" xfId="6495"/>
    <cellStyle name="20% - Accent5 3 3 3 2" xfId="6496"/>
    <cellStyle name="20% - Accent5 3 3 4" xfId="6497"/>
    <cellStyle name="20% - Accent5 3 4" xfId="6498"/>
    <cellStyle name="20% - Accent5 3 4 2" xfId="6499"/>
    <cellStyle name="20% - Accent5 3 4 2 2" xfId="6500"/>
    <cellStyle name="20% - Accent5 3 4 3" xfId="6501"/>
    <cellStyle name="20% - Accent5 3 5" xfId="6502"/>
    <cellStyle name="20% - Accent5 3 5 2" xfId="6503"/>
    <cellStyle name="20% - Accent5 3 6" xfId="6504"/>
    <cellStyle name="20% - Accent5 3_draft transactions report_052009_rvsd" xfId="6505"/>
    <cellStyle name="20% - Accent5 30" xfId="6506"/>
    <cellStyle name="20% - Accent5 30 2" xfId="6507"/>
    <cellStyle name="20% - Accent5 30 2 2" xfId="6508"/>
    <cellStyle name="20% - Accent5 30 2 2 2" xfId="6509"/>
    <cellStyle name="20% - Accent5 30 2 2 2 2" xfId="6510"/>
    <cellStyle name="20% - Accent5 30 2 2 3" xfId="6511"/>
    <cellStyle name="20% - Accent5 30 2 3" xfId="6512"/>
    <cellStyle name="20% - Accent5 30 2 3 2" xfId="6513"/>
    <cellStyle name="20% - Accent5 30 2 4" xfId="6514"/>
    <cellStyle name="20% - Accent5 30 3" xfId="6515"/>
    <cellStyle name="20% - Accent5 30 3 2" xfId="6516"/>
    <cellStyle name="20% - Accent5 30 3 2 2" xfId="6517"/>
    <cellStyle name="20% - Accent5 30 3 3" xfId="6518"/>
    <cellStyle name="20% - Accent5 30 4" xfId="6519"/>
    <cellStyle name="20% - Accent5 30 4 2" xfId="6520"/>
    <cellStyle name="20% - Accent5 30 5" xfId="6521"/>
    <cellStyle name="20% - Accent5 30_draft transactions report_052009_rvsd" xfId="6522"/>
    <cellStyle name="20% - Accent5 31" xfId="6523"/>
    <cellStyle name="20% - Accent5 31 2" xfId="6524"/>
    <cellStyle name="20% - Accent5 31 2 2" xfId="6525"/>
    <cellStyle name="20% - Accent5 31 2 2 2" xfId="6526"/>
    <cellStyle name="20% - Accent5 31 2 2 2 2" xfId="6527"/>
    <cellStyle name="20% - Accent5 31 2 2 3" xfId="6528"/>
    <cellStyle name="20% - Accent5 31 2 3" xfId="6529"/>
    <cellStyle name="20% - Accent5 31 2 3 2" xfId="6530"/>
    <cellStyle name="20% - Accent5 31 2 4" xfId="6531"/>
    <cellStyle name="20% - Accent5 31 3" xfId="6532"/>
    <cellStyle name="20% - Accent5 31 3 2" xfId="6533"/>
    <cellStyle name="20% - Accent5 31 3 2 2" xfId="6534"/>
    <cellStyle name="20% - Accent5 31 3 3" xfId="6535"/>
    <cellStyle name="20% - Accent5 31 4" xfId="6536"/>
    <cellStyle name="20% - Accent5 31 4 2" xfId="6537"/>
    <cellStyle name="20% - Accent5 31 5" xfId="6538"/>
    <cellStyle name="20% - Accent5 31_draft transactions report_052009_rvsd" xfId="6539"/>
    <cellStyle name="20% - Accent5 32" xfId="6540"/>
    <cellStyle name="20% - Accent5 32 2" xfId="6541"/>
    <cellStyle name="20% - Accent5 32 2 2" xfId="6542"/>
    <cellStyle name="20% - Accent5 32 2 2 2" xfId="6543"/>
    <cellStyle name="20% - Accent5 32 2 2 2 2" xfId="6544"/>
    <cellStyle name="20% - Accent5 32 2 2 3" xfId="6545"/>
    <cellStyle name="20% - Accent5 32 2 3" xfId="6546"/>
    <cellStyle name="20% - Accent5 32 2 3 2" xfId="6547"/>
    <cellStyle name="20% - Accent5 32 2 4" xfId="6548"/>
    <cellStyle name="20% - Accent5 32 3" xfId="6549"/>
    <cellStyle name="20% - Accent5 32 3 2" xfId="6550"/>
    <cellStyle name="20% - Accent5 32 3 2 2" xfId="6551"/>
    <cellStyle name="20% - Accent5 32 3 3" xfId="6552"/>
    <cellStyle name="20% - Accent5 32 4" xfId="6553"/>
    <cellStyle name="20% - Accent5 32 4 2" xfId="6554"/>
    <cellStyle name="20% - Accent5 32 5" xfId="6555"/>
    <cellStyle name="20% - Accent5 32_draft transactions report_052009_rvsd" xfId="6556"/>
    <cellStyle name="20% - Accent5 33" xfId="6557"/>
    <cellStyle name="20% - Accent5 33 2" xfId="6558"/>
    <cellStyle name="20% - Accent5 33 2 2" xfId="6559"/>
    <cellStyle name="20% - Accent5 33 2 2 2" xfId="6560"/>
    <cellStyle name="20% - Accent5 33 2 3" xfId="6561"/>
    <cellStyle name="20% - Accent5 33 3" xfId="6562"/>
    <cellStyle name="20% - Accent5 33 3 2" xfId="6563"/>
    <cellStyle name="20% - Accent5 33 4" xfId="6564"/>
    <cellStyle name="20% - Accent5 34" xfId="6565"/>
    <cellStyle name="20% - Accent5 34 2" xfId="6566"/>
    <cellStyle name="20% - Accent5 34 2 2" xfId="6567"/>
    <cellStyle name="20% - Accent5 34 2 2 2" xfId="6568"/>
    <cellStyle name="20% - Accent5 34 2 3" xfId="6569"/>
    <cellStyle name="20% - Accent5 34 3" xfId="6570"/>
    <cellStyle name="20% - Accent5 34 3 2" xfId="6571"/>
    <cellStyle name="20% - Accent5 34 4" xfId="6572"/>
    <cellStyle name="20% - Accent5 35" xfId="6573"/>
    <cellStyle name="20% - Accent5 35 2" xfId="6574"/>
    <cellStyle name="20% - Accent5 35 2 2" xfId="6575"/>
    <cellStyle name="20% - Accent5 35 2 2 2" xfId="6576"/>
    <cellStyle name="20% - Accent5 35 2 3" xfId="6577"/>
    <cellStyle name="20% - Accent5 35 3" xfId="6578"/>
    <cellStyle name="20% - Accent5 35 3 2" xfId="6579"/>
    <cellStyle name="20% - Accent5 35 4" xfId="6580"/>
    <cellStyle name="20% - Accent5 36" xfId="6581"/>
    <cellStyle name="20% - Accent5 36 2" xfId="6582"/>
    <cellStyle name="20% - Accent5 36 2 2" xfId="6583"/>
    <cellStyle name="20% - Accent5 36 2 2 2" xfId="6584"/>
    <cellStyle name="20% - Accent5 36 2 3" xfId="6585"/>
    <cellStyle name="20% - Accent5 36 3" xfId="6586"/>
    <cellStyle name="20% - Accent5 36 3 2" xfId="6587"/>
    <cellStyle name="20% - Accent5 36 4" xfId="6588"/>
    <cellStyle name="20% - Accent5 37" xfId="6589"/>
    <cellStyle name="20% - Accent5 37 2" xfId="6590"/>
    <cellStyle name="20% - Accent5 37 2 2" xfId="6591"/>
    <cellStyle name="20% - Accent5 37 2 2 2" xfId="6592"/>
    <cellStyle name="20% - Accent5 37 2 3" xfId="6593"/>
    <cellStyle name="20% - Accent5 37 3" xfId="6594"/>
    <cellStyle name="20% - Accent5 37 3 2" xfId="6595"/>
    <cellStyle name="20% - Accent5 37 4" xfId="6596"/>
    <cellStyle name="20% - Accent5 38" xfId="6597"/>
    <cellStyle name="20% - Accent5 38 2" xfId="6598"/>
    <cellStyle name="20% - Accent5 38 2 2" xfId="6599"/>
    <cellStyle name="20% - Accent5 38 2 2 2" xfId="6600"/>
    <cellStyle name="20% - Accent5 38 2 3" xfId="6601"/>
    <cellStyle name="20% - Accent5 38 3" xfId="6602"/>
    <cellStyle name="20% - Accent5 38 3 2" xfId="6603"/>
    <cellStyle name="20% - Accent5 38 4" xfId="6604"/>
    <cellStyle name="20% - Accent5 39" xfId="6605"/>
    <cellStyle name="20% - Accent5 39 2" xfId="6606"/>
    <cellStyle name="20% - Accent5 39 2 2" xfId="6607"/>
    <cellStyle name="20% - Accent5 39 2 2 2" xfId="6608"/>
    <cellStyle name="20% - Accent5 39 2 3" xfId="6609"/>
    <cellStyle name="20% - Accent5 39 3" xfId="6610"/>
    <cellStyle name="20% - Accent5 39 3 2" xfId="6611"/>
    <cellStyle name="20% - Accent5 39 4" xfId="6612"/>
    <cellStyle name="20% - Accent5 4" xfId="6613"/>
    <cellStyle name="20% - Accent5 4 2" xfId="6614"/>
    <cellStyle name="20% - Accent5 4 2 2" xfId="6615"/>
    <cellStyle name="20% - Accent5 4 2 2 2" xfId="6616"/>
    <cellStyle name="20% - Accent5 4 2 2 2 2" xfId="6617"/>
    <cellStyle name="20% - Accent5 4 2 2 2 2 2" xfId="6618"/>
    <cellStyle name="20% - Accent5 4 2 2 2 3" xfId="6619"/>
    <cellStyle name="20% - Accent5 4 2 2 3" xfId="6620"/>
    <cellStyle name="20% - Accent5 4 2 2 3 2" xfId="6621"/>
    <cellStyle name="20% - Accent5 4 2 2 4" xfId="6622"/>
    <cellStyle name="20% - Accent5 4 2 3" xfId="6623"/>
    <cellStyle name="20% - Accent5 4 2 3 2" xfId="6624"/>
    <cellStyle name="20% - Accent5 4 2 3 2 2" xfId="6625"/>
    <cellStyle name="20% - Accent5 4 2 3 3" xfId="6626"/>
    <cellStyle name="20% - Accent5 4 2 4" xfId="6627"/>
    <cellStyle name="20% - Accent5 4 2 4 2" xfId="6628"/>
    <cellStyle name="20% - Accent5 4 2 5" xfId="6629"/>
    <cellStyle name="20% - Accent5 4 2_draft transactions report_052009_rvsd" xfId="6630"/>
    <cellStyle name="20% - Accent5 4 3" xfId="6631"/>
    <cellStyle name="20% - Accent5 4 3 2" xfId="6632"/>
    <cellStyle name="20% - Accent5 4 3 2 2" xfId="6633"/>
    <cellStyle name="20% - Accent5 4 3 2 2 2" xfId="6634"/>
    <cellStyle name="20% - Accent5 4 3 2 3" xfId="6635"/>
    <cellStyle name="20% - Accent5 4 3 3" xfId="6636"/>
    <cellStyle name="20% - Accent5 4 3 3 2" xfId="6637"/>
    <cellStyle name="20% - Accent5 4 3 4" xfId="6638"/>
    <cellStyle name="20% - Accent5 4 4" xfId="6639"/>
    <cellStyle name="20% - Accent5 4 4 2" xfId="6640"/>
    <cellStyle name="20% - Accent5 4 4 2 2" xfId="6641"/>
    <cellStyle name="20% - Accent5 4 4 3" xfId="6642"/>
    <cellStyle name="20% - Accent5 4 5" xfId="6643"/>
    <cellStyle name="20% - Accent5 4 5 2" xfId="6644"/>
    <cellStyle name="20% - Accent5 4 6" xfId="6645"/>
    <cellStyle name="20% - Accent5 4_draft transactions report_052009_rvsd" xfId="6646"/>
    <cellStyle name="20% - Accent5 40" xfId="6647"/>
    <cellStyle name="20% - Accent5 40 2" xfId="6648"/>
    <cellStyle name="20% - Accent5 40 2 2" xfId="6649"/>
    <cellStyle name="20% - Accent5 40 2 2 2" xfId="6650"/>
    <cellStyle name="20% - Accent5 40 2 3" xfId="6651"/>
    <cellStyle name="20% - Accent5 40 3" xfId="6652"/>
    <cellStyle name="20% - Accent5 40 3 2" xfId="6653"/>
    <cellStyle name="20% - Accent5 40 4" xfId="6654"/>
    <cellStyle name="20% - Accent5 41" xfId="6655"/>
    <cellStyle name="20% - Accent5 41 2" xfId="6656"/>
    <cellStyle name="20% - Accent5 41 2 2" xfId="6657"/>
    <cellStyle name="20% - Accent5 41 2 2 2" xfId="6658"/>
    <cellStyle name="20% - Accent5 41 2 3" xfId="6659"/>
    <cellStyle name="20% - Accent5 41 3" xfId="6660"/>
    <cellStyle name="20% - Accent5 41 3 2" xfId="6661"/>
    <cellStyle name="20% - Accent5 41 4" xfId="6662"/>
    <cellStyle name="20% - Accent5 42" xfId="6663"/>
    <cellStyle name="20% - Accent5 42 2" xfId="6664"/>
    <cellStyle name="20% - Accent5 42 2 2" xfId="6665"/>
    <cellStyle name="20% - Accent5 42 2 2 2" xfId="6666"/>
    <cellStyle name="20% - Accent5 42 2 3" xfId="6667"/>
    <cellStyle name="20% - Accent5 42 3" xfId="6668"/>
    <cellStyle name="20% - Accent5 42 3 2" xfId="6669"/>
    <cellStyle name="20% - Accent5 42 4" xfId="6670"/>
    <cellStyle name="20% - Accent5 43" xfId="6671"/>
    <cellStyle name="20% - Accent5 43 2" xfId="6672"/>
    <cellStyle name="20% - Accent5 43 2 2" xfId="6673"/>
    <cellStyle name="20% - Accent5 43 2 2 2" xfId="6674"/>
    <cellStyle name="20% - Accent5 43 2 3" xfId="6675"/>
    <cellStyle name="20% - Accent5 43 3" xfId="6676"/>
    <cellStyle name="20% - Accent5 43 3 2" xfId="6677"/>
    <cellStyle name="20% - Accent5 43 4" xfId="6678"/>
    <cellStyle name="20% - Accent5 44" xfId="6679"/>
    <cellStyle name="20% - Accent5 44 2" xfId="6680"/>
    <cellStyle name="20% - Accent5 44 2 2" xfId="6681"/>
    <cellStyle name="20% - Accent5 44 2 2 2" xfId="6682"/>
    <cellStyle name="20% - Accent5 44 2 3" xfId="6683"/>
    <cellStyle name="20% - Accent5 44 3" xfId="6684"/>
    <cellStyle name="20% - Accent5 44 3 2" xfId="6685"/>
    <cellStyle name="20% - Accent5 44 4" xfId="6686"/>
    <cellStyle name="20% - Accent5 45" xfId="6687"/>
    <cellStyle name="20% - Accent5 45 2" xfId="6688"/>
    <cellStyle name="20% - Accent5 45 2 2" xfId="6689"/>
    <cellStyle name="20% - Accent5 45 2 2 2" xfId="6690"/>
    <cellStyle name="20% - Accent5 45 2 3" xfId="6691"/>
    <cellStyle name="20% - Accent5 45 3" xfId="6692"/>
    <cellStyle name="20% - Accent5 45 3 2" xfId="6693"/>
    <cellStyle name="20% - Accent5 45 4" xfId="6694"/>
    <cellStyle name="20% - Accent5 46" xfId="6695"/>
    <cellStyle name="20% - Accent5 46 2" xfId="6696"/>
    <cellStyle name="20% - Accent5 46 2 2" xfId="6697"/>
    <cellStyle name="20% - Accent5 46 2 2 2" xfId="6698"/>
    <cellStyle name="20% - Accent5 46 2 3" xfId="6699"/>
    <cellStyle name="20% - Accent5 46 3" xfId="6700"/>
    <cellStyle name="20% - Accent5 46 3 2" xfId="6701"/>
    <cellStyle name="20% - Accent5 46 4" xfId="6702"/>
    <cellStyle name="20% - Accent5 47" xfId="6703"/>
    <cellStyle name="20% - Accent5 47 2" xfId="6704"/>
    <cellStyle name="20% - Accent5 47 2 2" xfId="6705"/>
    <cellStyle name="20% - Accent5 47 2 2 2" xfId="6706"/>
    <cellStyle name="20% - Accent5 47 2 3" xfId="6707"/>
    <cellStyle name="20% - Accent5 47 3" xfId="6708"/>
    <cellStyle name="20% - Accent5 47 3 2" xfId="6709"/>
    <cellStyle name="20% - Accent5 47 4" xfId="6710"/>
    <cellStyle name="20% - Accent5 48" xfId="6711"/>
    <cellStyle name="20% - Accent5 48 2" xfId="6712"/>
    <cellStyle name="20% - Accent5 48 2 2" xfId="6713"/>
    <cellStyle name="20% - Accent5 48 2 2 2" xfId="6714"/>
    <cellStyle name="20% - Accent5 48 2 3" xfId="6715"/>
    <cellStyle name="20% - Accent5 48 3" xfId="6716"/>
    <cellStyle name="20% - Accent5 48 3 2" xfId="6717"/>
    <cellStyle name="20% - Accent5 48 4" xfId="6718"/>
    <cellStyle name="20% - Accent5 49" xfId="6719"/>
    <cellStyle name="20% - Accent5 49 2" xfId="6720"/>
    <cellStyle name="20% - Accent5 49 2 2" xfId="6721"/>
    <cellStyle name="20% - Accent5 49 2 2 2" xfId="6722"/>
    <cellStyle name="20% - Accent5 49 2 3" xfId="6723"/>
    <cellStyle name="20% - Accent5 49 3" xfId="6724"/>
    <cellStyle name="20% - Accent5 49 3 2" xfId="6725"/>
    <cellStyle name="20% - Accent5 49 4" xfId="6726"/>
    <cellStyle name="20% - Accent5 5" xfId="6727"/>
    <cellStyle name="20% - Accent5 5 2" xfId="6728"/>
    <cellStyle name="20% - Accent5 5 2 2" xfId="6729"/>
    <cellStyle name="20% - Accent5 5 2 2 2" xfId="6730"/>
    <cellStyle name="20% - Accent5 5 2 2 2 2" xfId="6731"/>
    <cellStyle name="20% - Accent5 5 2 2 2 2 2" xfId="6732"/>
    <cellStyle name="20% - Accent5 5 2 2 2 3" xfId="6733"/>
    <cellStyle name="20% - Accent5 5 2 2 3" xfId="6734"/>
    <cellStyle name="20% - Accent5 5 2 2 3 2" xfId="6735"/>
    <cellStyle name="20% - Accent5 5 2 2 4" xfId="6736"/>
    <cellStyle name="20% - Accent5 5 2 3" xfId="6737"/>
    <cellStyle name="20% - Accent5 5 2 3 2" xfId="6738"/>
    <cellStyle name="20% - Accent5 5 2 3 2 2" xfId="6739"/>
    <cellStyle name="20% - Accent5 5 2 3 3" xfId="6740"/>
    <cellStyle name="20% - Accent5 5 2 4" xfId="6741"/>
    <cellStyle name="20% - Accent5 5 2 4 2" xfId="6742"/>
    <cellStyle name="20% - Accent5 5 2 5" xfId="6743"/>
    <cellStyle name="20% - Accent5 5 2_draft transactions report_052009_rvsd" xfId="6744"/>
    <cellStyle name="20% - Accent5 5 3" xfId="6745"/>
    <cellStyle name="20% - Accent5 5 3 2" xfId="6746"/>
    <cellStyle name="20% - Accent5 5 3 2 2" xfId="6747"/>
    <cellStyle name="20% - Accent5 5 3 2 2 2" xfId="6748"/>
    <cellStyle name="20% - Accent5 5 3 2 3" xfId="6749"/>
    <cellStyle name="20% - Accent5 5 3 3" xfId="6750"/>
    <cellStyle name="20% - Accent5 5 3 3 2" xfId="6751"/>
    <cellStyle name="20% - Accent5 5 3 4" xfId="6752"/>
    <cellStyle name="20% - Accent5 5 4" xfId="6753"/>
    <cellStyle name="20% - Accent5 5 4 2" xfId="6754"/>
    <cellStyle name="20% - Accent5 5 4 2 2" xfId="6755"/>
    <cellStyle name="20% - Accent5 5 4 3" xfId="6756"/>
    <cellStyle name="20% - Accent5 5 5" xfId="6757"/>
    <cellStyle name="20% - Accent5 5 5 2" xfId="6758"/>
    <cellStyle name="20% - Accent5 5 6" xfId="6759"/>
    <cellStyle name="20% - Accent5 5_draft transactions report_052009_rvsd" xfId="6760"/>
    <cellStyle name="20% - Accent5 50" xfId="6761"/>
    <cellStyle name="20% - Accent5 50 2" xfId="6762"/>
    <cellStyle name="20% - Accent5 50 2 2" xfId="6763"/>
    <cellStyle name="20% - Accent5 50 2 2 2" xfId="6764"/>
    <cellStyle name="20% - Accent5 50 2 3" xfId="6765"/>
    <cellStyle name="20% - Accent5 50 3" xfId="6766"/>
    <cellStyle name="20% - Accent5 50 3 2" xfId="6767"/>
    <cellStyle name="20% - Accent5 50 4" xfId="6768"/>
    <cellStyle name="20% - Accent5 51" xfId="6769"/>
    <cellStyle name="20% - Accent5 51 2" xfId="6770"/>
    <cellStyle name="20% - Accent5 51 2 2" xfId="6771"/>
    <cellStyle name="20% - Accent5 51 2 2 2" xfId="6772"/>
    <cellStyle name="20% - Accent5 51 2 3" xfId="6773"/>
    <cellStyle name="20% - Accent5 51 3" xfId="6774"/>
    <cellStyle name="20% - Accent5 51 3 2" xfId="6775"/>
    <cellStyle name="20% - Accent5 51 4" xfId="6776"/>
    <cellStyle name="20% - Accent5 52" xfId="6777"/>
    <cellStyle name="20% - Accent5 52 2" xfId="6778"/>
    <cellStyle name="20% - Accent5 52 2 2" xfId="6779"/>
    <cellStyle name="20% - Accent5 52 2 2 2" xfId="6780"/>
    <cellStyle name="20% - Accent5 52 2 3" xfId="6781"/>
    <cellStyle name="20% - Accent5 52 3" xfId="6782"/>
    <cellStyle name="20% - Accent5 52 3 2" xfId="6783"/>
    <cellStyle name="20% - Accent5 52 4" xfId="6784"/>
    <cellStyle name="20% - Accent5 53" xfId="6785"/>
    <cellStyle name="20% - Accent5 53 2" xfId="6786"/>
    <cellStyle name="20% - Accent5 53 2 2" xfId="6787"/>
    <cellStyle name="20% - Accent5 53 2 2 2" xfId="6788"/>
    <cellStyle name="20% - Accent5 53 2 3" xfId="6789"/>
    <cellStyle name="20% - Accent5 53 3" xfId="6790"/>
    <cellStyle name="20% - Accent5 53 3 2" xfId="6791"/>
    <cellStyle name="20% - Accent5 53 4" xfId="6792"/>
    <cellStyle name="20% - Accent5 54" xfId="6793"/>
    <cellStyle name="20% - Accent5 54 2" xfId="6794"/>
    <cellStyle name="20% - Accent5 54 2 2" xfId="6795"/>
    <cellStyle name="20% - Accent5 54 2 2 2" xfId="6796"/>
    <cellStyle name="20% - Accent5 54 2 3" xfId="6797"/>
    <cellStyle name="20% - Accent5 54 3" xfId="6798"/>
    <cellStyle name="20% - Accent5 54 3 2" xfId="6799"/>
    <cellStyle name="20% - Accent5 54 4" xfId="6800"/>
    <cellStyle name="20% - Accent5 55" xfId="6801"/>
    <cellStyle name="20% - Accent5 55 2" xfId="6802"/>
    <cellStyle name="20% - Accent5 55 2 2" xfId="6803"/>
    <cellStyle name="20% - Accent5 55 2 2 2" xfId="6804"/>
    <cellStyle name="20% - Accent5 55 2 3" xfId="6805"/>
    <cellStyle name="20% - Accent5 55 3" xfId="6806"/>
    <cellStyle name="20% - Accent5 55 3 2" xfId="6807"/>
    <cellStyle name="20% - Accent5 55 4" xfId="6808"/>
    <cellStyle name="20% - Accent5 56" xfId="6809"/>
    <cellStyle name="20% - Accent5 56 2" xfId="6810"/>
    <cellStyle name="20% - Accent5 56 2 2" xfId="6811"/>
    <cellStyle name="20% - Accent5 56 2 2 2" xfId="6812"/>
    <cellStyle name="20% - Accent5 56 2 3" xfId="6813"/>
    <cellStyle name="20% - Accent5 56 3" xfId="6814"/>
    <cellStyle name="20% - Accent5 56 3 2" xfId="6815"/>
    <cellStyle name="20% - Accent5 56 4" xfId="6816"/>
    <cellStyle name="20% - Accent5 57" xfId="6817"/>
    <cellStyle name="20% - Accent5 57 2" xfId="6818"/>
    <cellStyle name="20% - Accent5 57 2 2" xfId="6819"/>
    <cellStyle name="20% - Accent5 57 2 2 2" xfId="6820"/>
    <cellStyle name="20% - Accent5 57 2 3" xfId="6821"/>
    <cellStyle name="20% - Accent5 57 3" xfId="6822"/>
    <cellStyle name="20% - Accent5 57 3 2" xfId="6823"/>
    <cellStyle name="20% - Accent5 57 4" xfId="6824"/>
    <cellStyle name="20% - Accent5 58" xfId="6825"/>
    <cellStyle name="20% - Accent5 58 2" xfId="6826"/>
    <cellStyle name="20% - Accent5 58 2 2" xfId="6827"/>
    <cellStyle name="20% - Accent5 58 2 2 2" xfId="6828"/>
    <cellStyle name="20% - Accent5 58 2 3" xfId="6829"/>
    <cellStyle name="20% - Accent5 58 3" xfId="6830"/>
    <cellStyle name="20% - Accent5 58 3 2" xfId="6831"/>
    <cellStyle name="20% - Accent5 58 4" xfId="6832"/>
    <cellStyle name="20% - Accent5 59" xfId="6833"/>
    <cellStyle name="20% - Accent5 59 2" xfId="6834"/>
    <cellStyle name="20% - Accent5 59 2 2" xfId="6835"/>
    <cellStyle name="20% - Accent5 59 2 2 2" xfId="6836"/>
    <cellStyle name="20% - Accent5 59 2 3" xfId="6837"/>
    <cellStyle name="20% - Accent5 59 3" xfId="6838"/>
    <cellStyle name="20% - Accent5 59 3 2" xfId="6839"/>
    <cellStyle name="20% - Accent5 59 4" xfId="6840"/>
    <cellStyle name="20% - Accent5 6" xfId="6841"/>
    <cellStyle name="20% - Accent5 6 2" xfId="6842"/>
    <cellStyle name="20% - Accent5 6 2 2" xfId="6843"/>
    <cellStyle name="20% - Accent5 6 2 2 2" xfId="6844"/>
    <cellStyle name="20% - Accent5 6 2 2 2 2" xfId="6845"/>
    <cellStyle name="20% - Accent5 6 2 2 2 2 2" xfId="6846"/>
    <cellStyle name="20% - Accent5 6 2 2 2 3" xfId="6847"/>
    <cellStyle name="20% - Accent5 6 2 2 3" xfId="6848"/>
    <cellStyle name="20% - Accent5 6 2 2 3 2" xfId="6849"/>
    <cellStyle name="20% - Accent5 6 2 2 4" xfId="6850"/>
    <cellStyle name="20% - Accent5 6 2 3" xfId="6851"/>
    <cellStyle name="20% - Accent5 6 2 3 2" xfId="6852"/>
    <cellStyle name="20% - Accent5 6 2 3 2 2" xfId="6853"/>
    <cellStyle name="20% - Accent5 6 2 3 3" xfId="6854"/>
    <cellStyle name="20% - Accent5 6 2 4" xfId="6855"/>
    <cellStyle name="20% - Accent5 6 2 4 2" xfId="6856"/>
    <cellStyle name="20% - Accent5 6 2 5" xfId="6857"/>
    <cellStyle name="20% - Accent5 6 2_draft transactions report_052009_rvsd" xfId="6858"/>
    <cellStyle name="20% - Accent5 6 3" xfId="6859"/>
    <cellStyle name="20% - Accent5 6 3 2" xfId="6860"/>
    <cellStyle name="20% - Accent5 6 3 2 2" xfId="6861"/>
    <cellStyle name="20% - Accent5 6 3 2 2 2" xfId="6862"/>
    <cellStyle name="20% - Accent5 6 3 2 3" xfId="6863"/>
    <cellStyle name="20% - Accent5 6 3 3" xfId="6864"/>
    <cellStyle name="20% - Accent5 6 3 3 2" xfId="6865"/>
    <cellStyle name="20% - Accent5 6 3 4" xfId="6866"/>
    <cellStyle name="20% - Accent5 6 4" xfId="6867"/>
    <cellStyle name="20% - Accent5 6 4 2" xfId="6868"/>
    <cellStyle name="20% - Accent5 6 4 2 2" xfId="6869"/>
    <cellStyle name="20% - Accent5 6 4 3" xfId="6870"/>
    <cellStyle name="20% - Accent5 6 5" xfId="6871"/>
    <cellStyle name="20% - Accent5 6 5 2" xfId="6872"/>
    <cellStyle name="20% - Accent5 6 6" xfId="6873"/>
    <cellStyle name="20% - Accent5 6_draft transactions report_052009_rvsd" xfId="6874"/>
    <cellStyle name="20% - Accent5 60" xfId="6875"/>
    <cellStyle name="20% - Accent5 60 2" xfId="6876"/>
    <cellStyle name="20% - Accent5 60 2 2" xfId="6877"/>
    <cellStyle name="20% - Accent5 60 2 2 2" xfId="6878"/>
    <cellStyle name="20% - Accent5 60 2 3" xfId="6879"/>
    <cellStyle name="20% - Accent5 60 3" xfId="6880"/>
    <cellStyle name="20% - Accent5 60 3 2" xfId="6881"/>
    <cellStyle name="20% - Accent5 60 4" xfId="6882"/>
    <cellStyle name="20% - Accent5 61" xfId="6883"/>
    <cellStyle name="20% - Accent5 61 2" xfId="6884"/>
    <cellStyle name="20% - Accent5 61 2 2" xfId="6885"/>
    <cellStyle name="20% - Accent5 61 2 2 2" xfId="6886"/>
    <cellStyle name="20% - Accent5 61 2 3" xfId="6887"/>
    <cellStyle name="20% - Accent5 61 3" xfId="6888"/>
    <cellStyle name="20% - Accent5 61 3 2" xfId="6889"/>
    <cellStyle name="20% - Accent5 61 4" xfId="6890"/>
    <cellStyle name="20% - Accent5 62" xfId="6891"/>
    <cellStyle name="20% - Accent5 62 2" xfId="6892"/>
    <cellStyle name="20% - Accent5 62 2 2" xfId="6893"/>
    <cellStyle name="20% - Accent5 62 2 2 2" xfId="6894"/>
    <cellStyle name="20% - Accent5 62 2 3" xfId="6895"/>
    <cellStyle name="20% - Accent5 62 3" xfId="6896"/>
    <cellStyle name="20% - Accent5 62 3 2" xfId="6897"/>
    <cellStyle name="20% - Accent5 62 4" xfId="6898"/>
    <cellStyle name="20% - Accent5 63" xfId="6899"/>
    <cellStyle name="20% - Accent5 63 2" xfId="6900"/>
    <cellStyle name="20% - Accent5 63 2 2" xfId="6901"/>
    <cellStyle name="20% - Accent5 63 2 2 2" xfId="6902"/>
    <cellStyle name="20% - Accent5 63 2 3" xfId="6903"/>
    <cellStyle name="20% - Accent5 63 3" xfId="6904"/>
    <cellStyle name="20% - Accent5 63 3 2" xfId="6905"/>
    <cellStyle name="20% - Accent5 63 4" xfId="6906"/>
    <cellStyle name="20% - Accent5 64" xfId="6907"/>
    <cellStyle name="20% - Accent5 64 2" xfId="6908"/>
    <cellStyle name="20% - Accent5 64 2 2" xfId="6909"/>
    <cellStyle name="20% - Accent5 64 2 2 2" xfId="6910"/>
    <cellStyle name="20% - Accent5 64 2 3" xfId="6911"/>
    <cellStyle name="20% - Accent5 64 3" xfId="6912"/>
    <cellStyle name="20% - Accent5 64 3 2" xfId="6913"/>
    <cellStyle name="20% - Accent5 64 4" xfId="6914"/>
    <cellStyle name="20% - Accent5 65" xfId="6915"/>
    <cellStyle name="20% - Accent5 65 2" xfId="6916"/>
    <cellStyle name="20% - Accent5 65 2 2" xfId="6917"/>
    <cellStyle name="20% - Accent5 65 2 2 2" xfId="6918"/>
    <cellStyle name="20% - Accent5 65 2 3" xfId="6919"/>
    <cellStyle name="20% - Accent5 65 3" xfId="6920"/>
    <cellStyle name="20% - Accent5 65 3 2" xfId="6921"/>
    <cellStyle name="20% - Accent5 65 4" xfId="6922"/>
    <cellStyle name="20% - Accent5 66" xfId="6923"/>
    <cellStyle name="20% - Accent5 66 2" xfId="6924"/>
    <cellStyle name="20% - Accent5 66 2 2" xfId="6925"/>
    <cellStyle name="20% - Accent5 66 2 2 2" xfId="6926"/>
    <cellStyle name="20% - Accent5 66 2 3" xfId="6927"/>
    <cellStyle name="20% - Accent5 66 3" xfId="6928"/>
    <cellStyle name="20% - Accent5 66 3 2" xfId="6929"/>
    <cellStyle name="20% - Accent5 66 4" xfId="6930"/>
    <cellStyle name="20% - Accent5 67" xfId="6931"/>
    <cellStyle name="20% - Accent5 67 2" xfId="6932"/>
    <cellStyle name="20% - Accent5 67 2 2" xfId="6933"/>
    <cellStyle name="20% - Accent5 67 2 2 2" xfId="6934"/>
    <cellStyle name="20% - Accent5 67 2 3" xfId="6935"/>
    <cellStyle name="20% - Accent5 67 3" xfId="6936"/>
    <cellStyle name="20% - Accent5 67 3 2" xfId="6937"/>
    <cellStyle name="20% - Accent5 67 4" xfId="6938"/>
    <cellStyle name="20% - Accent5 68" xfId="6939"/>
    <cellStyle name="20% - Accent5 68 2" xfId="6940"/>
    <cellStyle name="20% - Accent5 68 2 2" xfId="6941"/>
    <cellStyle name="20% - Accent5 68 2 2 2" xfId="6942"/>
    <cellStyle name="20% - Accent5 68 2 3" xfId="6943"/>
    <cellStyle name="20% - Accent5 68 3" xfId="6944"/>
    <cellStyle name="20% - Accent5 68 3 2" xfId="6945"/>
    <cellStyle name="20% - Accent5 68 4" xfId="6946"/>
    <cellStyle name="20% - Accent5 69" xfId="6947"/>
    <cellStyle name="20% - Accent5 69 2" xfId="6948"/>
    <cellStyle name="20% - Accent5 69 2 2" xfId="6949"/>
    <cellStyle name="20% - Accent5 69 2 2 2" xfId="6950"/>
    <cellStyle name="20% - Accent5 69 2 3" xfId="6951"/>
    <cellStyle name="20% - Accent5 69 3" xfId="6952"/>
    <cellStyle name="20% - Accent5 69 3 2" xfId="6953"/>
    <cellStyle name="20% - Accent5 69 4" xfId="6954"/>
    <cellStyle name="20% - Accent5 7" xfId="6955"/>
    <cellStyle name="20% - Accent5 7 2" xfId="6956"/>
    <cellStyle name="20% - Accent5 7 2 2" xfId="6957"/>
    <cellStyle name="20% - Accent5 7 2 2 2" xfId="6958"/>
    <cellStyle name="20% - Accent5 7 2 2 2 2" xfId="6959"/>
    <cellStyle name="20% - Accent5 7 2 2 2 2 2" xfId="6960"/>
    <cellStyle name="20% - Accent5 7 2 2 2 3" xfId="6961"/>
    <cellStyle name="20% - Accent5 7 2 2 3" xfId="6962"/>
    <cellStyle name="20% - Accent5 7 2 2 3 2" xfId="6963"/>
    <cellStyle name="20% - Accent5 7 2 2 4" xfId="6964"/>
    <cellStyle name="20% - Accent5 7 2 3" xfId="6965"/>
    <cellStyle name="20% - Accent5 7 2 3 2" xfId="6966"/>
    <cellStyle name="20% - Accent5 7 2 3 2 2" xfId="6967"/>
    <cellStyle name="20% - Accent5 7 2 3 3" xfId="6968"/>
    <cellStyle name="20% - Accent5 7 2 4" xfId="6969"/>
    <cellStyle name="20% - Accent5 7 2 4 2" xfId="6970"/>
    <cellStyle name="20% - Accent5 7 2 5" xfId="6971"/>
    <cellStyle name="20% - Accent5 7 2_draft transactions report_052009_rvsd" xfId="6972"/>
    <cellStyle name="20% - Accent5 7 3" xfId="6973"/>
    <cellStyle name="20% - Accent5 7 3 2" xfId="6974"/>
    <cellStyle name="20% - Accent5 7 3 2 2" xfId="6975"/>
    <cellStyle name="20% - Accent5 7 3 2 2 2" xfId="6976"/>
    <cellStyle name="20% - Accent5 7 3 2 3" xfId="6977"/>
    <cellStyle name="20% - Accent5 7 3 3" xfId="6978"/>
    <cellStyle name="20% - Accent5 7 3 3 2" xfId="6979"/>
    <cellStyle name="20% - Accent5 7 3 4" xfId="6980"/>
    <cellStyle name="20% - Accent5 7 4" xfId="6981"/>
    <cellStyle name="20% - Accent5 7 4 2" xfId="6982"/>
    <cellStyle name="20% - Accent5 7 4 2 2" xfId="6983"/>
    <cellStyle name="20% - Accent5 7 4 3" xfId="6984"/>
    <cellStyle name="20% - Accent5 7 5" xfId="6985"/>
    <cellStyle name="20% - Accent5 7 5 2" xfId="6986"/>
    <cellStyle name="20% - Accent5 7 6" xfId="6987"/>
    <cellStyle name="20% - Accent5 7_draft transactions report_052009_rvsd" xfId="6988"/>
    <cellStyle name="20% - Accent5 70" xfId="6989"/>
    <cellStyle name="20% - Accent5 70 2" xfId="6990"/>
    <cellStyle name="20% - Accent5 70 2 2" xfId="6991"/>
    <cellStyle name="20% - Accent5 70 2 2 2" xfId="6992"/>
    <cellStyle name="20% - Accent5 70 2 3" xfId="6993"/>
    <cellStyle name="20% - Accent5 70 3" xfId="6994"/>
    <cellStyle name="20% - Accent5 70 3 2" xfId="6995"/>
    <cellStyle name="20% - Accent5 70 4" xfId="6996"/>
    <cellStyle name="20% - Accent5 71" xfId="6997"/>
    <cellStyle name="20% - Accent5 71 2" xfId="6998"/>
    <cellStyle name="20% - Accent5 71 2 2" xfId="6999"/>
    <cellStyle name="20% - Accent5 71 2 2 2" xfId="7000"/>
    <cellStyle name="20% - Accent5 71 2 3" xfId="7001"/>
    <cellStyle name="20% - Accent5 71 3" xfId="7002"/>
    <cellStyle name="20% - Accent5 71 3 2" xfId="7003"/>
    <cellStyle name="20% - Accent5 71 4" xfId="7004"/>
    <cellStyle name="20% - Accent5 72" xfId="7005"/>
    <cellStyle name="20% - Accent5 72 2" xfId="7006"/>
    <cellStyle name="20% - Accent5 72 2 2" xfId="7007"/>
    <cellStyle name="20% - Accent5 72 2 2 2" xfId="7008"/>
    <cellStyle name="20% - Accent5 72 2 3" xfId="7009"/>
    <cellStyle name="20% - Accent5 72 3" xfId="7010"/>
    <cellStyle name="20% - Accent5 72 3 2" xfId="7011"/>
    <cellStyle name="20% - Accent5 72 4" xfId="7012"/>
    <cellStyle name="20% - Accent5 73" xfId="7013"/>
    <cellStyle name="20% - Accent5 73 2" xfId="7014"/>
    <cellStyle name="20% - Accent5 73 2 2" xfId="7015"/>
    <cellStyle name="20% - Accent5 73 2 2 2" xfId="7016"/>
    <cellStyle name="20% - Accent5 73 2 3" xfId="7017"/>
    <cellStyle name="20% - Accent5 73 3" xfId="7018"/>
    <cellStyle name="20% - Accent5 73 3 2" xfId="7019"/>
    <cellStyle name="20% - Accent5 73 4" xfId="7020"/>
    <cellStyle name="20% - Accent5 74" xfId="7021"/>
    <cellStyle name="20% - Accent5 74 2" xfId="7022"/>
    <cellStyle name="20% - Accent5 74 2 2" xfId="7023"/>
    <cellStyle name="20% - Accent5 74 2 2 2" xfId="7024"/>
    <cellStyle name="20% - Accent5 74 2 3" xfId="7025"/>
    <cellStyle name="20% - Accent5 74 3" xfId="7026"/>
    <cellStyle name="20% - Accent5 74 3 2" xfId="7027"/>
    <cellStyle name="20% - Accent5 74 4" xfId="7028"/>
    <cellStyle name="20% - Accent5 75" xfId="7029"/>
    <cellStyle name="20% - Accent5 75 2" xfId="7030"/>
    <cellStyle name="20% - Accent5 75 2 2" xfId="7031"/>
    <cellStyle name="20% - Accent5 75 2 2 2" xfId="7032"/>
    <cellStyle name="20% - Accent5 75 2 3" xfId="7033"/>
    <cellStyle name="20% - Accent5 75 3" xfId="7034"/>
    <cellStyle name="20% - Accent5 75 3 2" xfId="7035"/>
    <cellStyle name="20% - Accent5 75 4" xfId="7036"/>
    <cellStyle name="20% - Accent5 76" xfId="7037"/>
    <cellStyle name="20% - Accent5 76 2" xfId="7038"/>
    <cellStyle name="20% - Accent5 76 2 2" xfId="7039"/>
    <cellStyle name="20% - Accent5 76 2 2 2" xfId="7040"/>
    <cellStyle name="20% - Accent5 76 2 3" xfId="7041"/>
    <cellStyle name="20% - Accent5 76 3" xfId="7042"/>
    <cellStyle name="20% - Accent5 76 3 2" xfId="7043"/>
    <cellStyle name="20% - Accent5 76 4" xfId="7044"/>
    <cellStyle name="20% - Accent5 77" xfId="7045"/>
    <cellStyle name="20% - Accent5 77 2" xfId="7046"/>
    <cellStyle name="20% - Accent5 77 2 2" xfId="7047"/>
    <cellStyle name="20% - Accent5 77 2 2 2" xfId="7048"/>
    <cellStyle name="20% - Accent5 77 2 3" xfId="7049"/>
    <cellStyle name="20% - Accent5 77 3" xfId="7050"/>
    <cellStyle name="20% - Accent5 77 3 2" xfId="7051"/>
    <cellStyle name="20% - Accent5 77 4" xfId="7052"/>
    <cellStyle name="20% - Accent5 78" xfId="7053"/>
    <cellStyle name="20% - Accent5 78 2" xfId="7054"/>
    <cellStyle name="20% - Accent5 78 2 2" xfId="7055"/>
    <cellStyle name="20% - Accent5 78 2 2 2" xfId="7056"/>
    <cellStyle name="20% - Accent5 78 2 3" xfId="7057"/>
    <cellStyle name="20% - Accent5 78 3" xfId="7058"/>
    <cellStyle name="20% - Accent5 78 3 2" xfId="7059"/>
    <cellStyle name="20% - Accent5 78 4" xfId="7060"/>
    <cellStyle name="20% - Accent5 79" xfId="7061"/>
    <cellStyle name="20% - Accent5 79 2" xfId="7062"/>
    <cellStyle name="20% - Accent5 79 2 2" xfId="7063"/>
    <cellStyle name="20% - Accent5 79 2 2 2" xfId="7064"/>
    <cellStyle name="20% - Accent5 79 2 3" xfId="7065"/>
    <cellStyle name="20% - Accent5 79 3" xfId="7066"/>
    <cellStyle name="20% - Accent5 79 3 2" xfId="7067"/>
    <cellStyle name="20% - Accent5 79 4" xfId="7068"/>
    <cellStyle name="20% - Accent5 8" xfId="7069"/>
    <cellStyle name="20% - Accent5 8 2" xfId="7070"/>
    <cellStyle name="20% - Accent5 8 2 2" xfId="7071"/>
    <cellStyle name="20% - Accent5 8 2 2 2" xfId="7072"/>
    <cellStyle name="20% - Accent5 8 2 2 2 2" xfId="7073"/>
    <cellStyle name="20% - Accent5 8 2 2 2 2 2" xfId="7074"/>
    <cellStyle name="20% - Accent5 8 2 2 2 3" xfId="7075"/>
    <cellStyle name="20% - Accent5 8 2 2 3" xfId="7076"/>
    <cellStyle name="20% - Accent5 8 2 2 3 2" xfId="7077"/>
    <cellStyle name="20% - Accent5 8 2 2 4" xfId="7078"/>
    <cellStyle name="20% - Accent5 8 2 3" xfId="7079"/>
    <cellStyle name="20% - Accent5 8 2 3 2" xfId="7080"/>
    <cellStyle name="20% - Accent5 8 2 3 2 2" xfId="7081"/>
    <cellStyle name="20% - Accent5 8 2 3 3" xfId="7082"/>
    <cellStyle name="20% - Accent5 8 2 4" xfId="7083"/>
    <cellStyle name="20% - Accent5 8 2 4 2" xfId="7084"/>
    <cellStyle name="20% - Accent5 8 2 5" xfId="7085"/>
    <cellStyle name="20% - Accent5 8 2_draft transactions report_052009_rvsd" xfId="7086"/>
    <cellStyle name="20% - Accent5 8 3" xfId="7087"/>
    <cellStyle name="20% - Accent5 8 3 2" xfId="7088"/>
    <cellStyle name="20% - Accent5 8 3 2 2" xfId="7089"/>
    <cellStyle name="20% - Accent5 8 3 2 2 2" xfId="7090"/>
    <cellStyle name="20% - Accent5 8 3 2 3" xfId="7091"/>
    <cellStyle name="20% - Accent5 8 3 3" xfId="7092"/>
    <cellStyle name="20% - Accent5 8 3 3 2" xfId="7093"/>
    <cellStyle name="20% - Accent5 8 3 4" xfId="7094"/>
    <cellStyle name="20% - Accent5 8 4" xfId="7095"/>
    <cellStyle name="20% - Accent5 8 4 2" xfId="7096"/>
    <cellStyle name="20% - Accent5 8 4 2 2" xfId="7097"/>
    <cellStyle name="20% - Accent5 8 4 3" xfId="7098"/>
    <cellStyle name="20% - Accent5 8 5" xfId="7099"/>
    <cellStyle name="20% - Accent5 8 5 2" xfId="7100"/>
    <cellStyle name="20% - Accent5 8 6" xfId="7101"/>
    <cellStyle name="20% - Accent5 8_draft transactions report_052009_rvsd" xfId="7102"/>
    <cellStyle name="20% - Accent5 80" xfId="7103"/>
    <cellStyle name="20% - Accent5 80 2" xfId="7104"/>
    <cellStyle name="20% - Accent5 80 2 2" xfId="7105"/>
    <cellStyle name="20% - Accent5 80 2 2 2" xfId="7106"/>
    <cellStyle name="20% - Accent5 80 2 3" xfId="7107"/>
    <cellStyle name="20% - Accent5 80 3" xfId="7108"/>
    <cellStyle name="20% - Accent5 80 3 2" xfId="7109"/>
    <cellStyle name="20% - Accent5 80 4" xfId="7110"/>
    <cellStyle name="20% - Accent5 81" xfId="7111"/>
    <cellStyle name="20% - Accent5 81 2" xfId="7112"/>
    <cellStyle name="20% - Accent5 81 2 2" xfId="7113"/>
    <cellStyle name="20% - Accent5 81 2 2 2" xfId="7114"/>
    <cellStyle name="20% - Accent5 81 2 3" xfId="7115"/>
    <cellStyle name="20% - Accent5 81 3" xfId="7116"/>
    <cellStyle name="20% - Accent5 81 3 2" xfId="7117"/>
    <cellStyle name="20% - Accent5 81 4" xfId="7118"/>
    <cellStyle name="20% - Accent5 82" xfId="7119"/>
    <cellStyle name="20% - Accent5 82 2" xfId="7120"/>
    <cellStyle name="20% - Accent5 83" xfId="7121"/>
    <cellStyle name="20% - Accent5 83 2" xfId="7122"/>
    <cellStyle name="20% - Accent5 84" xfId="7123"/>
    <cellStyle name="20% - Accent5 84 2" xfId="7124"/>
    <cellStyle name="20% - Accent5 85" xfId="7125"/>
    <cellStyle name="20% - Accent5 85 2" xfId="7126"/>
    <cellStyle name="20% - Accent5 85 2 2" xfId="7127"/>
    <cellStyle name="20% - Accent5 85 2 2 2" xfId="7128"/>
    <cellStyle name="20% - Accent5 85 2 3" xfId="7129"/>
    <cellStyle name="20% - Accent5 85 3" xfId="7130"/>
    <cellStyle name="20% - Accent5 85 3 2" xfId="7131"/>
    <cellStyle name="20% - Accent5 85 4" xfId="7132"/>
    <cellStyle name="20% - Accent5 86" xfId="7133"/>
    <cellStyle name="20% - Accent5 86 2" xfId="7134"/>
    <cellStyle name="20% - Accent5 86 2 2" xfId="7135"/>
    <cellStyle name="20% - Accent5 86 2 2 2" xfId="7136"/>
    <cellStyle name="20% - Accent5 86 2 3" xfId="7137"/>
    <cellStyle name="20% - Accent5 86 3" xfId="7138"/>
    <cellStyle name="20% - Accent5 86 3 2" xfId="7139"/>
    <cellStyle name="20% - Accent5 86 4" xfId="7140"/>
    <cellStyle name="20% - Accent5 87" xfId="7141"/>
    <cellStyle name="20% - Accent5 87 2" xfId="7142"/>
    <cellStyle name="20% - Accent5 87 2 2" xfId="7143"/>
    <cellStyle name="20% - Accent5 87 2 2 2" xfId="7144"/>
    <cellStyle name="20% - Accent5 87 2 3" xfId="7145"/>
    <cellStyle name="20% - Accent5 87 3" xfId="7146"/>
    <cellStyle name="20% - Accent5 87 3 2" xfId="7147"/>
    <cellStyle name="20% - Accent5 87 4" xfId="7148"/>
    <cellStyle name="20% - Accent5 88" xfId="7149"/>
    <cellStyle name="20% - Accent5 88 2" xfId="7150"/>
    <cellStyle name="20% - Accent5 88 2 2" xfId="7151"/>
    <cellStyle name="20% - Accent5 88 2 2 2" xfId="7152"/>
    <cellStyle name="20% - Accent5 88 2 3" xfId="7153"/>
    <cellStyle name="20% - Accent5 88 3" xfId="7154"/>
    <cellStyle name="20% - Accent5 88 3 2" xfId="7155"/>
    <cellStyle name="20% - Accent5 88 4" xfId="7156"/>
    <cellStyle name="20% - Accent5 89" xfId="7157"/>
    <cellStyle name="20% - Accent5 89 2" xfId="7158"/>
    <cellStyle name="20% - Accent5 89 2 2" xfId="7159"/>
    <cellStyle name="20% - Accent5 89 2 2 2" xfId="7160"/>
    <cellStyle name="20% - Accent5 89 2 3" xfId="7161"/>
    <cellStyle name="20% - Accent5 89 3" xfId="7162"/>
    <cellStyle name="20% - Accent5 89 3 2" xfId="7163"/>
    <cellStyle name="20% - Accent5 89 4" xfId="7164"/>
    <cellStyle name="20% - Accent5 9" xfId="7165"/>
    <cellStyle name="20% - Accent5 9 2" xfId="7166"/>
    <cellStyle name="20% - Accent5 9 2 2" xfId="7167"/>
    <cellStyle name="20% - Accent5 9 2 2 2" xfId="7168"/>
    <cellStyle name="20% - Accent5 9 2 2 2 2" xfId="7169"/>
    <cellStyle name="20% - Accent5 9 2 2 2 2 2" xfId="7170"/>
    <cellStyle name="20% - Accent5 9 2 2 2 3" xfId="7171"/>
    <cellStyle name="20% - Accent5 9 2 2 3" xfId="7172"/>
    <cellStyle name="20% - Accent5 9 2 2 3 2" xfId="7173"/>
    <cellStyle name="20% - Accent5 9 2 2 4" xfId="7174"/>
    <cellStyle name="20% - Accent5 9 2 3" xfId="7175"/>
    <cellStyle name="20% - Accent5 9 2 3 2" xfId="7176"/>
    <cellStyle name="20% - Accent5 9 2 3 2 2" xfId="7177"/>
    <cellStyle name="20% - Accent5 9 2 3 3" xfId="7178"/>
    <cellStyle name="20% - Accent5 9 2 4" xfId="7179"/>
    <cellStyle name="20% - Accent5 9 2 4 2" xfId="7180"/>
    <cellStyle name="20% - Accent5 9 2 5" xfId="7181"/>
    <cellStyle name="20% - Accent5 9 2_draft transactions report_052009_rvsd" xfId="7182"/>
    <cellStyle name="20% - Accent5 9 3" xfId="7183"/>
    <cellStyle name="20% - Accent5 9 3 2" xfId="7184"/>
    <cellStyle name="20% - Accent5 9 3 2 2" xfId="7185"/>
    <cellStyle name="20% - Accent5 9 3 2 2 2" xfId="7186"/>
    <cellStyle name="20% - Accent5 9 3 2 3" xfId="7187"/>
    <cellStyle name="20% - Accent5 9 3 3" xfId="7188"/>
    <cellStyle name="20% - Accent5 9 3 3 2" xfId="7189"/>
    <cellStyle name="20% - Accent5 9 3 4" xfId="7190"/>
    <cellStyle name="20% - Accent5 9 4" xfId="7191"/>
    <cellStyle name="20% - Accent5 9 4 2" xfId="7192"/>
    <cellStyle name="20% - Accent5 9 4 2 2" xfId="7193"/>
    <cellStyle name="20% - Accent5 9 4 3" xfId="7194"/>
    <cellStyle name="20% - Accent5 9 5" xfId="7195"/>
    <cellStyle name="20% - Accent5 9 5 2" xfId="7196"/>
    <cellStyle name="20% - Accent5 9 6" xfId="7197"/>
    <cellStyle name="20% - Accent5 9_draft transactions report_052009_rvsd" xfId="7198"/>
    <cellStyle name="20% - Accent5 90" xfId="7199"/>
    <cellStyle name="20% - Accent5 90 2" xfId="7200"/>
    <cellStyle name="20% - Accent5 90 2 2" xfId="7201"/>
    <cellStyle name="20% - Accent5 90 2 2 2" xfId="7202"/>
    <cellStyle name="20% - Accent5 90 2 3" xfId="7203"/>
    <cellStyle name="20% - Accent5 90 3" xfId="7204"/>
    <cellStyle name="20% - Accent5 90 3 2" xfId="7205"/>
    <cellStyle name="20% - Accent5 90 4" xfId="7206"/>
    <cellStyle name="20% - Accent5 91" xfId="7207"/>
    <cellStyle name="20% - Accent5 91 2" xfId="7208"/>
    <cellStyle name="20% - Accent5 91 2 2" xfId="7209"/>
    <cellStyle name="20% - Accent5 91 2 2 2" xfId="7210"/>
    <cellStyle name="20% - Accent5 91 2 3" xfId="7211"/>
    <cellStyle name="20% - Accent5 91 3" xfId="7212"/>
    <cellStyle name="20% - Accent5 91 3 2" xfId="7213"/>
    <cellStyle name="20% - Accent5 91 4" xfId="7214"/>
    <cellStyle name="20% - Accent5 92" xfId="7215"/>
    <cellStyle name="20% - Accent5 92 2" xfId="7216"/>
    <cellStyle name="20% - Accent5 92 2 2" xfId="7217"/>
    <cellStyle name="20% - Accent5 92 2 2 2" xfId="7218"/>
    <cellStyle name="20% - Accent5 92 2 3" xfId="7219"/>
    <cellStyle name="20% - Accent5 92 3" xfId="7220"/>
    <cellStyle name="20% - Accent5 92 3 2" xfId="7221"/>
    <cellStyle name="20% - Accent5 92 4" xfId="7222"/>
    <cellStyle name="20% - Accent5 93" xfId="7223"/>
    <cellStyle name="20% - Accent5 93 2" xfId="7224"/>
    <cellStyle name="20% - Accent5 93 2 2" xfId="7225"/>
    <cellStyle name="20% - Accent5 93 2 2 2" xfId="7226"/>
    <cellStyle name="20% - Accent5 93 2 3" xfId="7227"/>
    <cellStyle name="20% - Accent5 93 3" xfId="7228"/>
    <cellStyle name="20% - Accent5 93 3 2" xfId="7229"/>
    <cellStyle name="20% - Accent5 93 4" xfId="7230"/>
    <cellStyle name="20% - Accent5 94" xfId="7231"/>
    <cellStyle name="20% - Accent5 94 2" xfId="7232"/>
    <cellStyle name="20% - Accent5 94 2 2" xfId="7233"/>
    <cellStyle name="20% - Accent5 94 2 2 2" xfId="7234"/>
    <cellStyle name="20% - Accent5 94 2 3" xfId="7235"/>
    <cellStyle name="20% - Accent5 94 3" xfId="7236"/>
    <cellStyle name="20% - Accent5 94 3 2" xfId="7237"/>
    <cellStyle name="20% - Accent5 94 4" xfId="7238"/>
    <cellStyle name="20% - Accent5 95" xfId="7239"/>
    <cellStyle name="20% - Accent5 95 2" xfId="7240"/>
    <cellStyle name="20% - Accent5 95 2 2" xfId="7241"/>
    <cellStyle name="20% - Accent5 95 2 2 2" xfId="7242"/>
    <cellStyle name="20% - Accent5 95 2 3" xfId="7243"/>
    <cellStyle name="20% - Accent5 95 3" xfId="7244"/>
    <cellStyle name="20% - Accent5 95 3 2" xfId="7245"/>
    <cellStyle name="20% - Accent5 95 4" xfId="7246"/>
    <cellStyle name="20% - Accent5 96" xfId="7247"/>
    <cellStyle name="20% - Accent5 96 2" xfId="7248"/>
    <cellStyle name="20% - Accent5 96 2 2" xfId="7249"/>
    <cellStyle name="20% - Accent5 96 2 2 2" xfId="7250"/>
    <cellStyle name="20% - Accent5 96 2 3" xfId="7251"/>
    <cellStyle name="20% - Accent5 96 3" xfId="7252"/>
    <cellStyle name="20% - Accent5 96 3 2" xfId="7253"/>
    <cellStyle name="20% - Accent5 96 4" xfId="7254"/>
    <cellStyle name="20% - Accent5 97" xfId="7255"/>
    <cellStyle name="20% - Accent5 97 2" xfId="7256"/>
    <cellStyle name="20% - Accent5 97 2 2" xfId="7257"/>
    <cellStyle name="20% - Accent5 97 2 2 2" xfId="7258"/>
    <cellStyle name="20% - Accent5 97 2 3" xfId="7259"/>
    <cellStyle name="20% - Accent5 97 3" xfId="7260"/>
    <cellStyle name="20% - Accent5 97 3 2" xfId="7261"/>
    <cellStyle name="20% - Accent5 97 4" xfId="7262"/>
    <cellStyle name="20% - Accent5 98" xfId="7263"/>
    <cellStyle name="20% - Accent5 98 2" xfId="7264"/>
    <cellStyle name="20% - Accent5 98 2 2" xfId="7265"/>
    <cellStyle name="20% - Accent5 98 2 2 2" xfId="7266"/>
    <cellStyle name="20% - Accent5 98 2 3" xfId="7267"/>
    <cellStyle name="20% - Accent5 98 3" xfId="7268"/>
    <cellStyle name="20% - Accent5 98 3 2" xfId="7269"/>
    <cellStyle name="20% - Accent5 98 4" xfId="7270"/>
    <cellStyle name="20% - Accent5 99" xfId="7271"/>
    <cellStyle name="20% - Accent5 99 2" xfId="7272"/>
    <cellStyle name="20% - Accent5 99 2 2" xfId="7273"/>
    <cellStyle name="20% - Accent5 99 2 2 2" xfId="7274"/>
    <cellStyle name="20% - Accent5 99 2 3" xfId="7275"/>
    <cellStyle name="20% - Accent5 99 3" xfId="7276"/>
    <cellStyle name="20% - Accent5 99 3 2" xfId="7277"/>
    <cellStyle name="20% - Accent5 99 4" xfId="7278"/>
    <cellStyle name="20% - Accent6 10" xfId="7279"/>
    <cellStyle name="20% - Accent6 10 2" xfId="7280"/>
    <cellStyle name="20% - Accent6 10 2 2" xfId="7281"/>
    <cellStyle name="20% - Accent6 10 2 2 2" xfId="7282"/>
    <cellStyle name="20% - Accent6 10 2 2 2 2" xfId="7283"/>
    <cellStyle name="20% - Accent6 10 2 2 3" xfId="7284"/>
    <cellStyle name="20% - Accent6 10 2 3" xfId="7285"/>
    <cellStyle name="20% - Accent6 10 2 3 2" xfId="7286"/>
    <cellStyle name="20% - Accent6 10 2 4" xfId="7287"/>
    <cellStyle name="20% - Accent6 10 3" xfId="7288"/>
    <cellStyle name="20% - Accent6 10 3 2" xfId="7289"/>
    <cellStyle name="20% - Accent6 10 3 2 2" xfId="7290"/>
    <cellStyle name="20% - Accent6 10 3 3" xfId="7291"/>
    <cellStyle name="20% - Accent6 10 4" xfId="7292"/>
    <cellStyle name="20% - Accent6 10 4 2" xfId="7293"/>
    <cellStyle name="20% - Accent6 10 5" xfId="7294"/>
    <cellStyle name="20% - Accent6 10_draft transactions report_052009_rvsd" xfId="7295"/>
    <cellStyle name="20% - Accent6 100" xfId="7296"/>
    <cellStyle name="20% - Accent6 100 2" xfId="7297"/>
    <cellStyle name="20% - Accent6 101" xfId="7298"/>
    <cellStyle name="20% - Accent6 101 2" xfId="7299"/>
    <cellStyle name="20% - Accent6 102" xfId="7300"/>
    <cellStyle name="20% - Accent6 102 2" xfId="7301"/>
    <cellStyle name="20% - Accent6 103" xfId="7302"/>
    <cellStyle name="20% - Accent6 103 2" xfId="7303"/>
    <cellStyle name="20% - Accent6 104" xfId="7304"/>
    <cellStyle name="20% - Accent6 104 2" xfId="7305"/>
    <cellStyle name="20% - Accent6 105" xfId="7306"/>
    <cellStyle name="20% - Accent6 105 2" xfId="7307"/>
    <cellStyle name="20% - Accent6 106" xfId="7308"/>
    <cellStyle name="20% - Accent6 106 2" xfId="7309"/>
    <cellStyle name="20% - Accent6 107" xfId="7310"/>
    <cellStyle name="20% - Accent6 107 2" xfId="7311"/>
    <cellStyle name="20% - Accent6 108" xfId="7312"/>
    <cellStyle name="20% - Accent6 108 2" xfId="7313"/>
    <cellStyle name="20% - Accent6 109" xfId="7314"/>
    <cellStyle name="20% - Accent6 109 2" xfId="7315"/>
    <cellStyle name="20% - Accent6 11" xfId="7316"/>
    <cellStyle name="20% - Accent6 11 2" xfId="7317"/>
    <cellStyle name="20% - Accent6 11 2 2" xfId="7318"/>
    <cellStyle name="20% - Accent6 11 2 2 2" xfId="7319"/>
    <cellStyle name="20% - Accent6 11 2 2 2 2" xfId="7320"/>
    <cellStyle name="20% - Accent6 11 2 2 3" xfId="7321"/>
    <cellStyle name="20% - Accent6 11 2 3" xfId="7322"/>
    <cellStyle name="20% - Accent6 11 2 3 2" xfId="7323"/>
    <cellStyle name="20% - Accent6 11 2 4" xfId="7324"/>
    <cellStyle name="20% - Accent6 11 3" xfId="7325"/>
    <cellStyle name="20% - Accent6 11 3 2" xfId="7326"/>
    <cellStyle name="20% - Accent6 11 3 2 2" xfId="7327"/>
    <cellStyle name="20% - Accent6 11 3 3" xfId="7328"/>
    <cellStyle name="20% - Accent6 11 4" xfId="7329"/>
    <cellStyle name="20% - Accent6 11 4 2" xfId="7330"/>
    <cellStyle name="20% - Accent6 11 5" xfId="7331"/>
    <cellStyle name="20% - Accent6 11_draft transactions report_052009_rvsd" xfId="7332"/>
    <cellStyle name="20% - Accent6 110" xfId="7333"/>
    <cellStyle name="20% - Accent6 110 2" xfId="7334"/>
    <cellStyle name="20% - Accent6 110 2 2" xfId="7335"/>
    <cellStyle name="20% - Accent6 110 2 2 2" xfId="7336"/>
    <cellStyle name="20% - Accent6 110 2 3" xfId="7337"/>
    <cellStyle name="20% - Accent6 110 3" xfId="7338"/>
    <cellStyle name="20% - Accent6 110 3 2" xfId="7339"/>
    <cellStyle name="20% - Accent6 110 4" xfId="7340"/>
    <cellStyle name="20% - Accent6 111" xfId="7341"/>
    <cellStyle name="20% - Accent6 111 2" xfId="7342"/>
    <cellStyle name="20% - Accent6 111 2 2" xfId="7343"/>
    <cellStyle name="20% - Accent6 111 2 2 2" xfId="7344"/>
    <cellStyle name="20% - Accent6 111 2 3" xfId="7345"/>
    <cellStyle name="20% - Accent6 111 3" xfId="7346"/>
    <cellStyle name="20% - Accent6 111 3 2" xfId="7347"/>
    <cellStyle name="20% - Accent6 111 4" xfId="7348"/>
    <cellStyle name="20% - Accent6 112" xfId="7349"/>
    <cellStyle name="20% - Accent6 112 2" xfId="7350"/>
    <cellStyle name="20% - Accent6 112 2 2" xfId="7351"/>
    <cellStyle name="20% - Accent6 112 2 2 2" xfId="7352"/>
    <cellStyle name="20% - Accent6 112 2 3" xfId="7353"/>
    <cellStyle name="20% - Accent6 112 3" xfId="7354"/>
    <cellStyle name="20% - Accent6 112 3 2" xfId="7355"/>
    <cellStyle name="20% - Accent6 112 4" xfId="7356"/>
    <cellStyle name="20% - Accent6 113" xfId="7357"/>
    <cellStyle name="20% - Accent6 113 2" xfId="7358"/>
    <cellStyle name="20% - Accent6 113 2 2" xfId="7359"/>
    <cellStyle name="20% - Accent6 113 2 2 2" xfId="7360"/>
    <cellStyle name="20% - Accent6 113 2 3" xfId="7361"/>
    <cellStyle name="20% - Accent6 113 3" xfId="7362"/>
    <cellStyle name="20% - Accent6 113 3 2" xfId="7363"/>
    <cellStyle name="20% - Accent6 113 4" xfId="7364"/>
    <cellStyle name="20% - Accent6 114" xfId="7365"/>
    <cellStyle name="20% - Accent6 114 2" xfId="7366"/>
    <cellStyle name="20% - Accent6 114 2 2" xfId="7367"/>
    <cellStyle name="20% - Accent6 114 2 2 2" xfId="7368"/>
    <cellStyle name="20% - Accent6 114 2 3" xfId="7369"/>
    <cellStyle name="20% - Accent6 114 3" xfId="7370"/>
    <cellStyle name="20% - Accent6 114 3 2" xfId="7371"/>
    <cellStyle name="20% - Accent6 114 4" xfId="7372"/>
    <cellStyle name="20% - Accent6 115" xfId="7373"/>
    <cellStyle name="20% - Accent6 115 2" xfId="7374"/>
    <cellStyle name="20% - Accent6 115 2 2" xfId="7375"/>
    <cellStyle name="20% - Accent6 115 2 2 2" xfId="7376"/>
    <cellStyle name="20% - Accent6 115 2 3" xfId="7377"/>
    <cellStyle name="20% - Accent6 115 3" xfId="7378"/>
    <cellStyle name="20% - Accent6 115 3 2" xfId="7379"/>
    <cellStyle name="20% - Accent6 115 4" xfId="7380"/>
    <cellStyle name="20% - Accent6 116" xfId="7381"/>
    <cellStyle name="20% - Accent6 116 2" xfId="7382"/>
    <cellStyle name="20% - Accent6 116 2 2" xfId="7383"/>
    <cellStyle name="20% - Accent6 116 2 2 2" xfId="7384"/>
    <cellStyle name="20% - Accent6 116 2 3" xfId="7385"/>
    <cellStyle name="20% - Accent6 116 3" xfId="7386"/>
    <cellStyle name="20% - Accent6 116 3 2" xfId="7387"/>
    <cellStyle name="20% - Accent6 116 4" xfId="7388"/>
    <cellStyle name="20% - Accent6 117" xfId="7389"/>
    <cellStyle name="20% - Accent6 117 2" xfId="7390"/>
    <cellStyle name="20% - Accent6 117 2 2" xfId="7391"/>
    <cellStyle name="20% - Accent6 117 2 2 2" xfId="7392"/>
    <cellStyle name="20% - Accent6 117 2 3" xfId="7393"/>
    <cellStyle name="20% - Accent6 117 3" xfId="7394"/>
    <cellStyle name="20% - Accent6 117 3 2" xfId="7395"/>
    <cellStyle name="20% - Accent6 117 4" xfId="7396"/>
    <cellStyle name="20% - Accent6 118" xfId="7397"/>
    <cellStyle name="20% - Accent6 118 2" xfId="7398"/>
    <cellStyle name="20% - Accent6 118 2 2" xfId="7399"/>
    <cellStyle name="20% - Accent6 118 2 2 2" xfId="7400"/>
    <cellStyle name="20% - Accent6 118 2 3" xfId="7401"/>
    <cellStyle name="20% - Accent6 118 3" xfId="7402"/>
    <cellStyle name="20% - Accent6 118 3 2" xfId="7403"/>
    <cellStyle name="20% - Accent6 118 4" xfId="7404"/>
    <cellStyle name="20% - Accent6 119" xfId="7405"/>
    <cellStyle name="20% - Accent6 119 2" xfId="7406"/>
    <cellStyle name="20% - Accent6 119 2 2" xfId="7407"/>
    <cellStyle name="20% - Accent6 119 2 2 2" xfId="7408"/>
    <cellStyle name="20% - Accent6 119 2 3" xfId="7409"/>
    <cellStyle name="20% - Accent6 119 3" xfId="7410"/>
    <cellStyle name="20% - Accent6 119 3 2" xfId="7411"/>
    <cellStyle name="20% - Accent6 119 4" xfId="7412"/>
    <cellStyle name="20% - Accent6 12" xfId="7413"/>
    <cellStyle name="20% - Accent6 12 2" xfId="7414"/>
    <cellStyle name="20% - Accent6 12 2 2" xfId="7415"/>
    <cellStyle name="20% - Accent6 12 2 2 2" xfId="7416"/>
    <cellStyle name="20% - Accent6 12 2 2 2 2" xfId="7417"/>
    <cellStyle name="20% - Accent6 12 2 2 3" xfId="7418"/>
    <cellStyle name="20% - Accent6 12 2 3" xfId="7419"/>
    <cellStyle name="20% - Accent6 12 2 3 2" xfId="7420"/>
    <cellStyle name="20% - Accent6 12 2 4" xfId="7421"/>
    <cellStyle name="20% - Accent6 12 3" xfId="7422"/>
    <cellStyle name="20% - Accent6 12 3 2" xfId="7423"/>
    <cellStyle name="20% - Accent6 12 3 2 2" xfId="7424"/>
    <cellStyle name="20% - Accent6 12 3 3" xfId="7425"/>
    <cellStyle name="20% - Accent6 12 4" xfId="7426"/>
    <cellStyle name="20% - Accent6 12 4 2" xfId="7427"/>
    <cellStyle name="20% - Accent6 12 5" xfId="7428"/>
    <cellStyle name="20% - Accent6 12_draft transactions report_052009_rvsd" xfId="7429"/>
    <cellStyle name="20% - Accent6 120" xfId="7430"/>
    <cellStyle name="20% - Accent6 120 2" xfId="7431"/>
    <cellStyle name="20% - Accent6 120 2 2" xfId="7432"/>
    <cellStyle name="20% - Accent6 120 2 2 2" xfId="7433"/>
    <cellStyle name="20% - Accent6 120 2 3" xfId="7434"/>
    <cellStyle name="20% - Accent6 120 3" xfId="7435"/>
    <cellStyle name="20% - Accent6 120 3 2" xfId="7436"/>
    <cellStyle name="20% - Accent6 120 4" xfId="7437"/>
    <cellStyle name="20% - Accent6 121" xfId="7438"/>
    <cellStyle name="20% - Accent6 121 2" xfId="7439"/>
    <cellStyle name="20% - Accent6 121 2 2" xfId="7440"/>
    <cellStyle name="20% - Accent6 121 2 2 2" xfId="7441"/>
    <cellStyle name="20% - Accent6 121 2 3" xfId="7442"/>
    <cellStyle name="20% - Accent6 121 3" xfId="7443"/>
    <cellStyle name="20% - Accent6 121 3 2" xfId="7444"/>
    <cellStyle name="20% - Accent6 121 4" xfId="7445"/>
    <cellStyle name="20% - Accent6 122" xfId="7446"/>
    <cellStyle name="20% - Accent6 123" xfId="7447"/>
    <cellStyle name="20% - Accent6 124" xfId="7448"/>
    <cellStyle name="20% - Accent6 125" xfId="7449"/>
    <cellStyle name="20% - Accent6 126" xfId="7450"/>
    <cellStyle name="20% - Accent6 127" xfId="7451"/>
    <cellStyle name="20% - Accent6 127 2" xfId="7452"/>
    <cellStyle name="20% - Accent6 127 2 2" xfId="7453"/>
    <cellStyle name="20% - Accent6 127 2 2 2" xfId="7454"/>
    <cellStyle name="20% - Accent6 127 2 3" xfId="7455"/>
    <cellStyle name="20% - Accent6 127 3" xfId="7456"/>
    <cellStyle name="20% - Accent6 127 3 2" xfId="7457"/>
    <cellStyle name="20% - Accent6 127 4" xfId="7458"/>
    <cellStyle name="20% - Accent6 128" xfId="7459"/>
    <cellStyle name="20% - Accent6 128 2" xfId="7460"/>
    <cellStyle name="20% - Accent6 128 2 2" xfId="7461"/>
    <cellStyle name="20% - Accent6 128 2 2 2" xfId="7462"/>
    <cellStyle name="20% - Accent6 128 2 3" xfId="7463"/>
    <cellStyle name="20% - Accent6 128 3" xfId="7464"/>
    <cellStyle name="20% - Accent6 128 3 2" xfId="7465"/>
    <cellStyle name="20% - Accent6 128 4" xfId="7466"/>
    <cellStyle name="20% - Accent6 129" xfId="7467"/>
    <cellStyle name="20% - Accent6 129 2" xfId="7468"/>
    <cellStyle name="20% - Accent6 129 2 2" xfId="7469"/>
    <cellStyle name="20% - Accent6 129 2 2 2" xfId="7470"/>
    <cellStyle name="20% - Accent6 129 2 3" xfId="7471"/>
    <cellStyle name="20% - Accent6 129 3" xfId="7472"/>
    <cellStyle name="20% - Accent6 129 3 2" xfId="7473"/>
    <cellStyle name="20% - Accent6 129 4" xfId="7474"/>
    <cellStyle name="20% - Accent6 13" xfId="7475"/>
    <cellStyle name="20% - Accent6 13 2" xfId="7476"/>
    <cellStyle name="20% - Accent6 13 2 2" xfId="7477"/>
    <cellStyle name="20% - Accent6 13 2 2 2" xfId="7478"/>
    <cellStyle name="20% - Accent6 13 2 2 2 2" xfId="7479"/>
    <cellStyle name="20% - Accent6 13 2 2 3" xfId="7480"/>
    <cellStyle name="20% - Accent6 13 2 3" xfId="7481"/>
    <cellStyle name="20% - Accent6 13 2 3 2" xfId="7482"/>
    <cellStyle name="20% - Accent6 13 2 4" xfId="7483"/>
    <cellStyle name="20% - Accent6 13 3" xfId="7484"/>
    <cellStyle name="20% - Accent6 13 3 2" xfId="7485"/>
    <cellStyle name="20% - Accent6 13 3 2 2" xfId="7486"/>
    <cellStyle name="20% - Accent6 13 3 3" xfId="7487"/>
    <cellStyle name="20% - Accent6 13 4" xfId="7488"/>
    <cellStyle name="20% - Accent6 13 4 2" xfId="7489"/>
    <cellStyle name="20% - Accent6 13 5" xfId="7490"/>
    <cellStyle name="20% - Accent6 13_draft transactions report_052009_rvsd" xfId="7491"/>
    <cellStyle name="20% - Accent6 130" xfId="7492"/>
    <cellStyle name="20% - Accent6 130 2" xfId="7493"/>
    <cellStyle name="20% - Accent6 130 2 2" xfId="7494"/>
    <cellStyle name="20% - Accent6 130 2 2 2" xfId="7495"/>
    <cellStyle name="20% - Accent6 130 2 3" xfId="7496"/>
    <cellStyle name="20% - Accent6 130 3" xfId="7497"/>
    <cellStyle name="20% - Accent6 130 3 2" xfId="7498"/>
    <cellStyle name="20% - Accent6 130 4" xfId="7499"/>
    <cellStyle name="20% - Accent6 131" xfId="7500"/>
    <cellStyle name="20% - Accent6 131 2" xfId="7501"/>
    <cellStyle name="20% - Accent6 131 2 2" xfId="7502"/>
    <cellStyle name="20% - Accent6 131 2 2 2" xfId="7503"/>
    <cellStyle name="20% - Accent6 131 2 3" xfId="7504"/>
    <cellStyle name="20% - Accent6 131 3" xfId="7505"/>
    <cellStyle name="20% - Accent6 131 3 2" xfId="7506"/>
    <cellStyle name="20% - Accent6 131 4" xfId="7507"/>
    <cellStyle name="20% - Accent6 132" xfId="7508"/>
    <cellStyle name="20% - Accent6 132 2" xfId="7509"/>
    <cellStyle name="20% - Accent6 132 2 2" xfId="7510"/>
    <cellStyle name="20% - Accent6 132 2 2 2" xfId="7511"/>
    <cellStyle name="20% - Accent6 132 2 3" xfId="7512"/>
    <cellStyle name="20% - Accent6 132 3" xfId="7513"/>
    <cellStyle name="20% - Accent6 132 3 2" xfId="7514"/>
    <cellStyle name="20% - Accent6 132 4" xfId="7515"/>
    <cellStyle name="20% - Accent6 133" xfId="7516"/>
    <cellStyle name="20% - Accent6 133 2" xfId="7517"/>
    <cellStyle name="20% - Accent6 133 2 2" xfId="7518"/>
    <cellStyle name="20% - Accent6 133 2 2 2" xfId="7519"/>
    <cellStyle name="20% - Accent6 133 2 3" xfId="7520"/>
    <cellStyle name="20% - Accent6 133 3" xfId="7521"/>
    <cellStyle name="20% - Accent6 133 3 2" xfId="7522"/>
    <cellStyle name="20% - Accent6 133 4" xfId="7523"/>
    <cellStyle name="20% - Accent6 134" xfId="7524"/>
    <cellStyle name="20% - Accent6 134 2" xfId="7525"/>
    <cellStyle name="20% - Accent6 134 2 2" xfId="7526"/>
    <cellStyle name="20% - Accent6 134 2 2 2" xfId="7527"/>
    <cellStyle name="20% - Accent6 134 2 3" xfId="7528"/>
    <cellStyle name="20% - Accent6 134 3" xfId="7529"/>
    <cellStyle name="20% - Accent6 134 3 2" xfId="7530"/>
    <cellStyle name="20% - Accent6 134 4" xfId="7531"/>
    <cellStyle name="20% - Accent6 135" xfId="7532"/>
    <cellStyle name="20% - Accent6 136" xfId="7533"/>
    <cellStyle name="20% - Accent6 137" xfId="7534"/>
    <cellStyle name="20% - Accent6 138" xfId="7535"/>
    <cellStyle name="20% - Accent6 138 2" xfId="7536"/>
    <cellStyle name="20% - Accent6 138 2 2" xfId="7537"/>
    <cellStyle name="20% - Accent6 138 2 2 2" xfId="7538"/>
    <cellStyle name="20% - Accent6 138 2 3" xfId="7539"/>
    <cellStyle name="20% - Accent6 138 3" xfId="7540"/>
    <cellStyle name="20% - Accent6 138 3 2" xfId="7541"/>
    <cellStyle name="20% - Accent6 138 4" xfId="7542"/>
    <cellStyle name="20% - Accent6 139" xfId="7543"/>
    <cellStyle name="20% - Accent6 139 2" xfId="7544"/>
    <cellStyle name="20% - Accent6 139 2 2" xfId="7545"/>
    <cellStyle name="20% - Accent6 139 2 2 2" xfId="7546"/>
    <cellStyle name="20% - Accent6 139 2 3" xfId="7547"/>
    <cellStyle name="20% - Accent6 139 3" xfId="7548"/>
    <cellStyle name="20% - Accent6 139 3 2" xfId="7549"/>
    <cellStyle name="20% - Accent6 139 4" xfId="7550"/>
    <cellStyle name="20% - Accent6 14" xfId="7551"/>
    <cellStyle name="20% - Accent6 14 2" xfId="7552"/>
    <cellStyle name="20% - Accent6 14 2 2" xfId="7553"/>
    <cellStyle name="20% - Accent6 14 2 2 2" xfId="7554"/>
    <cellStyle name="20% - Accent6 14 2 2 2 2" xfId="7555"/>
    <cellStyle name="20% - Accent6 14 2 2 3" xfId="7556"/>
    <cellStyle name="20% - Accent6 14 2 3" xfId="7557"/>
    <cellStyle name="20% - Accent6 14 2 3 2" xfId="7558"/>
    <cellStyle name="20% - Accent6 14 2 4" xfId="7559"/>
    <cellStyle name="20% - Accent6 14 3" xfId="7560"/>
    <cellStyle name="20% - Accent6 14 3 2" xfId="7561"/>
    <cellStyle name="20% - Accent6 14 3 2 2" xfId="7562"/>
    <cellStyle name="20% - Accent6 14 3 3" xfId="7563"/>
    <cellStyle name="20% - Accent6 14 4" xfId="7564"/>
    <cellStyle name="20% - Accent6 14 4 2" xfId="7565"/>
    <cellStyle name="20% - Accent6 14 5" xfId="7566"/>
    <cellStyle name="20% - Accent6 14_draft transactions report_052009_rvsd" xfId="7567"/>
    <cellStyle name="20% - Accent6 140" xfId="7568"/>
    <cellStyle name="20% - Accent6 140 2" xfId="7569"/>
    <cellStyle name="20% - Accent6 140 2 2" xfId="7570"/>
    <cellStyle name="20% - Accent6 140 2 2 2" xfId="7571"/>
    <cellStyle name="20% - Accent6 140 2 3" xfId="7572"/>
    <cellStyle name="20% - Accent6 140 3" xfId="7573"/>
    <cellStyle name="20% - Accent6 140 3 2" xfId="7574"/>
    <cellStyle name="20% - Accent6 140 4" xfId="7575"/>
    <cellStyle name="20% - Accent6 141" xfId="7576"/>
    <cellStyle name="20% - Accent6 141 2" xfId="7577"/>
    <cellStyle name="20% - Accent6 141 2 2" xfId="7578"/>
    <cellStyle name="20% - Accent6 141 2 2 2" xfId="7579"/>
    <cellStyle name="20% - Accent6 141 2 3" xfId="7580"/>
    <cellStyle name="20% - Accent6 141 3" xfId="7581"/>
    <cellStyle name="20% - Accent6 141 3 2" xfId="7582"/>
    <cellStyle name="20% - Accent6 141 4" xfId="7583"/>
    <cellStyle name="20% - Accent6 142" xfId="7584"/>
    <cellStyle name="20% - Accent6 142 2" xfId="7585"/>
    <cellStyle name="20% - Accent6 142 2 2" xfId="7586"/>
    <cellStyle name="20% - Accent6 142 2 2 2" xfId="7587"/>
    <cellStyle name="20% - Accent6 142 2 3" xfId="7588"/>
    <cellStyle name="20% - Accent6 142 3" xfId="7589"/>
    <cellStyle name="20% - Accent6 142 3 2" xfId="7590"/>
    <cellStyle name="20% - Accent6 142 4" xfId="7591"/>
    <cellStyle name="20% - Accent6 143" xfId="7592"/>
    <cellStyle name="20% - Accent6 143 2" xfId="7593"/>
    <cellStyle name="20% - Accent6 143 2 2" xfId="7594"/>
    <cellStyle name="20% - Accent6 143 2 2 2" xfId="7595"/>
    <cellStyle name="20% - Accent6 143 2 3" xfId="7596"/>
    <cellStyle name="20% - Accent6 143 3" xfId="7597"/>
    <cellStyle name="20% - Accent6 143 3 2" xfId="7598"/>
    <cellStyle name="20% - Accent6 143 4" xfId="7599"/>
    <cellStyle name="20% - Accent6 144" xfId="7600"/>
    <cellStyle name="20% - Accent6 144 2" xfId="7601"/>
    <cellStyle name="20% - Accent6 144 2 2" xfId="7602"/>
    <cellStyle name="20% - Accent6 144 2 2 2" xfId="7603"/>
    <cellStyle name="20% - Accent6 144 2 3" xfId="7604"/>
    <cellStyle name="20% - Accent6 144 3" xfId="7605"/>
    <cellStyle name="20% - Accent6 144 3 2" xfId="7606"/>
    <cellStyle name="20% - Accent6 144 4" xfId="7607"/>
    <cellStyle name="20% - Accent6 145" xfId="7608"/>
    <cellStyle name="20% - Accent6 145 2" xfId="7609"/>
    <cellStyle name="20% - Accent6 145 2 2" xfId="7610"/>
    <cellStyle name="20% - Accent6 145 2 2 2" xfId="7611"/>
    <cellStyle name="20% - Accent6 145 2 3" xfId="7612"/>
    <cellStyle name="20% - Accent6 145 3" xfId="7613"/>
    <cellStyle name="20% - Accent6 145 3 2" xfId="7614"/>
    <cellStyle name="20% - Accent6 145 4" xfId="7615"/>
    <cellStyle name="20% - Accent6 146" xfId="7616"/>
    <cellStyle name="20% - Accent6 146 2" xfId="7617"/>
    <cellStyle name="20% - Accent6 146 2 2" xfId="7618"/>
    <cellStyle name="20% - Accent6 146 2 2 2" xfId="7619"/>
    <cellStyle name="20% - Accent6 146 2 3" xfId="7620"/>
    <cellStyle name="20% - Accent6 146 3" xfId="7621"/>
    <cellStyle name="20% - Accent6 146 3 2" xfId="7622"/>
    <cellStyle name="20% - Accent6 146 4" xfId="7623"/>
    <cellStyle name="20% - Accent6 147" xfId="7624"/>
    <cellStyle name="20% - Accent6 148" xfId="7625"/>
    <cellStyle name="20% - Accent6 149" xfId="7626"/>
    <cellStyle name="20% - Accent6 15" xfId="7627"/>
    <cellStyle name="20% - Accent6 15 2" xfId="7628"/>
    <cellStyle name="20% - Accent6 15 2 2" xfId="7629"/>
    <cellStyle name="20% - Accent6 15 2 2 2" xfId="7630"/>
    <cellStyle name="20% - Accent6 15 2 2 2 2" xfId="7631"/>
    <cellStyle name="20% - Accent6 15 2 2 3" xfId="7632"/>
    <cellStyle name="20% - Accent6 15 2 3" xfId="7633"/>
    <cellStyle name="20% - Accent6 15 2 3 2" xfId="7634"/>
    <cellStyle name="20% - Accent6 15 2 4" xfId="7635"/>
    <cellStyle name="20% - Accent6 15 3" xfId="7636"/>
    <cellStyle name="20% - Accent6 15 3 2" xfId="7637"/>
    <cellStyle name="20% - Accent6 15 3 2 2" xfId="7638"/>
    <cellStyle name="20% - Accent6 15 3 3" xfId="7639"/>
    <cellStyle name="20% - Accent6 15 4" xfId="7640"/>
    <cellStyle name="20% - Accent6 15 4 2" xfId="7641"/>
    <cellStyle name="20% - Accent6 15 5" xfId="7642"/>
    <cellStyle name="20% - Accent6 15_draft transactions report_052009_rvsd" xfId="7643"/>
    <cellStyle name="20% - Accent6 150" xfId="7644"/>
    <cellStyle name="20% - Accent6 151" xfId="7645"/>
    <cellStyle name="20% - Accent6 152" xfId="7646"/>
    <cellStyle name="20% - Accent6 153" xfId="7647"/>
    <cellStyle name="20% - Accent6 153 2" xfId="7648"/>
    <cellStyle name="20% - Accent6 153 2 2" xfId="7649"/>
    <cellStyle name="20% - Accent6 153 3" xfId="7650"/>
    <cellStyle name="20% - Accent6 154" xfId="7651"/>
    <cellStyle name="20% - Accent6 154 2" xfId="7652"/>
    <cellStyle name="20% - Accent6 155" xfId="7653"/>
    <cellStyle name="20% - Accent6 16" xfId="7654"/>
    <cellStyle name="20% - Accent6 16 2" xfId="7655"/>
    <cellStyle name="20% - Accent6 16 2 2" xfId="7656"/>
    <cellStyle name="20% - Accent6 16 2 2 2" xfId="7657"/>
    <cellStyle name="20% - Accent6 16 2 2 2 2" xfId="7658"/>
    <cellStyle name="20% - Accent6 16 2 2 3" xfId="7659"/>
    <cellStyle name="20% - Accent6 16 2 3" xfId="7660"/>
    <cellStyle name="20% - Accent6 16 2 3 2" xfId="7661"/>
    <cellStyle name="20% - Accent6 16 2 4" xfId="7662"/>
    <cellStyle name="20% - Accent6 16 3" xfId="7663"/>
    <cellStyle name="20% - Accent6 16 3 2" xfId="7664"/>
    <cellStyle name="20% - Accent6 16 3 2 2" xfId="7665"/>
    <cellStyle name="20% - Accent6 16 3 3" xfId="7666"/>
    <cellStyle name="20% - Accent6 16 4" xfId="7667"/>
    <cellStyle name="20% - Accent6 16 4 2" xfId="7668"/>
    <cellStyle name="20% - Accent6 16 5" xfId="7669"/>
    <cellStyle name="20% - Accent6 16_draft transactions report_052009_rvsd" xfId="7670"/>
    <cellStyle name="20% - Accent6 17" xfId="7671"/>
    <cellStyle name="20% - Accent6 17 2" xfId="7672"/>
    <cellStyle name="20% - Accent6 17 2 2" xfId="7673"/>
    <cellStyle name="20% - Accent6 17 2 2 2" xfId="7674"/>
    <cellStyle name="20% - Accent6 17 2 2 2 2" xfId="7675"/>
    <cellStyle name="20% - Accent6 17 2 2 3" xfId="7676"/>
    <cellStyle name="20% - Accent6 17 2 3" xfId="7677"/>
    <cellStyle name="20% - Accent6 17 2 3 2" xfId="7678"/>
    <cellStyle name="20% - Accent6 17 2 4" xfId="7679"/>
    <cellStyle name="20% - Accent6 17 3" xfId="7680"/>
    <cellStyle name="20% - Accent6 17 3 2" xfId="7681"/>
    <cellStyle name="20% - Accent6 17 3 2 2" xfId="7682"/>
    <cellStyle name="20% - Accent6 17 3 3" xfId="7683"/>
    <cellStyle name="20% - Accent6 17 4" xfId="7684"/>
    <cellStyle name="20% - Accent6 17 4 2" xfId="7685"/>
    <cellStyle name="20% - Accent6 17 5" xfId="7686"/>
    <cellStyle name="20% - Accent6 17_draft transactions report_052009_rvsd" xfId="7687"/>
    <cellStyle name="20% - Accent6 18" xfId="7688"/>
    <cellStyle name="20% - Accent6 18 2" xfId="7689"/>
    <cellStyle name="20% - Accent6 18 2 2" xfId="7690"/>
    <cellStyle name="20% - Accent6 18 2 2 2" xfId="7691"/>
    <cellStyle name="20% - Accent6 18 2 2 2 2" xfId="7692"/>
    <cellStyle name="20% - Accent6 18 2 2 3" xfId="7693"/>
    <cellStyle name="20% - Accent6 18 2 3" xfId="7694"/>
    <cellStyle name="20% - Accent6 18 2 3 2" xfId="7695"/>
    <cellStyle name="20% - Accent6 18 2 4" xfId="7696"/>
    <cellStyle name="20% - Accent6 18 3" xfId="7697"/>
    <cellStyle name="20% - Accent6 18 3 2" xfId="7698"/>
    <cellStyle name="20% - Accent6 18 3 2 2" xfId="7699"/>
    <cellStyle name="20% - Accent6 18 3 3" xfId="7700"/>
    <cellStyle name="20% - Accent6 18 4" xfId="7701"/>
    <cellStyle name="20% - Accent6 18 4 2" xfId="7702"/>
    <cellStyle name="20% - Accent6 18 5" xfId="7703"/>
    <cellStyle name="20% - Accent6 18_draft transactions report_052009_rvsd" xfId="7704"/>
    <cellStyle name="20% - Accent6 19" xfId="7705"/>
    <cellStyle name="20% - Accent6 19 2" xfId="7706"/>
    <cellStyle name="20% - Accent6 19 2 2" xfId="7707"/>
    <cellStyle name="20% - Accent6 19 2 2 2" xfId="7708"/>
    <cellStyle name="20% - Accent6 19 2 2 2 2" xfId="7709"/>
    <cellStyle name="20% - Accent6 19 2 2 3" xfId="7710"/>
    <cellStyle name="20% - Accent6 19 2 3" xfId="7711"/>
    <cellStyle name="20% - Accent6 19 2 3 2" xfId="7712"/>
    <cellStyle name="20% - Accent6 19 2 4" xfId="7713"/>
    <cellStyle name="20% - Accent6 19 3" xfId="7714"/>
    <cellStyle name="20% - Accent6 19 3 2" xfId="7715"/>
    <cellStyle name="20% - Accent6 19 3 2 2" xfId="7716"/>
    <cellStyle name="20% - Accent6 19 3 3" xfId="7717"/>
    <cellStyle name="20% - Accent6 19 4" xfId="7718"/>
    <cellStyle name="20% - Accent6 19 4 2" xfId="7719"/>
    <cellStyle name="20% - Accent6 19 5" xfId="7720"/>
    <cellStyle name="20% - Accent6 19_draft transactions report_052009_rvsd" xfId="7721"/>
    <cellStyle name="20% - Accent6 2" xfId="7722"/>
    <cellStyle name="20% - Accent6 2 2" xfId="7723"/>
    <cellStyle name="20% - Accent6 2 2 2" xfId="7724"/>
    <cellStyle name="20% - Accent6 2 2 2 2" xfId="7725"/>
    <cellStyle name="20% - Accent6 2 2 2 2 2" xfId="7726"/>
    <cellStyle name="20% - Accent6 2 2 2 2 2 2" xfId="7727"/>
    <cellStyle name="20% - Accent6 2 2 2 2 3" xfId="7728"/>
    <cellStyle name="20% - Accent6 2 2 2 3" xfId="7729"/>
    <cellStyle name="20% - Accent6 2 2 2 3 2" xfId="7730"/>
    <cellStyle name="20% - Accent6 2 2 2 4" xfId="7731"/>
    <cellStyle name="20% - Accent6 2 2 3" xfId="7732"/>
    <cellStyle name="20% - Accent6 2 2 3 2" xfId="7733"/>
    <cellStyle name="20% - Accent6 2 2 3 2 2" xfId="7734"/>
    <cellStyle name="20% - Accent6 2 2 3 3" xfId="7735"/>
    <cellStyle name="20% - Accent6 2 2 4" xfId="7736"/>
    <cellStyle name="20% - Accent6 2 2 4 2" xfId="7737"/>
    <cellStyle name="20% - Accent6 2 2 5" xfId="7738"/>
    <cellStyle name="20% - Accent6 2 2_draft transactions report_052009_rvsd" xfId="7739"/>
    <cellStyle name="20% - Accent6 2 3" xfId="7740"/>
    <cellStyle name="20% - Accent6 2 3 2" xfId="7741"/>
    <cellStyle name="20% - Accent6 2 3 2 2" xfId="7742"/>
    <cellStyle name="20% - Accent6 2 3 2 2 2" xfId="7743"/>
    <cellStyle name="20% - Accent6 2 3 2 3" xfId="7744"/>
    <cellStyle name="20% - Accent6 2 3 3" xfId="7745"/>
    <cellStyle name="20% - Accent6 2 3 3 2" xfId="7746"/>
    <cellStyle name="20% - Accent6 2 3 4" xfId="7747"/>
    <cellStyle name="20% - Accent6 2 4" xfId="7748"/>
    <cellStyle name="20% - Accent6 2 4 2" xfId="7749"/>
    <cellStyle name="20% - Accent6 2 4 2 2" xfId="7750"/>
    <cellStyle name="20% - Accent6 2 4 3" xfId="7751"/>
    <cellStyle name="20% - Accent6 2 5" xfId="7752"/>
    <cellStyle name="20% - Accent6 2 5 2" xfId="7753"/>
    <cellStyle name="20% - Accent6 2 6" xfId="7754"/>
    <cellStyle name="20% - Accent6 2_draft transactions report_052009_rvsd" xfId="7755"/>
    <cellStyle name="20% - Accent6 20" xfId="7756"/>
    <cellStyle name="20% - Accent6 20 2" xfId="7757"/>
    <cellStyle name="20% - Accent6 20 2 2" xfId="7758"/>
    <cellStyle name="20% - Accent6 20 2 2 2" xfId="7759"/>
    <cellStyle name="20% - Accent6 20 2 2 2 2" xfId="7760"/>
    <cellStyle name="20% - Accent6 20 2 2 3" xfId="7761"/>
    <cellStyle name="20% - Accent6 20 2 3" xfId="7762"/>
    <cellStyle name="20% - Accent6 20 2 3 2" xfId="7763"/>
    <cellStyle name="20% - Accent6 20 2 4" xfId="7764"/>
    <cellStyle name="20% - Accent6 20 3" xfId="7765"/>
    <cellStyle name="20% - Accent6 20 3 2" xfId="7766"/>
    <cellStyle name="20% - Accent6 20 3 2 2" xfId="7767"/>
    <cellStyle name="20% - Accent6 20 3 3" xfId="7768"/>
    <cellStyle name="20% - Accent6 20 4" xfId="7769"/>
    <cellStyle name="20% - Accent6 20 4 2" xfId="7770"/>
    <cellStyle name="20% - Accent6 20 5" xfId="7771"/>
    <cellStyle name="20% - Accent6 20_draft transactions report_052009_rvsd" xfId="7772"/>
    <cellStyle name="20% - Accent6 21" xfId="7773"/>
    <cellStyle name="20% - Accent6 21 2" xfId="7774"/>
    <cellStyle name="20% - Accent6 21 2 2" xfId="7775"/>
    <cellStyle name="20% - Accent6 21 2 2 2" xfId="7776"/>
    <cellStyle name="20% - Accent6 21 2 2 2 2" xfId="7777"/>
    <cellStyle name="20% - Accent6 21 2 2 3" xfId="7778"/>
    <cellStyle name="20% - Accent6 21 2 3" xfId="7779"/>
    <cellStyle name="20% - Accent6 21 2 3 2" xfId="7780"/>
    <cellStyle name="20% - Accent6 21 2 4" xfId="7781"/>
    <cellStyle name="20% - Accent6 21 3" xfId="7782"/>
    <cellStyle name="20% - Accent6 21 3 2" xfId="7783"/>
    <cellStyle name="20% - Accent6 21 3 2 2" xfId="7784"/>
    <cellStyle name="20% - Accent6 21 3 3" xfId="7785"/>
    <cellStyle name="20% - Accent6 21 4" xfId="7786"/>
    <cellStyle name="20% - Accent6 21 4 2" xfId="7787"/>
    <cellStyle name="20% - Accent6 21 5" xfId="7788"/>
    <cellStyle name="20% - Accent6 21_draft transactions report_052009_rvsd" xfId="7789"/>
    <cellStyle name="20% - Accent6 22" xfId="7790"/>
    <cellStyle name="20% - Accent6 22 2" xfId="7791"/>
    <cellStyle name="20% - Accent6 22 2 2" xfId="7792"/>
    <cellStyle name="20% - Accent6 22 2 2 2" xfId="7793"/>
    <cellStyle name="20% - Accent6 22 2 2 2 2" xfId="7794"/>
    <cellStyle name="20% - Accent6 22 2 2 3" xfId="7795"/>
    <cellStyle name="20% - Accent6 22 2 3" xfId="7796"/>
    <cellStyle name="20% - Accent6 22 2 3 2" xfId="7797"/>
    <cellStyle name="20% - Accent6 22 2 4" xfId="7798"/>
    <cellStyle name="20% - Accent6 22 3" xfId="7799"/>
    <cellStyle name="20% - Accent6 22 3 2" xfId="7800"/>
    <cellStyle name="20% - Accent6 22 3 2 2" xfId="7801"/>
    <cellStyle name="20% - Accent6 22 3 3" xfId="7802"/>
    <cellStyle name="20% - Accent6 22 4" xfId="7803"/>
    <cellStyle name="20% - Accent6 22 4 2" xfId="7804"/>
    <cellStyle name="20% - Accent6 22 5" xfId="7805"/>
    <cellStyle name="20% - Accent6 22_draft transactions report_052009_rvsd" xfId="7806"/>
    <cellStyle name="20% - Accent6 23" xfId="7807"/>
    <cellStyle name="20% - Accent6 23 2" xfId="7808"/>
    <cellStyle name="20% - Accent6 23 2 2" xfId="7809"/>
    <cellStyle name="20% - Accent6 23 2 2 2" xfId="7810"/>
    <cellStyle name="20% - Accent6 23 2 2 2 2" xfId="7811"/>
    <cellStyle name="20% - Accent6 23 2 2 3" xfId="7812"/>
    <cellStyle name="20% - Accent6 23 2 3" xfId="7813"/>
    <cellStyle name="20% - Accent6 23 2 3 2" xfId="7814"/>
    <cellStyle name="20% - Accent6 23 2 4" xfId="7815"/>
    <cellStyle name="20% - Accent6 23 3" xfId="7816"/>
    <cellStyle name="20% - Accent6 23 3 2" xfId="7817"/>
    <cellStyle name="20% - Accent6 23 3 2 2" xfId="7818"/>
    <cellStyle name="20% - Accent6 23 3 3" xfId="7819"/>
    <cellStyle name="20% - Accent6 23 4" xfId="7820"/>
    <cellStyle name="20% - Accent6 23 4 2" xfId="7821"/>
    <cellStyle name="20% - Accent6 23 5" xfId="7822"/>
    <cellStyle name="20% - Accent6 23_draft transactions report_052009_rvsd" xfId="7823"/>
    <cellStyle name="20% - Accent6 24" xfId="7824"/>
    <cellStyle name="20% - Accent6 24 2" xfId="7825"/>
    <cellStyle name="20% - Accent6 24 2 2" xfId="7826"/>
    <cellStyle name="20% - Accent6 24 2 2 2" xfId="7827"/>
    <cellStyle name="20% - Accent6 24 2 2 2 2" xfId="7828"/>
    <cellStyle name="20% - Accent6 24 2 2 3" xfId="7829"/>
    <cellStyle name="20% - Accent6 24 2 3" xfId="7830"/>
    <cellStyle name="20% - Accent6 24 2 3 2" xfId="7831"/>
    <cellStyle name="20% - Accent6 24 2 4" xfId="7832"/>
    <cellStyle name="20% - Accent6 24 3" xfId="7833"/>
    <cellStyle name="20% - Accent6 24 3 2" xfId="7834"/>
    <cellStyle name="20% - Accent6 24 3 2 2" xfId="7835"/>
    <cellStyle name="20% - Accent6 24 3 3" xfId="7836"/>
    <cellStyle name="20% - Accent6 24 4" xfId="7837"/>
    <cellStyle name="20% - Accent6 24 4 2" xfId="7838"/>
    <cellStyle name="20% - Accent6 24 5" xfId="7839"/>
    <cellStyle name="20% - Accent6 24_draft transactions report_052009_rvsd" xfId="7840"/>
    <cellStyle name="20% - Accent6 25" xfId="7841"/>
    <cellStyle name="20% - Accent6 25 2" xfId="7842"/>
    <cellStyle name="20% - Accent6 25 2 2" xfId="7843"/>
    <cellStyle name="20% - Accent6 25 2 2 2" xfId="7844"/>
    <cellStyle name="20% - Accent6 25 2 2 2 2" xfId="7845"/>
    <cellStyle name="20% - Accent6 25 2 2 3" xfId="7846"/>
    <cellStyle name="20% - Accent6 25 2 3" xfId="7847"/>
    <cellStyle name="20% - Accent6 25 2 3 2" xfId="7848"/>
    <cellStyle name="20% - Accent6 25 2 4" xfId="7849"/>
    <cellStyle name="20% - Accent6 25 3" xfId="7850"/>
    <cellStyle name="20% - Accent6 25 3 2" xfId="7851"/>
    <cellStyle name="20% - Accent6 25 3 2 2" xfId="7852"/>
    <cellStyle name="20% - Accent6 25 3 3" xfId="7853"/>
    <cellStyle name="20% - Accent6 25 4" xfId="7854"/>
    <cellStyle name="20% - Accent6 25 4 2" xfId="7855"/>
    <cellStyle name="20% - Accent6 25 5" xfId="7856"/>
    <cellStyle name="20% - Accent6 25_draft transactions report_052009_rvsd" xfId="7857"/>
    <cellStyle name="20% - Accent6 26" xfId="7858"/>
    <cellStyle name="20% - Accent6 26 2" xfId="7859"/>
    <cellStyle name="20% - Accent6 26 2 2" xfId="7860"/>
    <cellStyle name="20% - Accent6 26 2 2 2" xfId="7861"/>
    <cellStyle name="20% - Accent6 26 2 2 2 2" xfId="7862"/>
    <cellStyle name="20% - Accent6 26 2 2 3" xfId="7863"/>
    <cellStyle name="20% - Accent6 26 2 3" xfId="7864"/>
    <cellStyle name="20% - Accent6 26 2 3 2" xfId="7865"/>
    <cellStyle name="20% - Accent6 26 2 4" xfId="7866"/>
    <cellStyle name="20% - Accent6 26 3" xfId="7867"/>
    <cellStyle name="20% - Accent6 26 3 2" xfId="7868"/>
    <cellStyle name="20% - Accent6 26 3 2 2" xfId="7869"/>
    <cellStyle name="20% - Accent6 26 3 3" xfId="7870"/>
    <cellStyle name="20% - Accent6 26 4" xfId="7871"/>
    <cellStyle name="20% - Accent6 26 4 2" xfId="7872"/>
    <cellStyle name="20% - Accent6 26 5" xfId="7873"/>
    <cellStyle name="20% - Accent6 26_draft transactions report_052009_rvsd" xfId="7874"/>
    <cellStyle name="20% - Accent6 27" xfId="7875"/>
    <cellStyle name="20% - Accent6 27 2" xfId="7876"/>
    <cellStyle name="20% - Accent6 27 2 2" xfId="7877"/>
    <cellStyle name="20% - Accent6 27 2 2 2" xfId="7878"/>
    <cellStyle name="20% - Accent6 27 2 2 2 2" xfId="7879"/>
    <cellStyle name="20% - Accent6 27 2 2 3" xfId="7880"/>
    <cellStyle name="20% - Accent6 27 2 3" xfId="7881"/>
    <cellStyle name="20% - Accent6 27 2 3 2" xfId="7882"/>
    <cellStyle name="20% - Accent6 27 2 4" xfId="7883"/>
    <cellStyle name="20% - Accent6 27 3" xfId="7884"/>
    <cellStyle name="20% - Accent6 27 3 2" xfId="7885"/>
    <cellStyle name="20% - Accent6 27 3 2 2" xfId="7886"/>
    <cellStyle name="20% - Accent6 27 3 3" xfId="7887"/>
    <cellStyle name="20% - Accent6 27 4" xfId="7888"/>
    <cellStyle name="20% - Accent6 27 4 2" xfId="7889"/>
    <cellStyle name="20% - Accent6 27 5" xfId="7890"/>
    <cellStyle name="20% - Accent6 27_draft transactions report_052009_rvsd" xfId="7891"/>
    <cellStyle name="20% - Accent6 28" xfId="7892"/>
    <cellStyle name="20% - Accent6 28 2" xfId="7893"/>
    <cellStyle name="20% - Accent6 28 2 2" xfId="7894"/>
    <cellStyle name="20% - Accent6 28 2 2 2" xfId="7895"/>
    <cellStyle name="20% - Accent6 28 2 2 2 2" xfId="7896"/>
    <cellStyle name="20% - Accent6 28 2 2 3" xfId="7897"/>
    <cellStyle name="20% - Accent6 28 2 3" xfId="7898"/>
    <cellStyle name="20% - Accent6 28 2 3 2" xfId="7899"/>
    <cellStyle name="20% - Accent6 28 2 4" xfId="7900"/>
    <cellStyle name="20% - Accent6 28 3" xfId="7901"/>
    <cellStyle name="20% - Accent6 28 3 2" xfId="7902"/>
    <cellStyle name="20% - Accent6 28 3 2 2" xfId="7903"/>
    <cellStyle name="20% - Accent6 28 3 3" xfId="7904"/>
    <cellStyle name="20% - Accent6 28 4" xfId="7905"/>
    <cellStyle name="20% - Accent6 28 4 2" xfId="7906"/>
    <cellStyle name="20% - Accent6 28 5" xfId="7907"/>
    <cellStyle name="20% - Accent6 28_draft transactions report_052009_rvsd" xfId="7908"/>
    <cellStyle name="20% - Accent6 29" xfId="7909"/>
    <cellStyle name="20% - Accent6 29 2" xfId="7910"/>
    <cellStyle name="20% - Accent6 29 2 2" xfId="7911"/>
    <cellStyle name="20% - Accent6 29 2 2 2" xfId="7912"/>
    <cellStyle name="20% - Accent6 29 2 2 2 2" xfId="7913"/>
    <cellStyle name="20% - Accent6 29 2 2 3" xfId="7914"/>
    <cellStyle name="20% - Accent6 29 2 3" xfId="7915"/>
    <cellStyle name="20% - Accent6 29 2 3 2" xfId="7916"/>
    <cellStyle name="20% - Accent6 29 2 4" xfId="7917"/>
    <cellStyle name="20% - Accent6 29 3" xfId="7918"/>
    <cellStyle name="20% - Accent6 29 3 2" xfId="7919"/>
    <cellStyle name="20% - Accent6 29 3 2 2" xfId="7920"/>
    <cellStyle name="20% - Accent6 29 3 3" xfId="7921"/>
    <cellStyle name="20% - Accent6 29 4" xfId="7922"/>
    <cellStyle name="20% - Accent6 29 4 2" xfId="7923"/>
    <cellStyle name="20% - Accent6 29 5" xfId="7924"/>
    <cellStyle name="20% - Accent6 29_draft transactions report_052009_rvsd" xfId="7925"/>
    <cellStyle name="20% - Accent6 3" xfId="7926"/>
    <cellStyle name="20% - Accent6 3 2" xfId="7927"/>
    <cellStyle name="20% - Accent6 3 2 2" xfId="7928"/>
    <cellStyle name="20% - Accent6 3 2 2 2" xfId="7929"/>
    <cellStyle name="20% - Accent6 3 2 2 2 2" xfId="7930"/>
    <cellStyle name="20% - Accent6 3 2 2 2 2 2" xfId="7931"/>
    <cellStyle name="20% - Accent6 3 2 2 2 3" xfId="7932"/>
    <cellStyle name="20% - Accent6 3 2 2 3" xfId="7933"/>
    <cellStyle name="20% - Accent6 3 2 2 3 2" xfId="7934"/>
    <cellStyle name="20% - Accent6 3 2 2 4" xfId="7935"/>
    <cellStyle name="20% - Accent6 3 2 3" xfId="7936"/>
    <cellStyle name="20% - Accent6 3 2 3 2" xfId="7937"/>
    <cellStyle name="20% - Accent6 3 2 3 2 2" xfId="7938"/>
    <cellStyle name="20% - Accent6 3 2 3 3" xfId="7939"/>
    <cellStyle name="20% - Accent6 3 2 4" xfId="7940"/>
    <cellStyle name="20% - Accent6 3 2 4 2" xfId="7941"/>
    <cellStyle name="20% - Accent6 3 2 5" xfId="7942"/>
    <cellStyle name="20% - Accent6 3 2_draft transactions report_052009_rvsd" xfId="7943"/>
    <cellStyle name="20% - Accent6 3 3" xfId="7944"/>
    <cellStyle name="20% - Accent6 3 3 2" xfId="7945"/>
    <cellStyle name="20% - Accent6 3 3 2 2" xfId="7946"/>
    <cellStyle name="20% - Accent6 3 3 2 2 2" xfId="7947"/>
    <cellStyle name="20% - Accent6 3 3 2 3" xfId="7948"/>
    <cellStyle name="20% - Accent6 3 3 3" xfId="7949"/>
    <cellStyle name="20% - Accent6 3 3 3 2" xfId="7950"/>
    <cellStyle name="20% - Accent6 3 3 4" xfId="7951"/>
    <cellStyle name="20% - Accent6 3 4" xfId="7952"/>
    <cellStyle name="20% - Accent6 3 4 2" xfId="7953"/>
    <cellStyle name="20% - Accent6 3 4 2 2" xfId="7954"/>
    <cellStyle name="20% - Accent6 3 4 3" xfId="7955"/>
    <cellStyle name="20% - Accent6 3 5" xfId="7956"/>
    <cellStyle name="20% - Accent6 3 5 2" xfId="7957"/>
    <cellStyle name="20% - Accent6 3 6" xfId="7958"/>
    <cellStyle name="20% - Accent6 3_draft transactions report_052009_rvsd" xfId="7959"/>
    <cellStyle name="20% - Accent6 30" xfId="7960"/>
    <cellStyle name="20% - Accent6 30 2" xfId="7961"/>
    <cellStyle name="20% - Accent6 30 2 2" xfId="7962"/>
    <cellStyle name="20% - Accent6 30 2 2 2" xfId="7963"/>
    <cellStyle name="20% - Accent6 30 2 2 2 2" xfId="7964"/>
    <cellStyle name="20% - Accent6 30 2 2 3" xfId="7965"/>
    <cellStyle name="20% - Accent6 30 2 3" xfId="7966"/>
    <cellStyle name="20% - Accent6 30 2 3 2" xfId="7967"/>
    <cellStyle name="20% - Accent6 30 2 4" xfId="7968"/>
    <cellStyle name="20% - Accent6 30 3" xfId="7969"/>
    <cellStyle name="20% - Accent6 30 3 2" xfId="7970"/>
    <cellStyle name="20% - Accent6 30 3 2 2" xfId="7971"/>
    <cellStyle name="20% - Accent6 30 3 3" xfId="7972"/>
    <cellStyle name="20% - Accent6 30 4" xfId="7973"/>
    <cellStyle name="20% - Accent6 30 4 2" xfId="7974"/>
    <cellStyle name="20% - Accent6 30 5" xfId="7975"/>
    <cellStyle name="20% - Accent6 30_draft transactions report_052009_rvsd" xfId="7976"/>
    <cellStyle name="20% - Accent6 31" xfId="7977"/>
    <cellStyle name="20% - Accent6 31 2" xfId="7978"/>
    <cellStyle name="20% - Accent6 31 2 2" xfId="7979"/>
    <cellStyle name="20% - Accent6 31 2 2 2" xfId="7980"/>
    <cellStyle name="20% - Accent6 31 2 2 2 2" xfId="7981"/>
    <cellStyle name="20% - Accent6 31 2 2 3" xfId="7982"/>
    <cellStyle name="20% - Accent6 31 2 3" xfId="7983"/>
    <cellStyle name="20% - Accent6 31 2 3 2" xfId="7984"/>
    <cellStyle name="20% - Accent6 31 2 4" xfId="7985"/>
    <cellStyle name="20% - Accent6 31 3" xfId="7986"/>
    <cellStyle name="20% - Accent6 31 3 2" xfId="7987"/>
    <cellStyle name="20% - Accent6 31 3 2 2" xfId="7988"/>
    <cellStyle name="20% - Accent6 31 3 3" xfId="7989"/>
    <cellStyle name="20% - Accent6 31 4" xfId="7990"/>
    <cellStyle name="20% - Accent6 31 4 2" xfId="7991"/>
    <cellStyle name="20% - Accent6 31 5" xfId="7992"/>
    <cellStyle name="20% - Accent6 31_draft transactions report_052009_rvsd" xfId="7993"/>
    <cellStyle name="20% - Accent6 32" xfId="7994"/>
    <cellStyle name="20% - Accent6 32 2" xfId="7995"/>
    <cellStyle name="20% - Accent6 32 2 2" xfId="7996"/>
    <cellStyle name="20% - Accent6 32 2 2 2" xfId="7997"/>
    <cellStyle name="20% - Accent6 32 2 2 2 2" xfId="7998"/>
    <cellStyle name="20% - Accent6 32 2 2 3" xfId="7999"/>
    <cellStyle name="20% - Accent6 32 2 3" xfId="8000"/>
    <cellStyle name="20% - Accent6 32 2 3 2" xfId="8001"/>
    <cellStyle name="20% - Accent6 32 2 4" xfId="8002"/>
    <cellStyle name="20% - Accent6 32 3" xfId="8003"/>
    <cellStyle name="20% - Accent6 32 3 2" xfId="8004"/>
    <cellStyle name="20% - Accent6 32 3 2 2" xfId="8005"/>
    <cellStyle name="20% - Accent6 32 3 3" xfId="8006"/>
    <cellStyle name="20% - Accent6 32 4" xfId="8007"/>
    <cellStyle name="20% - Accent6 32 4 2" xfId="8008"/>
    <cellStyle name="20% - Accent6 32 5" xfId="8009"/>
    <cellStyle name="20% - Accent6 32_draft transactions report_052009_rvsd" xfId="8010"/>
    <cellStyle name="20% - Accent6 33" xfId="8011"/>
    <cellStyle name="20% - Accent6 33 2" xfId="8012"/>
    <cellStyle name="20% - Accent6 33 2 2" xfId="8013"/>
    <cellStyle name="20% - Accent6 33 2 2 2" xfId="8014"/>
    <cellStyle name="20% - Accent6 33 2 3" xfId="8015"/>
    <cellStyle name="20% - Accent6 33 3" xfId="8016"/>
    <cellStyle name="20% - Accent6 33 3 2" xfId="8017"/>
    <cellStyle name="20% - Accent6 33 4" xfId="8018"/>
    <cellStyle name="20% - Accent6 34" xfId="8019"/>
    <cellStyle name="20% - Accent6 34 2" xfId="8020"/>
    <cellStyle name="20% - Accent6 34 2 2" xfId="8021"/>
    <cellStyle name="20% - Accent6 34 2 2 2" xfId="8022"/>
    <cellStyle name="20% - Accent6 34 2 3" xfId="8023"/>
    <cellStyle name="20% - Accent6 34 3" xfId="8024"/>
    <cellStyle name="20% - Accent6 34 3 2" xfId="8025"/>
    <cellStyle name="20% - Accent6 34 4" xfId="8026"/>
    <cellStyle name="20% - Accent6 35" xfId="8027"/>
    <cellStyle name="20% - Accent6 35 2" xfId="8028"/>
    <cellStyle name="20% - Accent6 35 2 2" xfId="8029"/>
    <cellStyle name="20% - Accent6 35 2 2 2" xfId="8030"/>
    <cellStyle name="20% - Accent6 35 2 3" xfId="8031"/>
    <cellStyle name="20% - Accent6 35 3" xfId="8032"/>
    <cellStyle name="20% - Accent6 35 3 2" xfId="8033"/>
    <cellStyle name="20% - Accent6 35 4" xfId="8034"/>
    <cellStyle name="20% - Accent6 36" xfId="8035"/>
    <cellStyle name="20% - Accent6 36 2" xfId="8036"/>
    <cellStyle name="20% - Accent6 36 2 2" xfId="8037"/>
    <cellStyle name="20% - Accent6 36 2 2 2" xfId="8038"/>
    <cellStyle name="20% - Accent6 36 2 3" xfId="8039"/>
    <cellStyle name="20% - Accent6 36 3" xfId="8040"/>
    <cellStyle name="20% - Accent6 36 3 2" xfId="8041"/>
    <cellStyle name="20% - Accent6 36 4" xfId="8042"/>
    <cellStyle name="20% - Accent6 37" xfId="8043"/>
    <cellStyle name="20% - Accent6 37 2" xfId="8044"/>
    <cellStyle name="20% - Accent6 37 2 2" xfId="8045"/>
    <cellStyle name="20% - Accent6 37 2 2 2" xfId="8046"/>
    <cellStyle name="20% - Accent6 37 2 3" xfId="8047"/>
    <cellStyle name="20% - Accent6 37 3" xfId="8048"/>
    <cellStyle name="20% - Accent6 37 3 2" xfId="8049"/>
    <cellStyle name="20% - Accent6 37 4" xfId="8050"/>
    <cellStyle name="20% - Accent6 38" xfId="8051"/>
    <cellStyle name="20% - Accent6 38 2" xfId="8052"/>
    <cellStyle name="20% - Accent6 38 2 2" xfId="8053"/>
    <cellStyle name="20% - Accent6 38 2 2 2" xfId="8054"/>
    <cellStyle name="20% - Accent6 38 2 3" xfId="8055"/>
    <cellStyle name="20% - Accent6 38 3" xfId="8056"/>
    <cellStyle name="20% - Accent6 38 3 2" xfId="8057"/>
    <cellStyle name="20% - Accent6 38 4" xfId="8058"/>
    <cellStyle name="20% - Accent6 39" xfId="8059"/>
    <cellStyle name="20% - Accent6 39 2" xfId="8060"/>
    <cellStyle name="20% - Accent6 39 2 2" xfId="8061"/>
    <cellStyle name="20% - Accent6 39 2 2 2" xfId="8062"/>
    <cellStyle name="20% - Accent6 39 2 3" xfId="8063"/>
    <cellStyle name="20% - Accent6 39 3" xfId="8064"/>
    <cellStyle name="20% - Accent6 39 3 2" xfId="8065"/>
    <cellStyle name="20% - Accent6 39 4" xfId="8066"/>
    <cellStyle name="20% - Accent6 4" xfId="8067"/>
    <cellStyle name="20% - Accent6 4 2" xfId="8068"/>
    <cellStyle name="20% - Accent6 4 2 2" xfId="8069"/>
    <cellStyle name="20% - Accent6 4 2 2 2" xfId="8070"/>
    <cellStyle name="20% - Accent6 4 2 2 2 2" xfId="8071"/>
    <cellStyle name="20% - Accent6 4 2 2 2 2 2" xfId="8072"/>
    <cellStyle name="20% - Accent6 4 2 2 2 3" xfId="8073"/>
    <cellStyle name="20% - Accent6 4 2 2 3" xfId="8074"/>
    <cellStyle name="20% - Accent6 4 2 2 3 2" xfId="8075"/>
    <cellStyle name="20% - Accent6 4 2 2 4" xfId="8076"/>
    <cellStyle name="20% - Accent6 4 2 3" xfId="8077"/>
    <cellStyle name="20% - Accent6 4 2 3 2" xfId="8078"/>
    <cellStyle name="20% - Accent6 4 2 3 2 2" xfId="8079"/>
    <cellStyle name="20% - Accent6 4 2 3 3" xfId="8080"/>
    <cellStyle name="20% - Accent6 4 2 4" xfId="8081"/>
    <cellStyle name="20% - Accent6 4 2 4 2" xfId="8082"/>
    <cellStyle name="20% - Accent6 4 2 5" xfId="8083"/>
    <cellStyle name="20% - Accent6 4 2_draft transactions report_052009_rvsd" xfId="8084"/>
    <cellStyle name="20% - Accent6 4 3" xfId="8085"/>
    <cellStyle name="20% - Accent6 4 3 2" xfId="8086"/>
    <cellStyle name="20% - Accent6 4 3 2 2" xfId="8087"/>
    <cellStyle name="20% - Accent6 4 3 2 2 2" xfId="8088"/>
    <cellStyle name="20% - Accent6 4 3 2 3" xfId="8089"/>
    <cellStyle name="20% - Accent6 4 3 3" xfId="8090"/>
    <cellStyle name="20% - Accent6 4 3 3 2" xfId="8091"/>
    <cellStyle name="20% - Accent6 4 3 4" xfId="8092"/>
    <cellStyle name="20% - Accent6 4 4" xfId="8093"/>
    <cellStyle name="20% - Accent6 4 4 2" xfId="8094"/>
    <cellStyle name="20% - Accent6 4 4 2 2" xfId="8095"/>
    <cellStyle name="20% - Accent6 4 4 3" xfId="8096"/>
    <cellStyle name="20% - Accent6 4 5" xfId="8097"/>
    <cellStyle name="20% - Accent6 4 5 2" xfId="8098"/>
    <cellStyle name="20% - Accent6 4 6" xfId="8099"/>
    <cellStyle name="20% - Accent6 4_draft transactions report_052009_rvsd" xfId="8100"/>
    <cellStyle name="20% - Accent6 40" xfId="8101"/>
    <cellStyle name="20% - Accent6 40 2" xfId="8102"/>
    <cellStyle name="20% - Accent6 40 2 2" xfId="8103"/>
    <cellStyle name="20% - Accent6 40 2 2 2" xfId="8104"/>
    <cellStyle name="20% - Accent6 40 2 3" xfId="8105"/>
    <cellStyle name="20% - Accent6 40 3" xfId="8106"/>
    <cellStyle name="20% - Accent6 40 3 2" xfId="8107"/>
    <cellStyle name="20% - Accent6 40 4" xfId="8108"/>
    <cellStyle name="20% - Accent6 41" xfId="8109"/>
    <cellStyle name="20% - Accent6 41 2" xfId="8110"/>
    <cellStyle name="20% - Accent6 41 2 2" xfId="8111"/>
    <cellStyle name="20% - Accent6 41 2 2 2" xfId="8112"/>
    <cellStyle name="20% - Accent6 41 2 3" xfId="8113"/>
    <cellStyle name="20% - Accent6 41 3" xfId="8114"/>
    <cellStyle name="20% - Accent6 41 3 2" xfId="8115"/>
    <cellStyle name="20% - Accent6 41 4" xfId="8116"/>
    <cellStyle name="20% - Accent6 42" xfId="8117"/>
    <cellStyle name="20% - Accent6 42 2" xfId="8118"/>
    <cellStyle name="20% - Accent6 42 2 2" xfId="8119"/>
    <cellStyle name="20% - Accent6 42 2 2 2" xfId="8120"/>
    <cellStyle name="20% - Accent6 42 2 3" xfId="8121"/>
    <cellStyle name="20% - Accent6 42 3" xfId="8122"/>
    <cellStyle name="20% - Accent6 42 3 2" xfId="8123"/>
    <cellStyle name="20% - Accent6 42 4" xfId="8124"/>
    <cellStyle name="20% - Accent6 43" xfId="8125"/>
    <cellStyle name="20% - Accent6 43 2" xfId="8126"/>
    <cellStyle name="20% - Accent6 43 2 2" xfId="8127"/>
    <cellStyle name="20% - Accent6 43 2 2 2" xfId="8128"/>
    <cellStyle name="20% - Accent6 43 2 3" xfId="8129"/>
    <cellStyle name="20% - Accent6 43 3" xfId="8130"/>
    <cellStyle name="20% - Accent6 43 3 2" xfId="8131"/>
    <cellStyle name="20% - Accent6 43 4" xfId="8132"/>
    <cellStyle name="20% - Accent6 44" xfId="8133"/>
    <cellStyle name="20% - Accent6 44 2" xfId="8134"/>
    <cellStyle name="20% - Accent6 44 2 2" xfId="8135"/>
    <cellStyle name="20% - Accent6 44 2 2 2" xfId="8136"/>
    <cellStyle name="20% - Accent6 44 2 3" xfId="8137"/>
    <cellStyle name="20% - Accent6 44 3" xfId="8138"/>
    <cellStyle name="20% - Accent6 44 3 2" xfId="8139"/>
    <cellStyle name="20% - Accent6 44 4" xfId="8140"/>
    <cellStyle name="20% - Accent6 45" xfId="8141"/>
    <cellStyle name="20% - Accent6 45 2" xfId="8142"/>
    <cellStyle name="20% - Accent6 45 2 2" xfId="8143"/>
    <cellStyle name="20% - Accent6 45 2 2 2" xfId="8144"/>
    <cellStyle name="20% - Accent6 45 2 3" xfId="8145"/>
    <cellStyle name="20% - Accent6 45 3" xfId="8146"/>
    <cellStyle name="20% - Accent6 45 3 2" xfId="8147"/>
    <cellStyle name="20% - Accent6 45 4" xfId="8148"/>
    <cellStyle name="20% - Accent6 46" xfId="8149"/>
    <cellStyle name="20% - Accent6 46 2" xfId="8150"/>
    <cellStyle name="20% - Accent6 46 2 2" xfId="8151"/>
    <cellStyle name="20% - Accent6 46 2 2 2" xfId="8152"/>
    <cellStyle name="20% - Accent6 46 2 3" xfId="8153"/>
    <cellStyle name="20% - Accent6 46 3" xfId="8154"/>
    <cellStyle name="20% - Accent6 46 3 2" xfId="8155"/>
    <cellStyle name="20% - Accent6 46 4" xfId="8156"/>
    <cellStyle name="20% - Accent6 47" xfId="8157"/>
    <cellStyle name="20% - Accent6 47 2" xfId="8158"/>
    <cellStyle name="20% - Accent6 47 2 2" xfId="8159"/>
    <cellStyle name="20% - Accent6 47 2 2 2" xfId="8160"/>
    <cellStyle name="20% - Accent6 47 2 3" xfId="8161"/>
    <cellStyle name="20% - Accent6 47 3" xfId="8162"/>
    <cellStyle name="20% - Accent6 47 3 2" xfId="8163"/>
    <cellStyle name="20% - Accent6 47 4" xfId="8164"/>
    <cellStyle name="20% - Accent6 48" xfId="8165"/>
    <cellStyle name="20% - Accent6 48 2" xfId="8166"/>
    <cellStyle name="20% - Accent6 48 2 2" xfId="8167"/>
    <cellStyle name="20% - Accent6 48 2 2 2" xfId="8168"/>
    <cellStyle name="20% - Accent6 48 2 3" xfId="8169"/>
    <cellStyle name="20% - Accent6 48 3" xfId="8170"/>
    <cellStyle name="20% - Accent6 48 3 2" xfId="8171"/>
    <cellStyle name="20% - Accent6 48 4" xfId="8172"/>
    <cellStyle name="20% - Accent6 49" xfId="8173"/>
    <cellStyle name="20% - Accent6 49 2" xfId="8174"/>
    <cellStyle name="20% - Accent6 49 2 2" xfId="8175"/>
    <cellStyle name="20% - Accent6 49 2 2 2" xfId="8176"/>
    <cellStyle name="20% - Accent6 49 2 3" xfId="8177"/>
    <cellStyle name="20% - Accent6 49 3" xfId="8178"/>
    <cellStyle name="20% - Accent6 49 3 2" xfId="8179"/>
    <cellStyle name="20% - Accent6 49 4" xfId="8180"/>
    <cellStyle name="20% - Accent6 5" xfId="8181"/>
    <cellStyle name="20% - Accent6 5 2" xfId="8182"/>
    <cellStyle name="20% - Accent6 5 2 2" xfId="8183"/>
    <cellStyle name="20% - Accent6 5 2 2 2" xfId="8184"/>
    <cellStyle name="20% - Accent6 5 2 2 2 2" xfId="8185"/>
    <cellStyle name="20% - Accent6 5 2 2 2 2 2" xfId="8186"/>
    <cellStyle name="20% - Accent6 5 2 2 2 3" xfId="8187"/>
    <cellStyle name="20% - Accent6 5 2 2 3" xfId="8188"/>
    <cellStyle name="20% - Accent6 5 2 2 3 2" xfId="8189"/>
    <cellStyle name="20% - Accent6 5 2 2 4" xfId="8190"/>
    <cellStyle name="20% - Accent6 5 2 3" xfId="8191"/>
    <cellStyle name="20% - Accent6 5 2 3 2" xfId="8192"/>
    <cellStyle name="20% - Accent6 5 2 3 2 2" xfId="8193"/>
    <cellStyle name="20% - Accent6 5 2 3 3" xfId="8194"/>
    <cellStyle name="20% - Accent6 5 2 4" xfId="8195"/>
    <cellStyle name="20% - Accent6 5 2 4 2" xfId="8196"/>
    <cellStyle name="20% - Accent6 5 2 5" xfId="8197"/>
    <cellStyle name="20% - Accent6 5 2_draft transactions report_052009_rvsd" xfId="8198"/>
    <cellStyle name="20% - Accent6 5 3" xfId="8199"/>
    <cellStyle name="20% - Accent6 5 3 2" xfId="8200"/>
    <cellStyle name="20% - Accent6 5 3 2 2" xfId="8201"/>
    <cellStyle name="20% - Accent6 5 3 2 2 2" xfId="8202"/>
    <cellStyle name="20% - Accent6 5 3 2 3" xfId="8203"/>
    <cellStyle name="20% - Accent6 5 3 3" xfId="8204"/>
    <cellStyle name="20% - Accent6 5 3 3 2" xfId="8205"/>
    <cellStyle name="20% - Accent6 5 3 4" xfId="8206"/>
    <cellStyle name="20% - Accent6 5 4" xfId="8207"/>
    <cellStyle name="20% - Accent6 5 4 2" xfId="8208"/>
    <cellStyle name="20% - Accent6 5 4 2 2" xfId="8209"/>
    <cellStyle name="20% - Accent6 5 4 3" xfId="8210"/>
    <cellStyle name="20% - Accent6 5 5" xfId="8211"/>
    <cellStyle name="20% - Accent6 5 5 2" xfId="8212"/>
    <cellStyle name="20% - Accent6 5 6" xfId="8213"/>
    <cellStyle name="20% - Accent6 5_draft transactions report_052009_rvsd" xfId="8214"/>
    <cellStyle name="20% - Accent6 50" xfId="8215"/>
    <cellStyle name="20% - Accent6 50 2" xfId="8216"/>
    <cellStyle name="20% - Accent6 50 2 2" xfId="8217"/>
    <cellStyle name="20% - Accent6 50 2 2 2" xfId="8218"/>
    <cellStyle name="20% - Accent6 50 2 3" xfId="8219"/>
    <cellStyle name="20% - Accent6 50 3" xfId="8220"/>
    <cellStyle name="20% - Accent6 50 3 2" xfId="8221"/>
    <cellStyle name="20% - Accent6 50 4" xfId="8222"/>
    <cellStyle name="20% - Accent6 51" xfId="8223"/>
    <cellStyle name="20% - Accent6 51 2" xfId="8224"/>
    <cellStyle name="20% - Accent6 51 2 2" xfId="8225"/>
    <cellStyle name="20% - Accent6 51 2 2 2" xfId="8226"/>
    <cellStyle name="20% - Accent6 51 2 3" xfId="8227"/>
    <cellStyle name="20% - Accent6 51 3" xfId="8228"/>
    <cellStyle name="20% - Accent6 51 3 2" xfId="8229"/>
    <cellStyle name="20% - Accent6 51 4" xfId="8230"/>
    <cellStyle name="20% - Accent6 52" xfId="8231"/>
    <cellStyle name="20% - Accent6 52 2" xfId="8232"/>
    <cellStyle name="20% - Accent6 52 2 2" xfId="8233"/>
    <cellStyle name="20% - Accent6 52 2 2 2" xfId="8234"/>
    <cellStyle name="20% - Accent6 52 2 3" xfId="8235"/>
    <cellStyle name="20% - Accent6 52 3" xfId="8236"/>
    <cellStyle name="20% - Accent6 52 3 2" xfId="8237"/>
    <cellStyle name="20% - Accent6 52 4" xfId="8238"/>
    <cellStyle name="20% - Accent6 53" xfId="8239"/>
    <cellStyle name="20% - Accent6 53 2" xfId="8240"/>
    <cellStyle name="20% - Accent6 53 2 2" xfId="8241"/>
    <cellStyle name="20% - Accent6 53 2 2 2" xfId="8242"/>
    <cellStyle name="20% - Accent6 53 2 3" xfId="8243"/>
    <cellStyle name="20% - Accent6 53 3" xfId="8244"/>
    <cellStyle name="20% - Accent6 53 3 2" xfId="8245"/>
    <cellStyle name="20% - Accent6 53 4" xfId="8246"/>
    <cellStyle name="20% - Accent6 54" xfId="8247"/>
    <cellStyle name="20% - Accent6 54 2" xfId="8248"/>
    <cellStyle name="20% - Accent6 54 2 2" xfId="8249"/>
    <cellStyle name="20% - Accent6 54 2 2 2" xfId="8250"/>
    <cellStyle name="20% - Accent6 54 2 3" xfId="8251"/>
    <cellStyle name="20% - Accent6 54 3" xfId="8252"/>
    <cellStyle name="20% - Accent6 54 3 2" xfId="8253"/>
    <cellStyle name="20% - Accent6 54 4" xfId="8254"/>
    <cellStyle name="20% - Accent6 55" xfId="8255"/>
    <cellStyle name="20% - Accent6 55 2" xfId="8256"/>
    <cellStyle name="20% - Accent6 55 2 2" xfId="8257"/>
    <cellStyle name="20% - Accent6 55 2 2 2" xfId="8258"/>
    <cellStyle name="20% - Accent6 55 2 3" xfId="8259"/>
    <cellStyle name="20% - Accent6 55 3" xfId="8260"/>
    <cellStyle name="20% - Accent6 55 3 2" xfId="8261"/>
    <cellStyle name="20% - Accent6 55 4" xfId="8262"/>
    <cellStyle name="20% - Accent6 56" xfId="8263"/>
    <cellStyle name="20% - Accent6 56 2" xfId="8264"/>
    <cellStyle name="20% - Accent6 56 2 2" xfId="8265"/>
    <cellStyle name="20% - Accent6 56 2 2 2" xfId="8266"/>
    <cellStyle name="20% - Accent6 56 2 3" xfId="8267"/>
    <cellStyle name="20% - Accent6 56 3" xfId="8268"/>
    <cellStyle name="20% - Accent6 56 3 2" xfId="8269"/>
    <cellStyle name="20% - Accent6 56 4" xfId="8270"/>
    <cellStyle name="20% - Accent6 57" xfId="8271"/>
    <cellStyle name="20% - Accent6 57 2" xfId="8272"/>
    <cellStyle name="20% - Accent6 57 2 2" xfId="8273"/>
    <cellStyle name="20% - Accent6 57 2 2 2" xfId="8274"/>
    <cellStyle name="20% - Accent6 57 2 3" xfId="8275"/>
    <cellStyle name="20% - Accent6 57 3" xfId="8276"/>
    <cellStyle name="20% - Accent6 57 3 2" xfId="8277"/>
    <cellStyle name="20% - Accent6 57 4" xfId="8278"/>
    <cellStyle name="20% - Accent6 58" xfId="8279"/>
    <cellStyle name="20% - Accent6 58 2" xfId="8280"/>
    <cellStyle name="20% - Accent6 58 2 2" xfId="8281"/>
    <cellStyle name="20% - Accent6 58 2 2 2" xfId="8282"/>
    <cellStyle name="20% - Accent6 58 2 3" xfId="8283"/>
    <cellStyle name="20% - Accent6 58 3" xfId="8284"/>
    <cellStyle name="20% - Accent6 58 3 2" xfId="8285"/>
    <cellStyle name="20% - Accent6 58 4" xfId="8286"/>
    <cellStyle name="20% - Accent6 59" xfId="8287"/>
    <cellStyle name="20% - Accent6 59 2" xfId="8288"/>
    <cellStyle name="20% - Accent6 59 2 2" xfId="8289"/>
    <cellStyle name="20% - Accent6 59 2 2 2" xfId="8290"/>
    <cellStyle name="20% - Accent6 59 2 3" xfId="8291"/>
    <cellStyle name="20% - Accent6 59 3" xfId="8292"/>
    <cellStyle name="20% - Accent6 59 3 2" xfId="8293"/>
    <cellStyle name="20% - Accent6 59 4" xfId="8294"/>
    <cellStyle name="20% - Accent6 6" xfId="8295"/>
    <cellStyle name="20% - Accent6 6 2" xfId="8296"/>
    <cellStyle name="20% - Accent6 6 2 2" xfId="8297"/>
    <cellStyle name="20% - Accent6 6 2 2 2" xfId="8298"/>
    <cellStyle name="20% - Accent6 6 2 2 2 2" xfId="8299"/>
    <cellStyle name="20% - Accent6 6 2 2 2 2 2" xfId="8300"/>
    <cellStyle name="20% - Accent6 6 2 2 2 3" xfId="8301"/>
    <cellStyle name="20% - Accent6 6 2 2 3" xfId="8302"/>
    <cellStyle name="20% - Accent6 6 2 2 3 2" xfId="8303"/>
    <cellStyle name="20% - Accent6 6 2 2 4" xfId="8304"/>
    <cellStyle name="20% - Accent6 6 2 3" xfId="8305"/>
    <cellStyle name="20% - Accent6 6 2 3 2" xfId="8306"/>
    <cellStyle name="20% - Accent6 6 2 3 2 2" xfId="8307"/>
    <cellStyle name="20% - Accent6 6 2 3 3" xfId="8308"/>
    <cellStyle name="20% - Accent6 6 2 4" xfId="8309"/>
    <cellStyle name="20% - Accent6 6 2 4 2" xfId="8310"/>
    <cellStyle name="20% - Accent6 6 2 5" xfId="8311"/>
    <cellStyle name="20% - Accent6 6 2_draft transactions report_052009_rvsd" xfId="8312"/>
    <cellStyle name="20% - Accent6 6 3" xfId="8313"/>
    <cellStyle name="20% - Accent6 6 3 2" xfId="8314"/>
    <cellStyle name="20% - Accent6 6 3 2 2" xfId="8315"/>
    <cellStyle name="20% - Accent6 6 3 2 2 2" xfId="8316"/>
    <cellStyle name="20% - Accent6 6 3 2 3" xfId="8317"/>
    <cellStyle name="20% - Accent6 6 3 3" xfId="8318"/>
    <cellStyle name="20% - Accent6 6 3 3 2" xfId="8319"/>
    <cellStyle name="20% - Accent6 6 3 4" xfId="8320"/>
    <cellStyle name="20% - Accent6 6 4" xfId="8321"/>
    <cellStyle name="20% - Accent6 6 4 2" xfId="8322"/>
    <cellStyle name="20% - Accent6 6 4 2 2" xfId="8323"/>
    <cellStyle name="20% - Accent6 6 4 3" xfId="8324"/>
    <cellStyle name="20% - Accent6 6 5" xfId="8325"/>
    <cellStyle name="20% - Accent6 6 5 2" xfId="8326"/>
    <cellStyle name="20% - Accent6 6 6" xfId="8327"/>
    <cellStyle name="20% - Accent6 6_draft transactions report_052009_rvsd" xfId="8328"/>
    <cellStyle name="20% - Accent6 60" xfId="8329"/>
    <cellStyle name="20% - Accent6 60 2" xfId="8330"/>
    <cellStyle name="20% - Accent6 60 2 2" xfId="8331"/>
    <cellStyle name="20% - Accent6 60 2 2 2" xfId="8332"/>
    <cellStyle name="20% - Accent6 60 2 3" xfId="8333"/>
    <cellStyle name="20% - Accent6 60 3" xfId="8334"/>
    <cellStyle name="20% - Accent6 60 3 2" xfId="8335"/>
    <cellStyle name="20% - Accent6 60 4" xfId="8336"/>
    <cellStyle name="20% - Accent6 61" xfId="8337"/>
    <cellStyle name="20% - Accent6 61 2" xfId="8338"/>
    <cellStyle name="20% - Accent6 61 2 2" xfId="8339"/>
    <cellStyle name="20% - Accent6 61 2 2 2" xfId="8340"/>
    <cellStyle name="20% - Accent6 61 2 3" xfId="8341"/>
    <cellStyle name="20% - Accent6 61 3" xfId="8342"/>
    <cellStyle name="20% - Accent6 61 3 2" xfId="8343"/>
    <cellStyle name="20% - Accent6 61 4" xfId="8344"/>
    <cellStyle name="20% - Accent6 62" xfId="8345"/>
    <cellStyle name="20% - Accent6 62 2" xfId="8346"/>
    <cellStyle name="20% - Accent6 62 2 2" xfId="8347"/>
    <cellStyle name="20% - Accent6 62 2 2 2" xfId="8348"/>
    <cellStyle name="20% - Accent6 62 2 3" xfId="8349"/>
    <cellStyle name="20% - Accent6 62 3" xfId="8350"/>
    <cellStyle name="20% - Accent6 62 3 2" xfId="8351"/>
    <cellStyle name="20% - Accent6 62 4" xfId="8352"/>
    <cellStyle name="20% - Accent6 63" xfId="8353"/>
    <cellStyle name="20% - Accent6 63 2" xfId="8354"/>
    <cellStyle name="20% - Accent6 63 2 2" xfId="8355"/>
    <cellStyle name="20% - Accent6 63 2 2 2" xfId="8356"/>
    <cellStyle name="20% - Accent6 63 2 3" xfId="8357"/>
    <cellStyle name="20% - Accent6 63 3" xfId="8358"/>
    <cellStyle name="20% - Accent6 63 3 2" xfId="8359"/>
    <cellStyle name="20% - Accent6 63 4" xfId="8360"/>
    <cellStyle name="20% - Accent6 64" xfId="8361"/>
    <cellStyle name="20% - Accent6 64 2" xfId="8362"/>
    <cellStyle name="20% - Accent6 64 2 2" xfId="8363"/>
    <cellStyle name="20% - Accent6 64 2 2 2" xfId="8364"/>
    <cellStyle name="20% - Accent6 64 2 3" xfId="8365"/>
    <cellStyle name="20% - Accent6 64 3" xfId="8366"/>
    <cellStyle name="20% - Accent6 64 3 2" xfId="8367"/>
    <cellStyle name="20% - Accent6 64 4" xfId="8368"/>
    <cellStyle name="20% - Accent6 65" xfId="8369"/>
    <cellStyle name="20% - Accent6 65 2" xfId="8370"/>
    <cellStyle name="20% - Accent6 65 2 2" xfId="8371"/>
    <cellStyle name="20% - Accent6 65 2 2 2" xfId="8372"/>
    <cellStyle name="20% - Accent6 65 2 3" xfId="8373"/>
    <cellStyle name="20% - Accent6 65 3" xfId="8374"/>
    <cellStyle name="20% - Accent6 65 3 2" xfId="8375"/>
    <cellStyle name="20% - Accent6 65 4" xfId="8376"/>
    <cellStyle name="20% - Accent6 66" xfId="8377"/>
    <cellStyle name="20% - Accent6 66 2" xfId="8378"/>
    <cellStyle name="20% - Accent6 66 2 2" xfId="8379"/>
    <cellStyle name="20% - Accent6 66 2 2 2" xfId="8380"/>
    <cellStyle name="20% - Accent6 66 2 3" xfId="8381"/>
    <cellStyle name="20% - Accent6 66 3" xfId="8382"/>
    <cellStyle name="20% - Accent6 66 3 2" xfId="8383"/>
    <cellStyle name="20% - Accent6 66 4" xfId="8384"/>
    <cellStyle name="20% - Accent6 67" xfId="8385"/>
    <cellStyle name="20% - Accent6 67 2" xfId="8386"/>
    <cellStyle name="20% - Accent6 67 2 2" xfId="8387"/>
    <cellStyle name="20% - Accent6 67 2 2 2" xfId="8388"/>
    <cellStyle name="20% - Accent6 67 2 3" xfId="8389"/>
    <cellStyle name="20% - Accent6 67 3" xfId="8390"/>
    <cellStyle name="20% - Accent6 67 3 2" xfId="8391"/>
    <cellStyle name="20% - Accent6 67 4" xfId="8392"/>
    <cellStyle name="20% - Accent6 68" xfId="8393"/>
    <cellStyle name="20% - Accent6 68 2" xfId="8394"/>
    <cellStyle name="20% - Accent6 68 2 2" xfId="8395"/>
    <cellStyle name="20% - Accent6 68 2 2 2" xfId="8396"/>
    <cellStyle name="20% - Accent6 68 2 3" xfId="8397"/>
    <cellStyle name="20% - Accent6 68 3" xfId="8398"/>
    <cellStyle name="20% - Accent6 68 3 2" xfId="8399"/>
    <cellStyle name="20% - Accent6 68 4" xfId="8400"/>
    <cellStyle name="20% - Accent6 69" xfId="8401"/>
    <cellStyle name="20% - Accent6 69 2" xfId="8402"/>
    <cellStyle name="20% - Accent6 69 2 2" xfId="8403"/>
    <cellStyle name="20% - Accent6 69 2 2 2" xfId="8404"/>
    <cellStyle name="20% - Accent6 69 2 3" xfId="8405"/>
    <cellStyle name="20% - Accent6 69 3" xfId="8406"/>
    <cellStyle name="20% - Accent6 69 3 2" xfId="8407"/>
    <cellStyle name="20% - Accent6 69 4" xfId="8408"/>
    <cellStyle name="20% - Accent6 7" xfId="8409"/>
    <cellStyle name="20% - Accent6 7 2" xfId="8410"/>
    <cellStyle name="20% - Accent6 7 2 2" xfId="8411"/>
    <cellStyle name="20% - Accent6 7 2 2 2" xfId="8412"/>
    <cellStyle name="20% - Accent6 7 2 2 2 2" xfId="8413"/>
    <cellStyle name="20% - Accent6 7 2 2 2 2 2" xfId="8414"/>
    <cellStyle name="20% - Accent6 7 2 2 2 3" xfId="8415"/>
    <cellStyle name="20% - Accent6 7 2 2 3" xfId="8416"/>
    <cellStyle name="20% - Accent6 7 2 2 3 2" xfId="8417"/>
    <cellStyle name="20% - Accent6 7 2 2 4" xfId="8418"/>
    <cellStyle name="20% - Accent6 7 2 3" xfId="8419"/>
    <cellStyle name="20% - Accent6 7 2 3 2" xfId="8420"/>
    <cellStyle name="20% - Accent6 7 2 3 2 2" xfId="8421"/>
    <cellStyle name="20% - Accent6 7 2 3 3" xfId="8422"/>
    <cellStyle name="20% - Accent6 7 2 4" xfId="8423"/>
    <cellStyle name="20% - Accent6 7 2 4 2" xfId="8424"/>
    <cellStyle name="20% - Accent6 7 2 5" xfId="8425"/>
    <cellStyle name="20% - Accent6 7 2_draft transactions report_052009_rvsd" xfId="8426"/>
    <cellStyle name="20% - Accent6 7 3" xfId="8427"/>
    <cellStyle name="20% - Accent6 7 3 2" xfId="8428"/>
    <cellStyle name="20% - Accent6 7 3 2 2" xfId="8429"/>
    <cellStyle name="20% - Accent6 7 3 2 2 2" xfId="8430"/>
    <cellStyle name="20% - Accent6 7 3 2 3" xfId="8431"/>
    <cellStyle name="20% - Accent6 7 3 3" xfId="8432"/>
    <cellStyle name="20% - Accent6 7 3 3 2" xfId="8433"/>
    <cellStyle name="20% - Accent6 7 3 4" xfId="8434"/>
    <cellStyle name="20% - Accent6 7 4" xfId="8435"/>
    <cellStyle name="20% - Accent6 7 4 2" xfId="8436"/>
    <cellStyle name="20% - Accent6 7 4 2 2" xfId="8437"/>
    <cellStyle name="20% - Accent6 7 4 3" xfId="8438"/>
    <cellStyle name="20% - Accent6 7 5" xfId="8439"/>
    <cellStyle name="20% - Accent6 7 5 2" xfId="8440"/>
    <cellStyle name="20% - Accent6 7 6" xfId="8441"/>
    <cellStyle name="20% - Accent6 7_draft transactions report_052009_rvsd" xfId="8442"/>
    <cellStyle name="20% - Accent6 70" xfId="8443"/>
    <cellStyle name="20% - Accent6 70 2" xfId="8444"/>
    <cellStyle name="20% - Accent6 70 2 2" xfId="8445"/>
    <cellStyle name="20% - Accent6 70 2 2 2" xfId="8446"/>
    <cellStyle name="20% - Accent6 70 2 3" xfId="8447"/>
    <cellStyle name="20% - Accent6 70 3" xfId="8448"/>
    <cellStyle name="20% - Accent6 70 3 2" xfId="8449"/>
    <cellStyle name="20% - Accent6 70 4" xfId="8450"/>
    <cellStyle name="20% - Accent6 71" xfId="8451"/>
    <cellStyle name="20% - Accent6 71 2" xfId="8452"/>
    <cellStyle name="20% - Accent6 71 2 2" xfId="8453"/>
    <cellStyle name="20% - Accent6 71 2 2 2" xfId="8454"/>
    <cellStyle name="20% - Accent6 71 2 3" xfId="8455"/>
    <cellStyle name="20% - Accent6 71 3" xfId="8456"/>
    <cellStyle name="20% - Accent6 71 3 2" xfId="8457"/>
    <cellStyle name="20% - Accent6 71 4" xfId="8458"/>
    <cellStyle name="20% - Accent6 72" xfId="8459"/>
    <cellStyle name="20% - Accent6 72 2" xfId="8460"/>
    <cellStyle name="20% - Accent6 72 2 2" xfId="8461"/>
    <cellStyle name="20% - Accent6 72 2 2 2" xfId="8462"/>
    <cellStyle name="20% - Accent6 72 2 3" xfId="8463"/>
    <cellStyle name="20% - Accent6 72 3" xfId="8464"/>
    <cellStyle name="20% - Accent6 72 3 2" xfId="8465"/>
    <cellStyle name="20% - Accent6 72 4" xfId="8466"/>
    <cellStyle name="20% - Accent6 73" xfId="8467"/>
    <cellStyle name="20% - Accent6 73 2" xfId="8468"/>
    <cellStyle name="20% - Accent6 73 2 2" xfId="8469"/>
    <cellStyle name="20% - Accent6 73 2 2 2" xfId="8470"/>
    <cellStyle name="20% - Accent6 73 2 3" xfId="8471"/>
    <cellStyle name="20% - Accent6 73 3" xfId="8472"/>
    <cellStyle name="20% - Accent6 73 3 2" xfId="8473"/>
    <cellStyle name="20% - Accent6 73 4" xfId="8474"/>
    <cellStyle name="20% - Accent6 74" xfId="8475"/>
    <cellStyle name="20% - Accent6 74 2" xfId="8476"/>
    <cellStyle name="20% - Accent6 74 2 2" xfId="8477"/>
    <cellStyle name="20% - Accent6 74 2 2 2" xfId="8478"/>
    <cellStyle name="20% - Accent6 74 2 3" xfId="8479"/>
    <cellStyle name="20% - Accent6 74 3" xfId="8480"/>
    <cellStyle name="20% - Accent6 74 3 2" xfId="8481"/>
    <cellStyle name="20% - Accent6 74 4" xfId="8482"/>
    <cellStyle name="20% - Accent6 75" xfId="8483"/>
    <cellStyle name="20% - Accent6 75 2" xfId="8484"/>
    <cellStyle name="20% - Accent6 75 2 2" xfId="8485"/>
    <cellStyle name="20% - Accent6 75 2 2 2" xfId="8486"/>
    <cellStyle name="20% - Accent6 75 2 3" xfId="8487"/>
    <cellStyle name="20% - Accent6 75 3" xfId="8488"/>
    <cellStyle name="20% - Accent6 75 3 2" xfId="8489"/>
    <cellStyle name="20% - Accent6 75 4" xfId="8490"/>
    <cellStyle name="20% - Accent6 76" xfId="8491"/>
    <cellStyle name="20% - Accent6 76 2" xfId="8492"/>
    <cellStyle name="20% - Accent6 76 2 2" xfId="8493"/>
    <cellStyle name="20% - Accent6 76 2 2 2" xfId="8494"/>
    <cellStyle name="20% - Accent6 76 2 3" xfId="8495"/>
    <cellStyle name="20% - Accent6 76 3" xfId="8496"/>
    <cellStyle name="20% - Accent6 76 3 2" xfId="8497"/>
    <cellStyle name="20% - Accent6 76 4" xfId="8498"/>
    <cellStyle name="20% - Accent6 77" xfId="8499"/>
    <cellStyle name="20% - Accent6 77 2" xfId="8500"/>
    <cellStyle name="20% - Accent6 77 2 2" xfId="8501"/>
    <cellStyle name="20% - Accent6 77 2 2 2" xfId="8502"/>
    <cellStyle name="20% - Accent6 77 2 3" xfId="8503"/>
    <cellStyle name="20% - Accent6 77 3" xfId="8504"/>
    <cellStyle name="20% - Accent6 77 3 2" xfId="8505"/>
    <cellStyle name="20% - Accent6 77 4" xfId="8506"/>
    <cellStyle name="20% - Accent6 78" xfId="8507"/>
    <cellStyle name="20% - Accent6 78 2" xfId="8508"/>
    <cellStyle name="20% - Accent6 78 2 2" xfId="8509"/>
    <cellStyle name="20% - Accent6 78 2 2 2" xfId="8510"/>
    <cellStyle name="20% - Accent6 78 2 3" xfId="8511"/>
    <cellStyle name="20% - Accent6 78 3" xfId="8512"/>
    <cellStyle name="20% - Accent6 78 3 2" xfId="8513"/>
    <cellStyle name="20% - Accent6 78 4" xfId="8514"/>
    <cellStyle name="20% - Accent6 79" xfId="8515"/>
    <cellStyle name="20% - Accent6 79 2" xfId="8516"/>
    <cellStyle name="20% - Accent6 79 2 2" xfId="8517"/>
    <cellStyle name="20% - Accent6 79 2 2 2" xfId="8518"/>
    <cellStyle name="20% - Accent6 79 2 3" xfId="8519"/>
    <cellStyle name="20% - Accent6 79 3" xfId="8520"/>
    <cellStyle name="20% - Accent6 79 3 2" xfId="8521"/>
    <cellStyle name="20% - Accent6 79 4" xfId="8522"/>
    <cellStyle name="20% - Accent6 8" xfId="8523"/>
    <cellStyle name="20% - Accent6 8 2" xfId="8524"/>
    <cellStyle name="20% - Accent6 8 2 2" xfId="8525"/>
    <cellStyle name="20% - Accent6 8 2 2 2" xfId="8526"/>
    <cellStyle name="20% - Accent6 8 2 2 2 2" xfId="8527"/>
    <cellStyle name="20% - Accent6 8 2 2 2 2 2" xfId="8528"/>
    <cellStyle name="20% - Accent6 8 2 2 2 3" xfId="8529"/>
    <cellStyle name="20% - Accent6 8 2 2 3" xfId="8530"/>
    <cellStyle name="20% - Accent6 8 2 2 3 2" xfId="8531"/>
    <cellStyle name="20% - Accent6 8 2 2 4" xfId="8532"/>
    <cellStyle name="20% - Accent6 8 2 3" xfId="8533"/>
    <cellStyle name="20% - Accent6 8 2 3 2" xfId="8534"/>
    <cellStyle name="20% - Accent6 8 2 3 2 2" xfId="8535"/>
    <cellStyle name="20% - Accent6 8 2 3 3" xfId="8536"/>
    <cellStyle name="20% - Accent6 8 2 4" xfId="8537"/>
    <cellStyle name="20% - Accent6 8 2 4 2" xfId="8538"/>
    <cellStyle name="20% - Accent6 8 2 5" xfId="8539"/>
    <cellStyle name="20% - Accent6 8 2_draft transactions report_052009_rvsd" xfId="8540"/>
    <cellStyle name="20% - Accent6 8 3" xfId="8541"/>
    <cellStyle name="20% - Accent6 8 3 2" xfId="8542"/>
    <cellStyle name="20% - Accent6 8 3 2 2" xfId="8543"/>
    <cellStyle name="20% - Accent6 8 3 2 2 2" xfId="8544"/>
    <cellStyle name="20% - Accent6 8 3 2 3" xfId="8545"/>
    <cellStyle name="20% - Accent6 8 3 3" xfId="8546"/>
    <cellStyle name="20% - Accent6 8 3 3 2" xfId="8547"/>
    <cellStyle name="20% - Accent6 8 3 4" xfId="8548"/>
    <cellStyle name="20% - Accent6 8 4" xfId="8549"/>
    <cellStyle name="20% - Accent6 8 4 2" xfId="8550"/>
    <cellStyle name="20% - Accent6 8 4 2 2" xfId="8551"/>
    <cellStyle name="20% - Accent6 8 4 3" xfId="8552"/>
    <cellStyle name="20% - Accent6 8 5" xfId="8553"/>
    <cellStyle name="20% - Accent6 8 5 2" xfId="8554"/>
    <cellStyle name="20% - Accent6 8 6" xfId="8555"/>
    <cellStyle name="20% - Accent6 8_draft transactions report_052009_rvsd" xfId="8556"/>
    <cellStyle name="20% - Accent6 80" xfId="8557"/>
    <cellStyle name="20% - Accent6 80 2" xfId="8558"/>
    <cellStyle name="20% - Accent6 80 2 2" xfId="8559"/>
    <cellStyle name="20% - Accent6 80 2 2 2" xfId="8560"/>
    <cellStyle name="20% - Accent6 80 2 3" xfId="8561"/>
    <cellStyle name="20% - Accent6 80 3" xfId="8562"/>
    <cellStyle name="20% - Accent6 80 3 2" xfId="8563"/>
    <cellStyle name="20% - Accent6 80 4" xfId="8564"/>
    <cellStyle name="20% - Accent6 81" xfId="8565"/>
    <cellStyle name="20% - Accent6 81 2" xfId="8566"/>
    <cellStyle name="20% - Accent6 81 2 2" xfId="8567"/>
    <cellStyle name="20% - Accent6 81 2 2 2" xfId="8568"/>
    <cellStyle name="20% - Accent6 81 2 3" xfId="8569"/>
    <cellStyle name="20% - Accent6 81 3" xfId="8570"/>
    <cellStyle name="20% - Accent6 81 3 2" xfId="8571"/>
    <cellStyle name="20% - Accent6 81 4" xfId="8572"/>
    <cellStyle name="20% - Accent6 82" xfId="8573"/>
    <cellStyle name="20% - Accent6 82 2" xfId="8574"/>
    <cellStyle name="20% - Accent6 83" xfId="8575"/>
    <cellStyle name="20% - Accent6 83 2" xfId="8576"/>
    <cellStyle name="20% - Accent6 84" xfId="8577"/>
    <cellStyle name="20% - Accent6 84 2" xfId="8578"/>
    <cellStyle name="20% - Accent6 85" xfId="8579"/>
    <cellStyle name="20% - Accent6 85 2" xfId="8580"/>
    <cellStyle name="20% - Accent6 85 2 2" xfId="8581"/>
    <cellStyle name="20% - Accent6 85 2 2 2" xfId="8582"/>
    <cellStyle name="20% - Accent6 85 2 3" xfId="8583"/>
    <cellStyle name="20% - Accent6 85 3" xfId="8584"/>
    <cellStyle name="20% - Accent6 85 3 2" xfId="8585"/>
    <cellStyle name="20% - Accent6 85 4" xfId="8586"/>
    <cellStyle name="20% - Accent6 86" xfId="8587"/>
    <cellStyle name="20% - Accent6 86 2" xfId="8588"/>
    <cellStyle name="20% - Accent6 86 2 2" xfId="8589"/>
    <cellStyle name="20% - Accent6 86 2 2 2" xfId="8590"/>
    <cellStyle name="20% - Accent6 86 2 3" xfId="8591"/>
    <cellStyle name="20% - Accent6 86 3" xfId="8592"/>
    <cellStyle name="20% - Accent6 86 3 2" xfId="8593"/>
    <cellStyle name="20% - Accent6 86 4" xfId="8594"/>
    <cellStyle name="20% - Accent6 87" xfId="8595"/>
    <cellStyle name="20% - Accent6 87 2" xfId="8596"/>
    <cellStyle name="20% - Accent6 87 2 2" xfId="8597"/>
    <cellStyle name="20% - Accent6 87 2 2 2" xfId="8598"/>
    <cellStyle name="20% - Accent6 87 2 3" xfId="8599"/>
    <cellStyle name="20% - Accent6 87 3" xfId="8600"/>
    <cellStyle name="20% - Accent6 87 3 2" xfId="8601"/>
    <cellStyle name="20% - Accent6 87 4" xfId="8602"/>
    <cellStyle name="20% - Accent6 88" xfId="8603"/>
    <cellStyle name="20% - Accent6 88 2" xfId="8604"/>
    <cellStyle name="20% - Accent6 88 2 2" xfId="8605"/>
    <cellStyle name="20% - Accent6 88 2 2 2" xfId="8606"/>
    <cellStyle name="20% - Accent6 88 2 3" xfId="8607"/>
    <cellStyle name="20% - Accent6 88 3" xfId="8608"/>
    <cellStyle name="20% - Accent6 88 3 2" xfId="8609"/>
    <cellStyle name="20% - Accent6 88 4" xfId="8610"/>
    <cellStyle name="20% - Accent6 89" xfId="8611"/>
    <cellStyle name="20% - Accent6 89 2" xfId="8612"/>
    <cellStyle name="20% - Accent6 89 2 2" xfId="8613"/>
    <cellStyle name="20% - Accent6 89 2 2 2" xfId="8614"/>
    <cellStyle name="20% - Accent6 89 2 3" xfId="8615"/>
    <cellStyle name="20% - Accent6 89 3" xfId="8616"/>
    <cellStyle name="20% - Accent6 89 3 2" xfId="8617"/>
    <cellStyle name="20% - Accent6 89 4" xfId="8618"/>
    <cellStyle name="20% - Accent6 9" xfId="8619"/>
    <cellStyle name="20% - Accent6 9 2" xfId="8620"/>
    <cellStyle name="20% - Accent6 9 2 2" xfId="8621"/>
    <cellStyle name="20% - Accent6 9 2 2 2" xfId="8622"/>
    <cellStyle name="20% - Accent6 9 2 2 2 2" xfId="8623"/>
    <cellStyle name="20% - Accent6 9 2 2 2 2 2" xfId="8624"/>
    <cellStyle name="20% - Accent6 9 2 2 2 3" xfId="8625"/>
    <cellStyle name="20% - Accent6 9 2 2 3" xfId="8626"/>
    <cellStyle name="20% - Accent6 9 2 2 3 2" xfId="8627"/>
    <cellStyle name="20% - Accent6 9 2 2 4" xfId="8628"/>
    <cellStyle name="20% - Accent6 9 2 3" xfId="8629"/>
    <cellStyle name="20% - Accent6 9 2 3 2" xfId="8630"/>
    <cellStyle name="20% - Accent6 9 2 3 2 2" xfId="8631"/>
    <cellStyle name="20% - Accent6 9 2 3 3" xfId="8632"/>
    <cellStyle name="20% - Accent6 9 2 4" xfId="8633"/>
    <cellStyle name="20% - Accent6 9 2 4 2" xfId="8634"/>
    <cellStyle name="20% - Accent6 9 2 5" xfId="8635"/>
    <cellStyle name="20% - Accent6 9 2_draft transactions report_052009_rvsd" xfId="8636"/>
    <cellStyle name="20% - Accent6 9 3" xfId="8637"/>
    <cellStyle name="20% - Accent6 9 3 2" xfId="8638"/>
    <cellStyle name="20% - Accent6 9 3 2 2" xfId="8639"/>
    <cellStyle name="20% - Accent6 9 3 2 2 2" xfId="8640"/>
    <cellStyle name="20% - Accent6 9 3 2 3" xfId="8641"/>
    <cellStyle name="20% - Accent6 9 3 3" xfId="8642"/>
    <cellStyle name="20% - Accent6 9 3 3 2" xfId="8643"/>
    <cellStyle name="20% - Accent6 9 3 4" xfId="8644"/>
    <cellStyle name="20% - Accent6 9 4" xfId="8645"/>
    <cellStyle name="20% - Accent6 9 4 2" xfId="8646"/>
    <cellStyle name="20% - Accent6 9 4 2 2" xfId="8647"/>
    <cellStyle name="20% - Accent6 9 4 3" xfId="8648"/>
    <cellStyle name="20% - Accent6 9 5" xfId="8649"/>
    <cellStyle name="20% - Accent6 9 5 2" xfId="8650"/>
    <cellStyle name="20% - Accent6 9 6" xfId="8651"/>
    <cellStyle name="20% - Accent6 9_draft transactions report_052009_rvsd" xfId="8652"/>
    <cellStyle name="20% - Accent6 90" xfId="8653"/>
    <cellStyle name="20% - Accent6 90 2" xfId="8654"/>
    <cellStyle name="20% - Accent6 90 2 2" xfId="8655"/>
    <cellStyle name="20% - Accent6 90 2 2 2" xfId="8656"/>
    <cellStyle name="20% - Accent6 90 2 3" xfId="8657"/>
    <cellStyle name="20% - Accent6 90 3" xfId="8658"/>
    <cellStyle name="20% - Accent6 90 3 2" xfId="8659"/>
    <cellStyle name="20% - Accent6 90 4" xfId="8660"/>
    <cellStyle name="20% - Accent6 91" xfId="8661"/>
    <cellStyle name="20% - Accent6 91 2" xfId="8662"/>
    <cellStyle name="20% - Accent6 91 2 2" xfId="8663"/>
    <cellStyle name="20% - Accent6 91 2 2 2" xfId="8664"/>
    <cellStyle name="20% - Accent6 91 2 3" xfId="8665"/>
    <cellStyle name="20% - Accent6 91 3" xfId="8666"/>
    <cellStyle name="20% - Accent6 91 3 2" xfId="8667"/>
    <cellStyle name="20% - Accent6 91 4" xfId="8668"/>
    <cellStyle name="20% - Accent6 92" xfId="8669"/>
    <cellStyle name="20% - Accent6 92 2" xfId="8670"/>
    <cellStyle name="20% - Accent6 92 2 2" xfId="8671"/>
    <cellStyle name="20% - Accent6 92 2 2 2" xfId="8672"/>
    <cellStyle name="20% - Accent6 92 2 3" xfId="8673"/>
    <cellStyle name="20% - Accent6 92 3" xfId="8674"/>
    <cellStyle name="20% - Accent6 92 3 2" xfId="8675"/>
    <cellStyle name="20% - Accent6 92 4" xfId="8676"/>
    <cellStyle name="20% - Accent6 93" xfId="8677"/>
    <cellStyle name="20% - Accent6 93 2" xfId="8678"/>
    <cellStyle name="20% - Accent6 93 2 2" xfId="8679"/>
    <cellStyle name="20% - Accent6 93 2 2 2" xfId="8680"/>
    <cellStyle name="20% - Accent6 93 2 3" xfId="8681"/>
    <cellStyle name="20% - Accent6 93 3" xfId="8682"/>
    <cellStyle name="20% - Accent6 93 3 2" xfId="8683"/>
    <cellStyle name="20% - Accent6 93 4" xfId="8684"/>
    <cellStyle name="20% - Accent6 94" xfId="8685"/>
    <cellStyle name="20% - Accent6 94 2" xfId="8686"/>
    <cellStyle name="20% - Accent6 94 2 2" xfId="8687"/>
    <cellStyle name="20% - Accent6 94 2 2 2" xfId="8688"/>
    <cellStyle name="20% - Accent6 94 2 3" xfId="8689"/>
    <cellStyle name="20% - Accent6 94 3" xfId="8690"/>
    <cellStyle name="20% - Accent6 94 3 2" xfId="8691"/>
    <cellStyle name="20% - Accent6 94 4" xfId="8692"/>
    <cellStyle name="20% - Accent6 95" xfId="8693"/>
    <cellStyle name="20% - Accent6 95 2" xfId="8694"/>
    <cellStyle name="20% - Accent6 95 2 2" xfId="8695"/>
    <cellStyle name="20% - Accent6 95 2 2 2" xfId="8696"/>
    <cellStyle name="20% - Accent6 95 2 3" xfId="8697"/>
    <cellStyle name="20% - Accent6 95 3" xfId="8698"/>
    <cellStyle name="20% - Accent6 95 3 2" xfId="8699"/>
    <cellStyle name="20% - Accent6 95 4" xfId="8700"/>
    <cellStyle name="20% - Accent6 96" xfId="8701"/>
    <cellStyle name="20% - Accent6 96 2" xfId="8702"/>
    <cellStyle name="20% - Accent6 96 2 2" xfId="8703"/>
    <cellStyle name="20% - Accent6 96 2 2 2" xfId="8704"/>
    <cellStyle name="20% - Accent6 96 2 3" xfId="8705"/>
    <cellStyle name="20% - Accent6 96 3" xfId="8706"/>
    <cellStyle name="20% - Accent6 96 3 2" xfId="8707"/>
    <cellStyle name="20% - Accent6 96 4" xfId="8708"/>
    <cellStyle name="20% - Accent6 97" xfId="8709"/>
    <cellStyle name="20% - Accent6 97 2" xfId="8710"/>
    <cellStyle name="20% - Accent6 97 2 2" xfId="8711"/>
    <cellStyle name="20% - Accent6 97 2 2 2" xfId="8712"/>
    <cellStyle name="20% - Accent6 97 2 3" xfId="8713"/>
    <cellStyle name="20% - Accent6 97 3" xfId="8714"/>
    <cellStyle name="20% - Accent6 97 3 2" xfId="8715"/>
    <cellStyle name="20% - Accent6 97 4" xfId="8716"/>
    <cellStyle name="20% - Accent6 98" xfId="8717"/>
    <cellStyle name="20% - Accent6 98 2" xfId="8718"/>
    <cellStyle name="20% - Accent6 98 2 2" xfId="8719"/>
    <cellStyle name="20% - Accent6 98 2 2 2" xfId="8720"/>
    <cellStyle name="20% - Accent6 98 2 3" xfId="8721"/>
    <cellStyle name="20% - Accent6 98 3" xfId="8722"/>
    <cellStyle name="20% - Accent6 98 3 2" xfId="8723"/>
    <cellStyle name="20% - Accent6 98 4" xfId="8724"/>
    <cellStyle name="20% - Accent6 99" xfId="8725"/>
    <cellStyle name="20% - Accent6 99 2" xfId="8726"/>
    <cellStyle name="20% - Accent6 99 2 2" xfId="8727"/>
    <cellStyle name="20% - Accent6 99 2 2 2" xfId="8728"/>
    <cellStyle name="20% - Accent6 99 2 3" xfId="8729"/>
    <cellStyle name="20% - Accent6 99 3" xfId="8730"/>
    <cellStyle name="20% - Accent6 99 3 2" xfId="8731"/>
    <cellStyle name="20% - Accent6 99 4" xfId="8732"/>
    <cellStyle name="40% - Accent1 10" xfId="8733"/>
    <cellStyle name="40% - Accent1 10 2" xfId="8734"/>
    <cellStyle name="40% - Accent1 10 2 2" xfId="8735"/>
    <cellStyle name="40% - Accent1 10 2 2 2" xfId="8736"/>
    <cellStyle name="40% - Accent1 10 2 2 2 2" xfId="8737"/>
    <cellStyle name="40% - Accent1 10 2 2 3" xfId="8738"/>
    <cellStyle name="40% - Accent1 10 2 3" xfId="8739"/>
    <cellStyle name="40% - Accent1 10 2 3 2" xfId="8740"/>
    <cellStyle name="40% - Accent1 10 2 4" xfId="8741"/>
    <cellStyle name="40% - Accent1 10 3" xfId="8742"/>
    <cellStyle name="40% - Accent1 10 3 2" xfId="8743"/>
    <cellStyle name="40% - Accent1 10 3 2 2" xfId="8744"/>
    <cellStyle name="40% - Accent1 10 3 3" xfId="8745"/>
    <cellStyle name="40% - Accent1 10 4" xfId="8746"/>
    <cellStyle name="40% - Accent1 10 4 2" xfId="8747"/>
    <cellStyle name="40% - Accent1 10 5" xfId="8748"/>
    <cellStyle name="40% - Accent1 10_draft transactions report_052009_rvsd" xfId="8749"/>
    <cellStyle name="40% - Accent1 100" xfId="8750"/>
    <cellStyle name="40% - Accent1 100 2" xfId="8751"/>
    <cellStyle name="40% - Accent1 101" xfId="8752"/>
    <cellStyle name="40% - Accent1 101 2" xfId="8753"/>
    <cellStyle name="40% - Accent1 102" xfId="8754"/>
    <cellStyle name="40% - Accent1 102 2" xfId="8755"/>
    <cellStyle name="40% - Accent1 103" xfId="8756"/>
    <cellStyle name="40% - Accent1 103 2" xfId="8757"/>
    <cellStyle name="40% - Accent1 104" xfId="8758"/>
    <cellStyle name="40% - Accent1 104 2" xfId="8759"/>
    <cellStyle name="40% - Accent1 105" xfId="8760"/>
    <cellStyle name="40% - Accent1 105 2" xfId="8761"/>
    <cellStyle name="40% - Accent1 106" xfId="8762"/>
    <cellStyle name="40% - Accent1 106 2" xfId="8763"/>
    <cellStyle name="40% - Accent1 107" xfId="8764"/>
    <cellStyle name="40% - Accent1 107 2" xfId="8765"/>
    <cellStyle name="40% - Accent1 108" xfId="8766"/>
    <cellStyle name="40% - Accent1 108 2" xfId="8767"/>
    <cellStyle name="40% - Accent1 109" xfId="8768"/>
    <cellStyle name="40% - Accent1 109 2" xfId="8769"/>
    <cellStyle name="40% - Accent1 11" xfId="8770"/>
    <cellStyle name="40% - Accent1 11 2" xfId="8771"/>
    <cellStyle name="40% - Accent1 11 2 2" xfId="8772"/>
    <cellStyle name="40% - Accent1 11 2 2 2" xfId="8773"/>
    <cellStyle name="40% - Accent1 11 2 2 2 2" xfId="8774"/>
    <cellStyle name="40% - Accent1 11 2 2 3" xfId="8775"/>
    <cellStyle name="40% - Accent1 11 2 3" xfId="8776"/>
    <cellStyle name="40% - Accent1 11 2 3 2" xfId="8777"/>
    <cellStyle name="40% - Accent1 11 2 4" xfId="8778"/>
    <cellStyle name="40% - Accent1 11 3" xfId="8779"/>
    <cellStyle name="40% - Accent1 11 3 2" xfId="8780"/>
    <cellStyle name="40% - Accent1 11 3 2 2" xfId="8781"/>
    <cellStyle name="40% - Accent1 11 3 3" xfId="8782"/>
    <cellStyle name="40% - Accent1 11 4" xfId="8783"/>
    <cellStyle name="40% - Accent1 11 4 2" xfId="8784"/>
    <cellStyle name="40% - Accent1 11 5" xfId="8785"/>
    <cellStyle name="40% - Accent1 11_draft transactions report_052009_rvsd" xfId="8786"/>
    <cellStyle name="40% - Accent1 110" xfId="8787"/>
    <cellStyle name="40% - Accent1 110 2" xfId="8788"/>
    <cellStyle name="40% - Accent1 110 2 2" xfId="8789"/>
    <cellStyle name="40% - Accent1 110 2 2 2" xfId="8790"/>
    <cellStyle name="40% - Accent1 110 2 3" xfId="8791"/>
    <cellStyle name="40% - Accent1 110 3" xfId="8792"/>
    <cellStyle name="40% - Accent1 110 3 2" xfId="8793"/>
    <cellStyle name="40% - Accent1 110 4" xfId="8794"/>
    <cellStyle name="40% - Accent1 111" xfId="8795"/>
    <cellStyle name="40% - Accent1 111 2" xfId="8796"/>
    <cellStyle name="40% - Accent1 111 2 2" xfId="8797"/>
    <cellStyle name="40% - Accent1 111 2 2 2" xfId="8798"/>
    <cellStyle name="40% - Accent1 111 2 3" xfId="8799"/>
    <cellStyle name="40% - Accent1 111 3" xfId="8800"/>
    <cellStyle name="40% - Accent1 111 3 2" xfId="8801"/>
    <cellStyle name="40% - Accent1 111 4" xfId="8802"/>
    <cellStyle name="40% - Accent1 112" xfId="8803"/>
    <cellStyle name="40% - Accent1 112 2" xfId="8804"/>
    <cellStyle name="40% - Accent1 112 2 2" xfId="8805"/>
    <cellStyle name="40% - Accent1 112 2 2 2" xfId="8806"/>
    <cellStyle name="40% - Accent1 112 2 3" xfId="8807"/>
    <cellStyle name="40% - Accent1 112 3" xfId="8808"/>
    <cellStyle name="40% - Accent1 112 3 2" xfId="8809"/>
    <cellStyle name="40% - Accent1 112 4" xfId="8810"/>
    <cellStyle name="40% - Accent1 113" xfId="8811"/>
    <cellStyle name="40% - Accent1 113 2" xfId="8812"/>
    <cellStyle name="40% - Accent1 113 2 2" xfId="8813"/>
    <cellStyle name="40% - Accent1 113 2 2 2" xfId="8814"/>
    <cellStyle name="40% - Accent1 113 2 3" xfId="8815"/>
    <cellStyle name="40% - Accent1 113 3" xfId="8816"/>
    <cellStyle name="40% - Accent1 113 3 2" xfId="8817"/>
    <cellStyle name="40% - Accent1 113 4" xfId="8818"/>
    <cellStyle name="40% - Accent1 114" xfId="8819"/>
    <cellStyle name="40% - Accent1 114 2" xfId="8820"/>
    <cellStyle name="40% - Accent1 114 2 2" xfId="8821"/>
    <cellStyle name="40% - Accent1 114 2 2 2" xfId="8822"/>
    <cellStyle name="40% - Accent1 114 2 3" xfId="8823"/>
    <cellStyle name="40% - Accent1 114 3" xfId="8824"/>
    <cellStyle name="40% - Accent1 114 3 2" xfId="8825"/>
    <cellStyle name="40% - Accent1 114 4" xfId="8826"/>
    <cellStyle name="40% - Accent1 115" xfId="8827"/>
    <cellStyle name="40% - Accent1 115 2" xfId="8828"/>
    <cellStyle name="40% - Accent1 115 2 2" xfId="8829"/>
    <cellStyle name="40% - Accent1 115 2 2 2" xfId="8830"/>
    <cellStyle name="40% - Accent1 115 2 3" xfId="8831"/>
    <cellStyle name="40% - Accent1 115 3" xfId="8832"/>
    <cellStyle name="40% - Accent1 115 3 2" xfId="8833"/>
    <cellStyle name="40% - Accent1 115 4" xfId="8834"/>
    <cellStyle name="40% - Accent1 116" xfId="8835"/>
    <cellStyle name="40% - Accent1 116 2" xfId="8836"/>
    <cellStyle name="40% - Accent1 116 2 2" xfId="8837"/>
    <cellStyle name="40% - Accent1 116 2 2 2" xfId="8838"/>
    <cellStyle name="40% - Accent1 116 2 3" xfId="8839"/>
    <cellStyle name="40% - Accent1 116 3" xfId="8840"/>
    <cellStyle name="40% - Accent1 116 3 2" xfId="8841"/>
    <cellStyle name="40% - Accent1 116 4" xfId="8842"/>
    <cellStyle name="40% - Accent1 117" xfId="8843"/>
    <cellStyle name="40% - Accent1 117 2" xfId="8844"/>
    <cellStyle name="40% - Accent1 117 2 2" xfId="8845"/>
    <cellStyle name="40% - Accent1 117 2 2 2" xfId="8846"/>
    <cellStyle name="40% - Accent1 117 2 3" xfId="8847"/>
    <cellStyle name="40% - Accent1 117 3" xfId="8848"/>
    <cellStyle name="40% - Accent1 117 3 2" xfId="8849"/>
    <cellStyle name="40% - Accent1 117 4" xfId="8850"/>
    <cellStyle name="40% - Accent1 118" xfId="8851"/>
    <cellStyle name="40% - Accent1 118 2" xfId="8852"/>
    <cellStyle name="40% - Accent1 118 2 2" xfId="8853"/>
    <cellStyle name="40% - Accent1 118 2 2 2" xfId="8854"/>
    <cellStyle name="40% - Accent1 118 2 3" xfId="8855"/>
    <cellStyle name="40% - Accent1 118 3" xfId="8856"/>
    <cellStyle name="40% - Accent1 118 3 2" xfId="8857"/>
    <cellStyle name="40% - Accent1 118 4" xfId="8858"/>
    <cellStyle name="40% - Accent1 119" xfId="8859"/>
    <cellStyle name="40% - Accent1 119 2" xfId="8860"/>
    <cellStyle name="40% - Accent1 119 2 2" xfId="8861"/>
    <cellStyle name="40% - Accent1 119 2 2 2" xfId="8862"/>
    <cellStyle name="40% - Accent1 119 2 3" xfId="8863"/>
    <cellStyle name="40% - Accent1 119 3" xfId="8864"/>
    <cellStyle name="40% - Accent1 119 3 2" xfId="8865"/>
    <cellStyle name="40% - Accent1 119 4" xfId="8866"/>
    <cellStyle name="40% - Accent1 12" xfId="8867"/>
    <cellStyle name="40% - Accent1 12 2" xfId="8868"/>
    <cellStyle name="40% - Accent1 12 2 2" xfId="8869"/>
    <cellStyle name="40% - Accent1 12 2 2 2" xfId="8870"/>
    <cellStyle name="40% - Accent1 12 2 2 2 2" xfId="8871"/>
    <cellStyle name="40% - Accent1 12 2 2 3" xfId="8872"/>
    <cellStyle name="40% - Accent1 12 2 3" xfId="8873"/>
    <cellStyle name="40% - Accent1 12 2 3 2" xfId="8874"/>
    <cellStyle name="40% - Accent1 12 2 4" xfId="8875"/>
    <cellStyle name="40% - Accent1 12 3" xfId="8876"/>
    <cellStyle name="40% - Accent1 12 3 2" xfId="8877"/>
    <cellStyle name="40% - Accent1 12 3 2 2" xfId="8878"/>
    <cellStyle name="40% - Accent1 12 3 3" xfId="8879"/>
    <cellStyle name="40% - Accent1 12 4" xfId="8880"/>
    <cellStyle name="40% - Accent1 12 4 2" xfId="8881"/>
    <cellStyle name="40% - Accent1 12 5" xfId="8882"/>
    <cellStyle name="40% - Accent1 12_draft transactions report_052009_rvsd" xfId="8883"/>
    <cellStyle name="40% - Accent1 120" xfId="8884"/>
    <cellStyle name="40% - Accent1 120 2" xfId="8885"/>
    <cellStyle name="40% - Accent1 120 2 2" xfId="8886"/>
    <cellStyle name="40% - Accent1 120 2 2 2" xfId="8887"/>
    <cellStyle name="40% - Accent1 120 2 3" xfId="8888"/>
    <cellStyle name="40% - Accent1 120 3" xfId="8889"/>
    <cellStyle name="40% - Accent1 120 3 2" xfId="8890"/>
    <cellStyle name="40% - Accent1 120 4" xfId="8891"/>
    <cellStyle name="40% - Accent1 121" xfId="8892"/>
    <cellStyle name="40% - Accent1 121 2" xfId="8893"/>
    <cellStyle name="40% - Accent1 121 2 2" xfId="8894"/>
    <cellStyle name="40% - Accent1 121 2 2 2" xfId="8895"/>
    <cellStyle name="40% - Accent1 121 2 3" xfId="8896"/>
    <cellStyle name="40% - Accent1 121 3" xfId="8897"/>
    <cellStyle name="40% - Accent1 121 3 2" xfId="8898"/>
    <cellStyle name="40% - Accent1 121 4" xfId="8899"/>
    <cellStyle name="40% - Accent1 122" xfId="8900"/>
    <cellStyle name="40% - Accent1 123" xfId="8901"/>
    <cellStyle name="40% - Accent1 124" xfId="8902"/>
    <cellStyle name="40% - Accent1 125" xfId="8903"/>
    <cellStyle name="40% - Accent1 126" xfId="8904"/>
    <cellStyle name="40% - Accent1 127" xfId="8905"/>
    <cellStyle name="40% - Accent1 127 2" xfId="8906"/>
    <cellStyle name="40% - Accent1 127 2 2" xfId="8907"/>
    <cellStyle name="40% - Accent1 127 2 2 2" xfId="8908"/>
    <cellStyle name="40% - Accent1 127 2 3" xfId="8909"/>
    <cellStyle name="40% - Accent1 127 3" xfId="8910"/>
    <cellStyle name="40% - Accent1 127 3 2" xfId="8911"/>
    <cellStyle name="40% - Accent1 127 4" xfId="8912"/>
    <cellStyle name="40% - Accent1 128" xfId="8913"/>
    <cellStyle name="40% - Accent1 128 2" xfId="8914"/>
    <cellStyle name="40% - Accent1 128 2 2" xfId="8915"/>
    <cellStyle name="40% - Accent1 128 2 2 2" xfId="8916"/>
    <cellStyle name="40% - Accent1 128 2 3" xfId="8917"/>
    <cellStyle name="40% - Accent1 128 3" xfId="8918"/>
    <cellStyle name="40% - Accent1 128 3 2" xfId="8919"/>
    <cellStyle name="40% - Accent1 128 4" xfId="8920"/>
    <cellStyle name="40% - Accent1 129" xfId="8921"/>
    <cellStyle name="40% - Accent1 129 2" xfId="8922"/>
    <cellStyle name="40% - Accent1 129 2 2" xfId="8923"/>
    <cellStyle name="40% - Accent1 129 2 2 2" xfId="8924"/>
    <cellStyle name="40% - Accent1 129 2 3" xfId="8925"/>
    <cellStyle name="40% - Accent1 129 3" xfId="8926"/>
    <cellStyle name="40% - Accent1 129 3 2" xfId="8927"/>
    <cellStyle name="40% - Accent1 129 4" xfId="8928"/>
    <cellStyle name="40% - Accent1 13" xfId="8929"/>
    <cellStyle name="40% - Accent1 13 2" xfId="8930"/>
    <cellStyle name="40% - Accent1 13 2 2" xfId="8931"/>
    <cellStyle name="40% - Accent1 13 2 2 2" xfId="8932"/>
    <cellStyle name="40% - Accent1 13 2 2 2 2" xfId="8933"/>
    <cellStyle name="40% - Accent1 13 2 2 3" xfId="8934"/>
    <cellStyle name="40% - Accent1 13 2 3" xfId="8935"/>
    <cellStyle name="40% - Accent1 13 2 3 2" xfId="8936"/>
    <cellStyle name="40% - Accent1 13 2 4" xfId="8937"/>
    <cellStyle name="40% - Accent1 13 3" xfId="8938"/>
    <cellStyle name="40% - Accent1 13 3 2" xfId="8939"/>
    <cellStyle name="40% - Accent1 13 3 2 2" xfId="8940"/>
    <cellStyle name="40% - Accent1 13 3 3" xfId="8941"/>
    <cellStyle name="40% - Accent1 13 4" xfId="8942"/>
    <cellStyle name="40% - Accent1 13 4 2" xfId="8943"/>
    <cellStyle name="40% - Accent1 13 5" xfId="8944"/>
    <cellStyle name="40% - Accent1 13_draft transactions report_052009_rvsd" xfId="8945"/>
    <cellStyle name="40% - Accent1 130" xfId="8946"/>
    <cellStyle name="40% - Accent1 130 2" xfId="8947"/>
    <cellStyle name="40% - Accent1 130 2 2" xfId="8948"/>
    <cellStyle name="40% - Accent1 130 2 2 2" xfId="8949"/>
    <cellStyle name="40% - Accent1 130 2 3" xfId="8950"/>
    <cellStyle name="40% - Accent1 130 3" xfId="8951"/>
    <cellStyle name="40% - Accent1 130 3 2" xfId="8952"/>
    <cellStyle name="40% - Accent1 130 4" xfId="8953"/>
    <cellStyle name="40% - Accent1 131" xfId="8954"/>
    <cellStyle name="40% - Accent1 131 2" xfId="8955"/>
    <cellStyle name="40% - Accent1 131 2 2" xfId="8956"/>
    <cellStyle name="40% - Accent1 131 2 2 2" xfId="8957"/>
    <cellStyle name="40% - Accent1 131 2 3" xfId="8958"/>
    <cellStyle name="40% - Accent1 131 3" xfId="8959"/>
    <cellStyle name="40% - Accent1 131 3 2" xfId="8960"/>
    <cellStyle name="40% - Accent1 131 4" xfId="8961"/>
    <cellStyle name="40% - Accent1 132" xfId="8962"/>
    <cellStyle name="40% - Accent1 132 2" xfId="8963"/>
    <cellStyle name="40% - Accent1 132 2 2" xfId="8964"/>
    <cellStyle name="40% - Accent1 132 2 2 2" xfId="8965"/>
    <cellStyle name="40% - Accent1 132 2 3" xfId="8966"/>
    <cellStyle name="40% - Accent1 132 3" xfId="8967"/>
    <cellStyle name="40% - Accent1 132 3 2" xfId="8968"/>
    <cellStyle name="40% - Accent1 132 4" xfId="8969"/>
    <cellStyle name="40% - Accent1 133" xfId="8970"/>
    <cellStyle name="40% - Accent1 133 2" xfId="8971"/>
    <cellStyle name="40% - Accent1 133 2 2" xfId="8972"/>
    <cellStyle name="40% - Accent1 133 2 2 2" xfId="8973"/>
    <cellStyle name="40% - Accent1 133 2 3" xfId="8974"/>
    <cellStyle name="40% - Accent1 133 3" xfId="8975"/>
    <cellStyle name="40% - Accent1 133 3 2" xfId="8976"/>
    <cellStyle name="40% - Accent1 133 4" xfId="8977"/>
    <cellStyle name="40% - Accent1 134" xfId="8978"/>
    <cellStyle name="40% - Accent1 134 2" xfId="8979"/>
    <cellStyle name="40% - Accent1 134 2 2" xfId="8980"/>
    <cellStyle name="40% - Accent1 134 2 2 2" xfId="8981"/>
    <cellStyle name="40% - Accent1 134 2 3" xfId="8982"/>
    <cellStyle name="40% - Accent1 134 3" xfId="8983"/>
    <cellStyle name="40% - Accent1 134 3 2" xfId="8984"/>
    <cellStyle name="40% - Accent1 134 4" xfId="8985"/>
    <cellStyle name="40% - Accent1 135" xfId="8986"/>
    <cellStyle name="40% - Accent1 136" xfId="8987"/>
    <cellStyle name="40% - Accent1 137" xfId="8988"/>
    <cellStyle name="40% - Accent1 138" xfId="8989"/>
    <cellStyle name="40% - Accent1 138 2" xfId="8990"/>
    <cellStyle name="40% - Accent1 138 2 2" xfId="8991"/>
    <cellStyle name="40% - Accent1 138 2 2 2" xfId="8992"/>
    <cellStyle name="40% - Accent1 138 2 3" xfId="8993"/>
    <cellStyle name="40% - Accent1 138 3" xfId="8994"/>
    <cellStyle name="40% - Accent1 138 3 2" xfId="8995"/>
    <cellStyle name="40% - Accent1 138 4" xfId="8996"/>
    <cellStyle name="40% - Accent1 139" xfId="8997"/>
    <cellStyle name="40% - Accent1 139 2" xfId="8998"/>
    <cellStyle name="40% - Accent1 139 2 2" xfId="8999"/>
    <cellStyle name="40% - Accent1 139 2 2 2" xfId="9000"/>
    <cellStyle name="40% - Accent1 139 2 3" xfId="9001"/>
    <cellStyle name="40% - Accent1 139 3" xfId="9002"/>
    <cellStyle name="40% - Accent1 139 3 2" xfId="9003"/>
    <cellStyle name="40% - Accent1 139 4" xfId="9004"/>
    <cellStyle name="40% - Accent1 14" xfId="9005"/>
    <cellStyle name="40% - Accent1 14 2" xfId="9006"/>
    <cellStyle name="40% - Accent1 14 2 2" xfId="9007"/>
    <cellStyle name="40% - Accent1 14 2 2 2" xfId="9008"/>
    <cellStyle name="40% - Accent1 14 2 2 2 2" xfId="9009"/>
    <cellStyle name="40% - Accent1 14 2 2 3" xfId="9010"/>
    <cellStyle name="40% - Accent1 14 2 3" xfId="9011"/>
    <cellStyle name="40% - Accent1 14 2 3 2" xfId="9012"/>
    <cellStyle name="40% - Accent1 14 2 4" xfId="9013"/>
    <cellStyle name="40% - Accent1 14 3" xfId="9014"/>
    <cellStyle name="40% - Accent1 14 3 2" xfId="9015"/>
    <cellStyle name="40% - Accent1 14 3 2 2" xfId="9016"/>
    <cellStyle name="40% - Accent1 14 3 3" xfId="9017"/>
    <cellStyle name="40% - Accent1 14 4" xfId="9018"/>
    <cellStyle name="40% - Accent1 14 4 2" xfId="9019"/>
    <cellStyle name="40% - Accent1 14 5" xfId="9020"/>
    <cellStyle name="40% - Accent1 14_draft transactions report_052009_rvsd" xfId="9021"/>
    <cellStyle name="40% - Accent1 140" xfId="9022"/>
    <cellStyle name="40% - Accent1 140 2" xfId="9023"/>
    <cellStyle name="40% - Accent1 140 2 2" xfId="9024"/>
    <cellStyle name="40% - Accent1 140 2 2 2" xfId="9025"/>
    <cellStyle name="40% - Accent1 140 2 3" xfId="9026"/>
    <cellStyle name="40% - Accent1 140 3" xfId="9027"/>
    <cellStyle name="40% - Accent1 140 3 2" xfId="9028"/>
    <cellStyle name="40% - Accent1 140 4" xfId="9029"/>
    <cellStyle name="40% - Accent1 141" xfId="9030"/>
    <cellStyle name="40% - Accent1 141 2" xfId="9031"/>
    <cellStyle name="40% - Accent1 141 2 2" xfId="9032"/>
    <cellStyle name="40% - Accent1 141 2 2 2" xfId="9033"/>
    <cellStyle name="40% - Accent1 141 2 3" xfId="9034"/>
    <cellStyle name="40% - Accent1 141 3" xfId="9035"/>
    <cellStyle name="40% - Accent1 141 3 2" xfId="9036"/>
    <cellStyle name="40% - Accent1 141 4" xfId="9037"/>
    <cellStyle name="40% - Accent1 142" xfId="9038"/>
    <cellStyle name="40% - Accent1 142 2" xfId="9039"/>
    <cellStyle name="40% - Accent1 142 2 2" xfId="9040"/>
    <cellStyle name="40% - Accent1 142 2 2 2" xfId="9041"/>
    <cellStyle name="40% - Accent1 142 2 3" xfId="9042"/>
    <cellStyle name="40% - Accent1 142 3" xfId="9043"/>
    <cellStyle name="40% - Accent1 142 3 2" xfId="9044"/>
    <cellStyle name="40% - Accent1 142 4" xfId="9045"/>
    <cellStyle name="40% - Accent1 143" xfId="9046"/>
    <cellStyle name="40% - Accent1 143 2" xfId="9047"/>
    <cellStyle name="40% - Accent1 143 2 2" xfId="9048"/>
    <cellStyle name="40% - Accent1 143 2 2 2" xfId="9049"/>
    <cellStyle name="40% - Accent1 143 2 3" xfId="9050"/>
    <cellStyle name="40% - Accent1 143 3" xfId="9051"/>
    <cellStyle name="40% - Accent1 143 3 2" xfId="9052"/>
    <cellStyle name="40% - Accent1 143 4" xfId="9053"/>
    <cellStyle name="40% - Accent1 144" xfId="9054"/>
    <cellStyle name="40% - Accent1 144 2" xfId="9055"/>
    <cellStyle name="40% - Accent1 144 2 2" xfId="9056"/>
    <cellStyle name="40% - Accent1 144 2 2 2" xfId="9057"/>
    <cellStyle name="40% - Accent1 144 2 3" xfId="9058"/>
    <cellStyle name="40% - Accent1 144 3" xfId="9059"/>
    <cellStyle name="40% - Accent1 144 3 2" xfId="9060"/>
    <cellStyle name="40% - Accent1 144 4" xfId="9061"/>
    <cellStyle name="40% - Accent1 145" xfId="9062"/>
    <cellStyle name="40% - Accent1 145 2" xfId="9063"/>
    <cellStyle name="40% - Accent1 145 2 2" xfId="9064"/>
    <cellStyle name="40% - Accent1 145 2 2 2" xfId="9065"/>
    <cellStyle name="40% - Accent1 145 2 3" xfId="9066"/>
    <cellStyle name="40% - Accent1 145 3" xfId="9067"/>
    <cellStyle name="40% - Accent1 145 3 2" xfId="9068"/>
    <cellStyle name="40% - Accent1 145 4" xfId="9069"/>
    <cellStyle name="40% - Accent1 146" xfId="9070"/>
    <cellStyle name="40% - Accent1 146 2" xfId="9071"/>
    <cellStyle name="40% - Accent1 146 2 2" xfId="9072"/>
    <cellStyle name="40% - Accent1 146 2 2 2" xfId="9073"/>
    <cellStyle name="40% - Accent1 146 2 3" xfId="9074"/>
    <cellStyle name="40% - Accent1 146 3" xfId="9075"/>
    <cellStyle name="40% - Accent1 146 3 2" xfId="9076"/>
    <cellStyle name="40% - Accent1 146 4" xfId="9077"/>
    <cellStyle name="40% - Accent1 147" xfId="9078"/>
    <cellStyle name="40% - Accent1 148" xfId="9079"/>
    <cellStyle name="40% - Accent1 149" xfId="9080"/>
    <cellStyle name="40% - Accent1 15" xfId="9081"/>
    <cellStyle name="40% - Accent1 15 2" xfId="9082"/>
    <cellStyle name="40% - Accent1 15 2 2" xfId="9083"/>
    <cellStyle name="40% - Accent1 15 2 2 2" xfId="9084"/>
    <cellStyle name="40% - Accent1 15 2 2 2 2" xfId="9085"/>
    <cellStyle name="40% - Accent1 15 2 2 3" xfId="9086"/>
    <cellStyle name="40% - Accent1 15 2 3" xfId="9087"/>
    <cellStyle name="40% - Accent1 15 2 3 2" xfId="9088"/>
    <cellStyle name="40% - Accent1 15 2 4" xfId="9089"/>
    <cellStyle name="40% - Accent1 15 3" xfId="9090"/>
    <cellStyle name="40% - Accent1 15 3 2" xfId="9091"/>
    <cellStyle name="40% - Accent1 15 3 2 2" xfId="9092"/>
    <cellStyle name="40% - Accent1 15 3 3" xfId="9093"/>
    <cellStyle name="40% - Accent1 15 4" xfId="9094"/>
    <cellStyle name="40% - Accent1 15 4 2" xfId="9095"/>
    <cellStyle name="40% - Accent1 15 5" xfId="9096"/>
    <cellStyle name="40% - Accent1 15_draft transactions report_052009_rvsd" xfId="9097"/>
    <cellStyle name="40% - Accent1 150" xfId="9098"/>
    <cellStyle name="40% - Accent1 151" xfId="9099"/>
    <cellStyle name="40% - Accent1 152" xfId="9100"/>
    <cellStyle name="40% - Accent1 153" xfId="9101"/>
    <cellStyle name="40% - Accent1 153 2" xfId="9102"/>
    <cellStyle name="40% - Accent1 153 2 2" xfId="9103"/>
    <cellStyle name="40% - Accent1 153 3" xfId="9104"/>
    <cellStyle name="40% - Accent1 154" xfId="9105"/>
    <cellStyle name="40% - Accent1 154 2" xfId="9106"/>
    <cellStyle name="40% - Accent1 155" xfId="9107"/>
    <cellStyle name="40% - Accent1 16" xfId="9108"/>
    <cellStyle name="40% - Accent1 16 2" xfId="9109"/>
    <cellStyle name="40% - Accent1 16 2 2" xfId="9110"/>
    <cellStyle name="40% - Accent1 16 2 2 2" xfId="9111"/>
    <cellStyle name="40% - Accent1 16 2 2 2 2" xfId="9112"/>
    <cellStyle name="40% - Accent1 16 2 2 3" xfId="9113"/>
    <cellStyle name="40% - Accent1 16 2 3" xfId="9114"/>
    <cellStyle name="40% - Accent1 16 2 3 2" xfId="9115"/>
    <cellStyle name="40% - Accent1 16 2 4" xfId="9116"/>
    <cellStyle name="40% - Accent1 16 3" xfId="9117"/>
    <cellStyle name="40% - Accent1 16 3 2" xfId="9118"/>
    <cellStyle name="40% - Accent1 16 3 2 2" xfId="9119"/>
    <cellStyle name="40% - Accent1 16 3 3" xfId="9120"/>
    <cellStyle name="40% - Accent1 16 4" xfId="9121"/>
    <cellStyle name="40% - Accent1 16 4 2" xfId="9122"/>
    <cellStyle name="40% - Accent1 16 5" xfId="9123"/>
    <cellStyle name="40% - Accent1 16_draft transactions report_052009_rvsd" xfId="9124"/>
    <cellStyle name="40% - Accent1 17" xfId="9125"/>
    <cellStyle name="40% - Accent1 17 2" xfId="9126"/>
    <cellStyle name="40% - Accent1 17 2 2" xfId="9127"/>
    <cellStyle name="40% - Accent1 17 2 2 2" xfId="9128"/>
    <cellStyle name="40% - Accent1 17 2 2 2 2" xfId="9129"/>
    <cellStyle name="40% - Accent1 17 2 2 3" xfId="9130"/>
    <cellStyle name="40% - Accent1 17 2 3" xfId="9131"/>
    <cellStyle name="40% - Accent1 17 2 3 2" xfId="9132"/>
    <cellStyle name="40% - Accent1 17 2 4" xfId="9133"/>
    <cellStyle name="40% - Accent1 17 3" xfId="9134"/>
    <cellStyle name="40% - Accent1 17 3 2" xfId="9135"/>
    <cellStyle name="40% - Accent1 17 3 2 2" xfId="9136"/>
    <cellStyle name="40% - Accent1 17 3 3" xfId="9137"/>
    <cellStyle name="40% - Accent1 17 4" xfId="9138"/>
    <cellStyle name="40% - Accent1 17 4 2" xfId="9139"/>
    <cellStyle name="40% - Accent1 17 5" xfId="9140"/>
    <cellStyle name="40% - Accent1 17_draft transactions report_052009_rvsd" xfId="9141"/>
    <cellStyle name="40% - Accent1 18" xfId="9142"/>
    <cellStyle name="40% - Accent1 18 2" xfId="9143"/>
    <cellStyle name="40% - Accent1 18 2 2" xfId="9144"/>
    <cellStyle name="40% - Accent1 18 2 2 2" xfId="9145"/>
    <cellStyle name="40% - Accent1 18 2 2 2 2" xfId="9146"/>
    <cellStyle name="40% - Accent1 18 2 2 3" xfId="9147"/>
    <cellStyle name="40% - Accent1 18 2 3" xfId="9148"/>
    <cellStyle name="40% - Accent1 18 2 3 2" xfId="9149"/>
    <cellStyle name="40% - Accent1 18 2 4" xfId="9150"/>
    <cellStyle name="40% - Accent1 18 3" xfId="9151"/>
    <cellStyle name="40% - Accent1 18 3 2" xfId="9152"/>
    <cellStyle name="40% - Accent1 18 3 2 2" xfId="9153"/>
    <cellStyle name="40% - Accent1 18 3 3" xfId="9154"/>
    <cellStyle name="40% - Accent1 18 4" xfId="9155"/>
    <cellStyle name="40% - Accent1 18 4 2" xfId="9156"/>
    <cellStyle name="40% - Accent1 18 5" xfId="9157"/>
    <cellStyle name="40% - Accent1 18_draft transactions report_052009_rvsd" xfId="9158"/>
    <cellStyle name="40% - Accent1 19" xfId="9159"/>
    <cellStyle name="40% - Accent1 19 2" xfId="9160"/>
    <cellStyle name="40% - Accent1 19 2 2" xfId="9161"/>
    <cellStyle name="40% - Accent1 19 2 2 2" xfId="9162"/>
    <cellStyle name="40% - Accent1 19 2 2 2 2" xfId="9163"/>
    <cellStyle name="40% - Accent1 19 2 2 3" xfId="9164"/>
    <cellStyle name="40% - Accent1 19 2 3" xfId="9165"/>
    <cellStyle name="40% - Accent1 19 2 3 2" xfId="9166"/>
    <cellStyle name="40% - Accent1 19 2 4" xfId="9167"/>
    <cellStyle name="40% - Accent1 19 3" xfId="9168"/>
    <cellStyle name="40% - Accent1 19 3 2" xfId="9169"/>
    <cellStyle name="40% - Accent1 19 3 2 2" xfId="9170"/>
    <cellStyle name="40% - Accent1 19 3 3" xfId="9171"/>
    <cellStyle name="40% - Accent1 19 4" xfId="9172"/>
    <cellStyle name="40% - Accent1 19 4 2" xfId="9173"/>
    <cellStyle name="40% - Accent1 19 5" xfId="9174"/>
    <cellStyle name="40% - Accent1 19_draft transactions report_052009_rvsd" xfId="9175"/>
    <cellStyle name="40% - Accent1 2" xfId="9176"/>
    <cellStyle name="40% - Accent1 2 2" xfId="9177"/>
    <cellStyle name="40% - Accent1 2 2 2" xfId="9178"/>
    <cellStyle name="40% - Accent1 2 2 2 2" xfId="9179"/>
    <cellStyle name="40% - Accent1 2 2 2 2 2" xfId="9180"/>
    <cellStyle name="40% - Accent1 2 2 2 2 2 2" xfId="9181"/>
    <cellStyle name="40% - Accent1 2 2 2 2 3" xfId="9182"/>
    <cellStyle name="40% - Accent1 2 2 2 3" xfId="9183"/>
    <cellStyle name="40% - Accent1 2 2 2 3 2" xfId="9184"/>
    <cellStyle name="40% - Accent1 2 2 2 4" xfId="9185"/>
    <cellStyle name="40% - Accent1 2 2 3" xfId="9186"/>
    <cellStyle name="40% - Accent1 2 2 3 2" xfId="9187"/>
    <cellStyle name="40% - Accent1 2 2 3 2 2" xfId="9188"/>
    <cellStyle name="40% - Accent1 2 2 3 3" xfId="9189"/>
    <cellStyle name="40% - Accent1 2 2 4" xfId="9190"/>
    <cellStyle name="40% - Accent1 2 2 4 2" xfId="9191"/>
    <cellStyle name="40% - Accent1 2 2 5" xfId="9192"/>
    <cellStyle name="40% - Accent1 2 2_draft transactions report_052009_rvsd" xfId="9193"/>
    <cellStyle name="40% - Accent1 2 3" xfId="9194"/>
    <cellStyle name="40% - Accent1 2 3 2" xfId="9195"/>
    <cellStyle name="40% - Accent1 2 3 2 2" xfId="9196"/>
    <cellStyle name="40% - Accent1 2 3 2 2 2" xfId="9197"/>
    <cellStyle name="40% - Accent1 2 3 2 3" xfId="9198"/>
    <cellStyle name="40% - Accent1 2 3 3" xfId="9199"/>
    <cellStyle name="40% - Accent1 2 3 3 2" xfId="9200"/>
    <cellStyle name="40% - Accent1 2 3 4" xfId="9201"/>
    <cellStyle name="40% - Accent1 2 4" xfId="9202"/>
    <cellStyle name="40% - Accent1 2 4 2" xfId="9203"/>
    <cellStyle name="40% - Accent1 2 4 2 2" xfId="9204"/>
    <cellStyle name="40% - Accent1 2 4 3" xfId="9205"/>
    <cellStyle name="40% - Accent1 2 5" xfId="9206"/>
    <cellStyle name="40% - Accent1 2 5 2" xfId="9207"/>
    <cellStyle name="40% - Accent1 2 6" xfId="9208"/>
    <cellStyle name="40% - Accent1 2_draft transactions report_052009_rvsd" xfId="9209"/>
    <cellStyle name="40% - Accent1 20" xfId="9210"/>
    <cellStyle name="40% - Accent1 20 2" xfId="9211"/>
    <cellStyle name="40% - Accent1 20 2 2" xfId="9212"/>
    <cellStyle name="40% - Accent1 20 2 2 2" xfId="9213"/>
    <cellStyle name="40% - Accent1 20 2 2 2 2" xfId="9214"/>
    <cellStyle name="40% - Accent1 20 2 2 3" xfId="9215"/>
    <cellStyle name="40% - Accent1 20 2 3" xfId="9216"/>
    <cellStyle name="40% - Accent1 20 2 3 2" xfId="9217"/>
    <cellStyle name="40% - Accent1 20 2 4" xfId="9218"/>
    <cellStyle name="40% - Accent1 20 3" xfId="9219"/>
    <cellStyle name="40% - Accent1 20 3 2" xfId="9220"/>
    <cellStyle name="40% - Accent1 20 3 2 2" xfId="9221"/>
    <cellStyle name="40% - Accent1 20 3 3" xfId="9222"/>
    <cellStyle name="40% - Accent1 20 4" xfId="9223"/>
    <cellStyle name="40% - Accent1 20 4 2" xfId="9224"/>
    <cellStyle name="40% - Accent1 20 5" xfId="9225"/>
    <cellStyle name="40% - Accent1 20_draft transactions report_052009_rvsd" xfId="9226"/>
    <cellStyle name="40% - Accent1 21" xfId="9227"/>
    <cellStyle name="40% - Accent1 21 2" xfId="9228"/>
    <cellStyle name="40% - Accent1 21 2 2" xfId="9229"/>
    <cellStyle name="40% - Accent1 21 2 2 2" xfId="9230"/>
    <cellStyle name="40% - Accent1 21 2 2 2 2" xfId="9231"/>
    <cellStyle name="40% - Accent1 21 2 2 3" xfId="9232"/>
    <cellStyle name="40% - Accent1 21 2 3" xfId="9233"/>
    <cellStyle name="40% - Accent1 21 2 3 2" xfId="9234"/>
    <cellStyle name="40% - Accent1 21 2 4" xfId="9235"/>
    <cellStyle name="40% - Accent1 21 3" xfId="9236"/>
    <cellStyle name="40% - Accent1 21 3 2" xfId="9237"/>
    <cellStyle name="40% - Accent1 21 3 2 2" xfId="9238"/>
    <cellStyle name="40% - Accent1 21 3 3" xfId="9239"/>
    <cellStyle name="40% - Accent1 21 4" xfId="9240"/>
    <cellStyle name="40% - Accent1 21 4 2" xfId="9241"/>
    <cellStyle name="40% - Accent1 21 5" xfId="9242"/>
    <cellStyle name="40% - Accent1 21_draft transactions report_052009_rvsd" xfId="9243"/>
    <cellStyle name="40% - Accent1 22" xfId="9244"/>
    <cellStyle name="40% - Accent1 22 2" xfId="9245"/>
    <cellStyle name="40% - Accent1 22 2 2" xfId="9246"/>
    <cellStyle name="40% - Accent1 22 2 2 2" xfId="9247"/>
    <cellStyle name="40% - Accent1 22 2 2 2 2" xfId="9248"/>
    <cellStyle name="40% - Accent1 22 2 2 3" xfId="9249"/>
    <cellStyle name="40% - Accent1 22 2 3" xfId="9250"/>
    <cellStyle name="40% - Accent1 22 2 3 2" xfId="9251"/>
    <cellStyle name="40% - Accent1 22 2 4" xfId="9252"/>
    <cellStyle name="40% - Accent1 22 3" xfId="9253"/>
    <cellStyle name="40% - Accent1 22 3 2" xfId="9254"/>
    <cellStyle name="40% - Accent1 22 3 2 2" xfId="9255"/>
    <cellStyle name="40% - Accent1 22 3 3" xfId="9256"/>
    <cellStyle name="40% - Accent1 22 4" xfId="9257"/>
    <cellStyle name="40% - Accent1 22 4 2" xfId="9258"/>
    <cellStyle name="40% - Accent1 22 5" xfId="9259"/>
    <cellStyle name="40% - Accent1 22_draft transactions report_052009_rvsd" xfId="9260"/>
    <cellStyle name="40% - Accent1 23" xfId="9261"/>
    <cellStyle name="40% - Accent1 23 2" xfId="9262"/>
    <cellStyle name="40% - Accent1 23 2 2" xfId="9263"/>
    <cellStyle name="40% - Accent1 23 2 2 2" xfId="9264"/>
    <cellStyle name="40% - Accent1 23 2 2 2 2" xfId="9265"/>
    <cellStyle name="40% - Accent1 23 2 2 3" xfId="9266"/>
    <cellStyle name="40% - Accent1 23 2 3" xfId="9267"/>
    <cellStyle name="40% - Accent1 23 2 3 2" xfId="9268"/>
    <cellStyle name="40% - Accent1 23 2 4" xfId="9269"/>
    <cellStyle name="40% - Accent1 23 3" xfId="9270"/>
    <cellStyle name="40% - Accent1 23 3 2" xfId="9271"/>
    <cellStyle name="40% - Accent1 23 3 2 2" xfId="9272"/>
    <cellStyle name="40% - Accent1 23 3 3" xfId="9273"/>
    <cellStyle name="40% - Accent1 23 4" xfId="9274"/>
    <cellStyle name="40% - Accent1 23 4 2" xfId="9275"/>
    <cellStyle name="40% - Accent1 23 5" xfId="9276"/>
    <cellStyle name="40% - Accent1 23_draft transactions report_052009_rvsd" xfId="9277"/>
    <cellStyle name="40% - Accent1 24" xfId="9278"/>
    <cellStyle name="40% - Accent1 24 2" xfId="9279"/>
    <cellStyle name="40% - Accent1 24 2 2" xfId="9280"/>
    <cellStyle name="40% - Accent1 24 2 2 2" xfId="9281"/>
    <cellStyle name="40% - Accent1 24 2 2 2 2" xfId="9282"/>
    <cellStyle name="40% - Accent1 24 2 2 3" xfId="9283"/>
    <cellStyle name="40% - Accent1 24 2 3" xfId="9284"/>
    <cellStyle name="40% - Accent1 24 2 3 2" xfId="9285"/>
    <cellStyle name="40% - Accent1 24 2 4" xfId="9286"/>
    <cellStyle name="40% - Accent1 24 3" xfId="9287"/>
    <cellStyle name="40% - Accent1 24 3 2" xfId="9288"/>
    <cellStyle name="40% - Accent1 24 3 2 2" xfId="9289"/>
    <cellStyle name="40% - Accent1 24 3 3" xfId="9290"/>
    <cellStyle name="40% - Accent1 24 4" xfId="9291"/>
    <cellStyle name="40% - Accent1 24 4 2" xfId="9292"/>
    <cellStyle name="40% - Accent1 24 5" xfId="9293"/>
    <cellStyle name="40% - Accent1 24_draft transactions report_052009_rvsd" xfId="9294"/>
    <cellStyle name="40% - Accent1 25" xfId="9295"/>
    <cellStyle name="40% - Accent1 25 2" xfId="9296"/>
    <cellStyle name="40% - Accent1 25 2 2" xfId="9297"/>
    <cellStyle name="40% - Accent1 25 2 2 2" xfId="9298"/>
    <cellStyle name="40% - Accent1 25 2 2 2 2" xfId="9299"/>
    <cellStyle name="40% - Accent1 25 2 2 3" xfId="9300"/>
    <cellStyle name="40% - Accent1 25 2 3" xfId="9301"/>
    <cellStyle name="40% - Accent1 25 2 3 2" xfId="9302"/>
    <cellStyle name="40% - Accent1 25 2 4" xfId="9303"/>
    <cellStyle name="40% - Accent1 25 3" xfId="9304"/>
    <cellStyle name="40% - Accent1 25 3 2" xfId="9305"/>
    <cellStyle name="40% - Accent1 25 3 2 2" xfId="9306"/>
    <cellStyle name="40% - Accent1 25 3 3" xfId="9307"/>
    <cellStyle name="40% - Accent1 25 4" xfId="9308"/>
    <cellStyle name="40% - Accent1 25 4 2" xfId="9309"/>
    <cellStyle name="40% - Accent1 25 5" xfId="9310"/>
    <cellStyle name="40% - Accent1 25_draft transactions report_052009_rvsd" xfId="9311"/>
    <cellStyle name="40% - Accent1 26" xfId="9312"/>
    <cellStyle name="40% - Accent1 26 2" xfId="9313"/>
    <cellStyle name="40% - Accent1 26 2 2" xfId="9314"/>
    <cellStyle name="40% - Accent1 26 2 2 2" xfId="9315"/>
    <cellStyle name="40% - Accent1 26 2 2 2 2" xfId="9316"/>
    <cellStyle name="40% - Accent1 26 2 2 3" xfId="9317"/>
    <cellStyle name="40% - Accent1 26 2 3" xfId="9318"/>
    <cellStyle name="40% - Accent1 26 2 3 2" xfId="9319"/>
    <cellStyle name="40% - Accent1 26 2 4" xfId="9320"/>
    <cellStyle name="40% - Accent1 26 3" xfId="9321"/>
    <cellStyle name="40% - Accent1 26 3 2" xfId="9322"/>
    <cellStyle name="40% - Accent1 26 3 2 2" xfId="9323"/>
    <cellStyle name="40% - Accent1 26 3 3" xfId="9324"/>
    <cellStyle name="40% - Accent1 26 4" xfId="9325"/>
    <cellStyle name="40% - Accent1 26 4 2" xfId="9326"/>
    <cellStyle name="40% - Accent1 26 5" xfId="9327"/>
    <cellStyle name="40% - Accent1 26_draft transactions report_052009_rvsd" xfId="9328"/>
    <cellStyle name="40% - Accent1 27" xfId="9329"/>
    <cellStyle name="40% - Accent1 27 2" xfId="9330"/>
    <cellStyle name="40% - Accent1 27 2 2" xfId="9331"/>
    <cellStyle name="40% - Accent1 27 2 2 2" xfId="9332"/>
    <cellStyle name="40% - Accent1 27 2 2 2 2" xfId="9333"/>
    <cellStyle name="40% - Accent1 27 2 2 3" xfId="9334"/>
    <cellStyle name="40% - Accent1 27 2 3" xfId="9335"/>
    <cellStyle name="40% - Accent1 27 2 3 2" xfId="9336"/>
    <cellStyle name="40% - Accent1 27 2 4" xfId="9337"/>
    <cellStyle name="40% - Accent1 27 3" xfId="9338"/>
    <cellStyle name="40% - Accent1 27 3 2" xfId="9339"/>
    <cellStyle name="40% - Accent1 27 3 2 2" xfId="9340"/>
    <cellStyle name="40% - Accent1 27 3 3" xfId="9341"/>
    <cellStyle name="40% - Accent1 27 4" xfId="9342"/>
    <cellStyle name="40% - Accent1 27 4 2" xfId="9343"/>
    <cellStyle name="40% - Accent1 27 5" xfId="9344"/>
    <cellStyle name="40% - Accent1 27_draft transactions report_052009_rvsd" xfId="9345"/>
    <cellStyle name="40% - Accent1 28" xfId="9346"/>
    <cellStyle name="40% - Accent1 28 2" xfId="9347"/>
    <cellStyle name="40% - Accent1 28 2 2" xfId="9348"/>
    <cellStyle name="40% - Accent1 28 2 2 2" xfId="9349"/>
    <cellStyle name="40% - Accent1 28 2 2 2 2" xfId="9350"/>
    <cellStyle name="40% - Accent1 28 2 2 3" xfId="9351"/>
    <cellStyle name="40% - Accent1 28 2 3" xfId="9352"/>
    <cellStyle name="40% - Accent1 28 2 3 2" xfId="9353"/>
    <cellStyle name="40% - Accent1 28 2 4" xfId="9354"/>
    <cellStyle name="40% - Accent1 28 3" xfId="9355"/>
    <cellStyle name="40% - Accent1 28 3 2" xfId="9356"/>
    <cellStyle name="40% - Accent1 28 3 2 2" xfId="9357"/>
    <cellStyle name="40% - Accent1 28 3 3" xfId="9358"/>
    <cellStyle name="40% - Accent1 28 4" xfId="9359"/>
    <cellStyle name="40% - Accent1 28 4 2" xfId="9360"/>
    <cellStyle name="40% - Accent1 28 5" xfId="9361"/>
    <cellStyle name="40% - Accent1 28_draft transactions report_052009_rvsd" xfId="9362"/>
    <cellStyle name="40% - Accent1 29" xfId="9363"/>
    <cellStyle name="40% - Accent1 29 2" xfId="9364"/>
    <cellStyle name="40% - Accent1 29 2 2" xfId="9365"/>
    <cellStyle name="40% - Accent1 29 2 2 2" xfId="9366"/>
    <cellStyle name="40% - Accent1 29 2 2 2 2" xfId="9367"/>
    <cellStyle name="40% - Accent1 29 2 2 3" xfId="9368"/>
    <cellStyle name="40% - Accent1 29 2 3" xfId="9369"/>
    <cellStyle name="40% - Accent1 29 2 3 2" xfId="9370"/>
    <cellStyle name="40% - Accent1 29 2 4" xfId="9371"/>
    <cellStyle name="40% - Accent1 29 3" xfId="9372"/>
    <cellStyle name="40% - Accent1 29 3 2" xfId="9373"/>
    <cellStyle name="40% - Accent1 29 3 2 2" xfId="9374"/>
    <cellStyle name="40% - Accent1 29 3 3" xfId="9375"/>
    <cellStyle name="40% - Accent1 29 4" xfId="9376"/>
    <cellStyle name="40% - Accent1 29 4 2" xfId="9377"/>
    <cellStyle name="40% - Accent1 29 5" xfId="9378"/>
    <cellStyle name="40% - Accent1 29_draft transactions report_052009_rvsd" xfId="9379"/>
    <cellStyle name="40% - Accent1 3" xfId="9380"/>
    <cellStyle name="40% - Accent1 3 2" xfId="9381"/>
    <cellStyle name="40% - Accent1 3 2 2" xfId="9382"/>
    <cellStyle name="40% - Accent1 3 2 2 2" xfId="9383"/>
    <cellStyle name="40% - Accent1 3 2 2 2 2" xfId="9384"/>
    <cellStyle name="40% - Accent1 3 2 2 2 2 2" xfId="9385"/>
    <cellStyle name="40% - Accent1 3 2 2 2 3" xfId="9386"/>
    <cellStyle name="40% - Accent1 3 2 2 3" xfId="9387"/>
    <cellStyle name="40% - Accent1 3 2 2 3 2" xfId="9388"/>
    <cellStyle name="40% - Accent1 3 2 2 4" xfId="9389"/>
    <cellStyle name="40% - Accent1 3 2 3" xfId="9390"/>
    <cellStyle name="40% - Accent1 3 2 3 2" xfId="9391"/>
    <cellStyle name="40% - Accent1 3 2 3 2 2" xfId="9392"/>
    <cellStyle name="40% - Accent1 3 2 3 3" xfId="9393"/>
    <cellStyle name="40% - Accent1 3 2 4" xfId="9394"/>
    <cellStyle name="40% - Accent1 3 2 4 2" xfId="9395"/>
    <cellStyle name="40% - Accent1 3 2 5" xfId="9396"/>
    <cellStyle name="40% - Accent1 3 2_draft transactions report_052009_rvsd" xfId="9397"/>
    <cellStyle name="40% - Accent1 3 3" xfId="9398"/>
    <cellStyle name="40% - Accent1 3 3 2" xfId="9399"/>
    <cellStyle name="40% - Accent1 3 3 2 2" xfId="9400"/>
    <cellStyle name="40% - Accent1 3 3 2 2 2" xfId="9401"/>
    <cellStyle name="40% - Accent1 3 3 2 3" xfId="9402"/>
    <cellStyle name="40% - Accent1 3 3 3" xfId="9403"/>
    <cellStyle name="40% - Accent1 3 3 3 2" xfId="9404"/>
    <cellStyle name="40% - Accent1 3 3 4" xfId="9405"/>
    <cellStyle name="40% - Accent1 3 4" xfId="9406"/>
    <cellStyle name="40% - Accent1 3 4 2" xfId="9407"/>
    <cellStyle name="40% - Accent1 3 4 2 2" xfId="9408"/>
    <cellStyle name="40% - Accent1 3 4 3" xfId="9409"/>
    <cellStyle name="40% - Accent1 3 5" xfId="9410"/>
    <cellStyle name="40% - Accent1 3 5 2" xfId="9411"/>
    <cellStyle name="40% - Accent1 3 6" xfId="9412"/>
    <cellStyle name="40% - Accent1 3_draft transactions report_052009_rvsd" xfId="9413"/>
    <cellStyle name="40% - Accent1 30" xfId="9414"/>
    <cellStyle name="40% - Accent1 30 2" xfId="9415"/>
    <cellStyle name="40% - Accent1 30 2 2" xfId="9416"/>
    <cellStyle name="40% - Accent1 30 2 2 2" xfId="9417"/>
    <cellStyle name="40% - Accent1 30 2 2 2 2" xfId="9418"/>
    <cellStyle name="40% - Accent1 30 2 2 3" xfId="9419"/>
    <cellStyle name="40% - Accent1 30 2 3" xfId="9420"/>
    <cellStyle name="40% - Accent1 30 2 3 2" xfId="9421"/>
    <cellStyle name="40% - Accent1 30 2 4" xfId="9422"/>
    <cellStyle name="40% - Accent1 30 3" xfId="9423"/>
    <cellStyle name="40% - Accent1 30 3 2" xfId="9424"/>
    <cellStyle name="40% - Accent1 30 3 2 2" xfId="9425"/>
    <cellStyle name="40% - Accent1 30 3 3" xfId="9426"/>
    <cellStyle name="40% - Accent1 30 4" xfId="9427"/>
    <cellStyle name="40% - Accent1 30 4 2" xfId="9428"/>
    <cellStyle name="40% - Accent1 30 5" xfId="9429"/>
    <cellStyle name="40% - Accent1 30_draft transactions report_052009_rvsd" xfId="9430"/>
    <cellStyle name="40% - Accent1 31" xfId="9431"/>
    <cellStyle name="40% - Accent1 31 2" xfId="9432"/>
    <cellStyle name="40% - Accent1 31 2 2" xfId="9433"/>
    <cellStyle name="40% - Accent1 31 2 2 2" xfId="9434"/>
    <cellStyle name="40% - Accent1 31 2 2 2 2" xfId="9435"/>
    <cellStyle name="40% - Accent1 31 2 2 3" xfId="9436"/>
    <cellStyle name="40% - Accent1 31 2 3" xfId="9437"/>
    <cellStyle name="40% - Accent1 31 2 3 2" xfId="9438"/>
    <cellStyle name="40% - Accent1 31 2 4" xfId="9439"/>
    <cellStyle name="40% - Accent1 31 3" xfId="9440"/>
    <cellStyle name="40% - Accent1 31 3 2" xfId="9441"/>
    <cellStyle name="40% - Accent1 31 3 2 2" xfId="9442"/>
    <cellStyle name="40% - Accent1 31 3 3" xfId="9443"/>
    <cellStyle name="40% - Accent1 31 4" xfId="9444"/>
    <cellStyle name="40% - Accent1 31 4 2" xfId="9445"/>
    <cellStyle name="40% - Accent1 31 5" xfId="9446"/>
    <cellStyle name="40% - Accent1 31_draft transactions report_052009_rvsd" xfId="9447"/>
    <cellStyle name="40% - Accent1 32" xfId="9448"/>
    <cellStyle name="40% - Accent1 32 2" xfId="9449"/>
    <cellStyle name="40% - Accent1 32 2 2" xfId="9450"/>
    <cellStyle name="40% - Accent1 32 2 2 2" xfId="9451"/>
    <cellStyle name="40% - Accent1 32 2 2 2 2" xfId="9452"/>
    <cellStyle name="40% - Accent1 32 2 2 3" xfId="9453"/>
    <cellStyle name="40% - Accent1 32 2 3" xfId="9454"/>
    <cellStyle name="40% - Accent1 32 2 3 2" xfId="9455"/>
    <cellStyle name="40% - Accent1 32 2 4" xfId="9456"/>
    <cellStyle name="40% - Accent1 32 3" xfId="9457"/>
    <cellStyle name="40% - Accent1 32 3 2" xfId="9458"/>
    <cellStyle name="40% - Accent1 32 3 2 2" xfId="9459"/>
    <cellStyle name="40% - Accent1 32 3 3" xfId="9460"/>
    <cellStyle name="40% - Accent1 32 4" xfId="9461"/>
    <cellStyle name="40% - Accent1 32 4 2" xfId="9462"/>
    <cellStyle name="40% - Accent1 32 5" xfId="9463"/>
    <cellStyle name="40% - Accent1 32_draft transactions report_052009_rvsd" xfId="9464"/>
    <cellStyle name="40% - Accent1 33" xfId="9465"/>
    <cellStyle name="40% - Accent1 33 2" xfId="9466"/>
    <cellStyle name="40% - Accent1 33 2 2" xfId="9467"/>
    <cellStyle name="40% - Accent1 33 2 2 2" xfId="9468"/>
    <cellStyle name="40% - Accent1 33 2 3" xfId="9469"/>
    <cellStyle name="40% - Accent1 33 3" xfId="9470"/>
    <cellStyle name="40% - Accent1 33 3 2" xfId="9471"/>
    <cellStyle name="40% - Accent1 33 4" xfId="9472"/>
    <cellStyle name="40% - Accent1 34" xfId="9473"/>
    <cellStyle name="40% - Accent1 34 2" xfId="9474"/>
    <cellStyle name="40% - Accent1 34 2 2" xfId="9475"/>
    <cellStyle name="40% - Accent1 34 2 2 2" xfId="9476"/>
    <cellStyle name="40% - Accent1 34 2 3" xfId="9477"/>
    <cellStyle name="40% - Accent1 34 3" xfId="9478"/>
    <cellStyle name="40% - Accent1 34 3 2" xfId="9479"/>
    <cellStyle name="40% - Accent1 34 4" xfId="9480"/>
    <cellStyle name="40% - Accent1 35" xfId="9481"/>
    <cellStyle name="40% - Accent1 35 2" xfId="9482"/>
    <cellStyle name="40% - Accent1 35 2 2" xfId="9483"/>
    <cellStyle name="40% - Accent1 35 2 2 2" xfId="9484"/>
    <cellStyle name="40% - Accent1 35 2 3" xfId="9485"/>
    <cellStyle name="40% - Accent1 35 3" xfId="9486"/>
    <cellStyle name="40% - Accent1 35 3 2" xfId="9487"/>
    <cellStyle name="40% - Accent1 35 4" xfId="9488"/>
    <cellStyle name="40% - Accent1 36" xfId="9489"/>
    <cellStyle name="40% - Accent1 36 2" xfId="9490"/>
    <cellStyle name="40% - Accent1 36 2 2" xfId="9491"/>
    <cellStyle name="40% - Accent1 36 2 2 2" xfId="9492"/>
    <cellStyle name="40% - Accent1 36 2 3" xfId="9493"/>
    <cellStyle name="40% - Accent1 36 3" xfId="9494"/>
    <cellStyle name="40% - Accent1 36 3 2" xfId="9495"/>
    <cellStyle name="40% - Accent1 36 4" xfId="9496"/>
    <cellStyle name="40% - Accent1 37" xfId="9497"/>
    <cellStyle name="40% - Accent1 37 2" xfId="9498"/>
    <cellStyle name="40% - Accent1 37 2 2" xfId="9499"/>
    <cellStyle name="40% - Accent1 37 2 2 2" xfId="9500"/>
    <cellStyle name="40% - Accent1 37 2 3" xfId="9501"/>
    <cellStyle name="40% - Accent1 37 3" xfId="9502"/>
    <cellStyle name="40% - Accent1 37 3 2" xfId="9503"/>
    <cellStyle name="40% - Accent1 37 4" xfId="9504"/>
    <cellStyle name="40% - Accent1 38" xfId="9505"/>
    <cellStyle name="40% - Accent1 38 2" xfId="9506"/>
    <cellStyle name="40% - Accent1 38 2 2" xfId="9507"/>
    <cellStyle name="40% - Accent1 38 2 2 2" xfId="9508"/>
    <cellStyle name="40% - Accent1 38 2 3" xfId="9509"/>
    <cellStyle name="40% - Accent1 38 3" xfId="9510"/>
    <cellStyle name="40% - Accent1 38 3 2" xfId="9511"/>
    <cellStyle name="40% - Accent1 38 4" xfId="9512"/>
    <cellStyle name="40% - Accent1 39" xfId="9513"/>
    <cellStyle name="40% - Accent1 39 2" xfId="9514"/>
    <cellStyle name="40% - Accent1 39 2 2" xfId="9515"/>
    <cellStyle name="40% - Accent1 39 2 2 2" xfId="9516"/>
    <cellStyle name="40% - Accent1 39 2 3" xfId="9517"/>
    <cellStyle name="40% - Accent1 39 3" xfId="9518"/>
    <cellStyle name="40% - Accent1 39 3 2" xfId="9519"/>
    <cellStyle name="40% - Accent1 39 4" xfId="9520"/>
    <cellStyle name="40% - Accent1 4" xfId="9521"/>
    <cellStyle name="40% - Accent1 4 2" xfId="9522"/>
    <cellStyle name="40% - Accent1 4 2 2" xfId="9523"/>
    <cellStyle name="40% - Accent1 4 2 2 2" xfId="9524"/>
    <cellStyle name="40% - Accent1 4 2 2 2 2" xfId="9525"/>
    <cellStyle name="40% - Accent1 4 2 2 2 2 2" xfId="9526"/>
    <cellStyle name="40% - Accent1 4 2 2 2 3" xfId="9527"/>
    <cellStyle name="40% - Accent1 4 2 2 3" xfId="9528"/>
    <cellStyle name="40% - Accent1 4 2 2 3 2" xfId="9529"/>
    <cellStyle name="40% - Accent1 4 2 2 4" xfId="9530"/>
    <cellStyle name="40% - Accent1 4 2 3" xfId="9531"/>
    <cellStyle name="40% - Accent1 4 2 3 2" xfId="9532"/>
    <cellStyle name="40% - Accent1 4 2 3 2 2" xfId="9533"/>
    <cellStyle name="40% - Accent1 4 2 3 3" xfId="9534"/>
    <cellStyle name="40% - Accent1 4 2 4" xfId="9535"/>
    <cellStyle name="40% - Accent1 4 2 4 2" xfId="9536"/>
    <cellStyle name="40% - Accent1 4 2 5" xfId="9537"/>
    <cellStyle name="40% - Accent1 4 2_draft transactions report_052009_rvsd" xfId="9538"/>
    <cellStyle name="40% - Accent1 4 3" xfId="9539"/>
    <cellStyle name="40% - Accent1 4 3 2" xfId="9540"/>
    <cellStyle name="40% - Accent1 4 3 2 2" xfId="9541"/>
    <cellStyle name="40% - Accent1 4 3 2 2 2" xfId="9542"/>
    <cellStyle name="40% - Accent1 4 3 2 3" xfId="9543"/>
    <cellStyle name="40% - Accent1 4 3 3" xfId="9544"/>
    <cellStyle name="40% - Accent1 4 3 3 2" xfId="9545"/>
    <cellStyle name="40% - Accent1 4 3 4" xfId="9546"/>
    <cellStyle name="40% - Accent1 4 4" xfId="9547"/>
    <cellStyle name="40% - Accent1 4 4 2" xfId="9548"/>
    <cellStyle name="40% - Accent1 4 4 2 2" xfId="9549"/>
    <cellStyle name="40% - Accent1 4 4 3" xfId="9550"/>
    <cellStyle name="40% - Accent1 4 5" xfId="9551"/>
    <cellStyle name="40% - Accent1 4 5 2" xfId="9552"/>
    <cellStyle name="40% - Accent1 4 6" xfId="9553"/>
    <cellStyle name="40% - Accent1 4_draft transactions report_052009_rvsd" xfId="9554"/>
    <cellStyle name="40% - Accent1 40" xfId="9555"/>
    <cellStyle name="40% - Accent1 40 2" xfId="9556"/>
    <cellStyle name="40% - Accent1 40 2 2" xfId="9557"/>
    <cellStyle name="40% - Accent1 40 2 2 2" xfId="9558"/>
    <cellStyle name="40% - Accent1 40 2 3" xfId="9559"/>
    <cellStyle name="40% - Accent1 40 3" xfId="9560"/>
    <cellStyle name="40% - Accent1 40 3 2" xfId="9561"/>
    <cellStyle name="40% - Accent1 40 4" xfId="9562"/>
    <cellStyle name="40% - Accent1 41" xfId="9563"/>
    <cellStyle name="40% - Accent1 41 2" xfId="9564"/>
    <cellStyle name="40% - Accent1 41 2 2" xfId="9565"/>
    <cellStyle name="40% - Accent1 41 2 2 2" xfId="9566"/>
    <cellStyle name="40% - Accent1 41 2 3" xfId="9567"/>
    <cellStyle name="40% - Accent1 41 3" xfId="9568"/>
    <cellStyle name="40% - Accent1 41 3 2" xfId="9569"/>
    <cellStyle name="40% - Accent1 41 4" xfId="9570"/>
    <cellStyle name="40% - Accent1 42" xfId="9571"/>
    <cellStyle name="40% - Accent1 42 2" xfId="9572"/>
    <cellStyle name="40% - Accent1 42 2 2" xfId="9573"/>
    <cellStyle name="40% - Accent1 42 2 2 2" xfId="9574"/>
    <cellStyle name="40% - Accent1 42 2 3" xfId="9575"/>
    <cellStyle name="40% - Accent1 42 3" xfId="9576"/>
    <cellStyle name="40% - Accent1 42 3 2" xfId="9577"/>
    <cellStyle name="40% - Accent1 42 4" xfId="9578"/>
    <cellStyle name="40% - Accent1 43" xfId="9579"/>
    <cellStyle name="40% - Accent1 43 2" xfId="9580"/>
    <cellStyle name="40% - Accent1 43 2 2" xfId="9581"/>
    <cellStyle name="40% - Accent1 43 2 2 2" xfId="9582"/>
    <cellStyle name="40% - Accent1 43 2 3" xfId="9583"/>
    <cellStyle name="40% - Accent1 43 3" xfId="9584"/>
    <cellStyle name="40% - Accent1 43 3 2" xfId="9585"/>
    <cellStyle name="40% - Accent1 43 4" xfId="9586"/>
    <cellStyle name="40% - Accent1 44" xfId="9587"/>
    <cellStyle name="40% - Accent1 44 2" xfId="9588"/>
    <cellStyle name="40% - Accent1 44 2 2" xfId="9589"/>
    <cellStyle name="40% - Accent1 44 2 2 2" xfId="9590"/>
    <cellStyle name="40% - Accent1 44 2 3" xfId="9591"/>
    <cellStyle name="40% - Accent1 44 3" xfId="9592"/>
    <cellStyle name="40% - Accent1 44 3 2" xfId="9593"/>
    <cellStyle name="40% - Accent1 44 4" xfId="9594"/>
    <cellStyle name="40% - Accent1 45" xfId="9595"/>
    <cellStyle name="40% - Accent1 45 2" xfId="9596"/>
    <cellStyle name="40% - Accent1 45 2 2" xfId="9597"/>
    <cellStyle name="40% - Accent1 45 2 2 2" xfId="9598"/>
    <cellStyle name="40% - Accent1 45 2 3" xfId="9599"/>
    <cellStyle name="40% - Accent1 45 3" xfId="9600"/>
    <cellStyle name="40% - Accent1 45 3 2" xfId="9601"/>
    <cellStyle name="40% - Accent1 45 4" xfId="9602"/>
    <cellStyle name="40% - Accent1 46" xfId="9603"/>
    <cellStyle name="40% - Accent1 46 2" xfId="9604"/>
    <cellStyle name="40% - Accent1 46 2 2" xfId="9605"/>
    <cellStyle name="40% - Accent1 46 2 2 2" xfId="9606"/>
    <cellStyle name="40% - Accent1 46 2 3" xfId="9607"/>
    <cellStyle name="40% - Accent1 46 3" xfId="9608"/>
    <cellStyle name="40% - Accent1 46 3 2" xfId="9609"/>
    <cellStyle name="40% - Accent1 46 4" xfId="9610"/>
    <cellStyle name="40% - Accent1 47" xfId="9611"/>
    <cellStyle name="40% - Accent1 47 2" xfId="9612"/>
    <cellStyle name="40% - Accent1 47 2 2" xfId="9613"/>
    <cellStyle name="40% - Accent1 47 2 2 2" xfId="9614"/>
    <cellStyle name="40% - Accent1 47 2 3" xfId="9615"/>
    <cellStyle name="40% - Accent1 47 3" xfId="9616"/>
    <cellStyle name="40% - Accent1 47 3 2" xfId="9617"/>
    <cellStyle name="40% - Accent1 47 4" xfId="9618"/>
    <cellStyle name="40% - Accent1 48" xfId="9619"/>
    <cellStyle name="40% - Accent1 48 2" xfId="9620"/>
    <cellStyle name="40% - Accent1 48 2 2" xfId="9621"/>
    <cellStyle name="40% - Accent1 48 2 2 2" xfId="9622"/>
    <cellStyle name="40% - Accent1 48 2 3" xfId="9623"/>
    <cellStyle name="40% - Accent1 48 3" xfId="9624"/>
    <cellStyle name="40% - Accent1 48 3 2" xfId="9625"/>
    <cellStyle name="40% - Accent1 48 4" xfId="9626"/>
    <cellStyle name="40% - Accent1 49" xfId="9627"/>
    <cellStyle name="40% - Accent1 49 2" xfId="9628"/>
    <cellStyle name="40% - Accent1 49 2 2" xfId="9629"/>
    <cellStyle name="40% - Accent1 49 2 2 2" xfId="9630"/>
    <cellStyle name="40% - Accent1 49 2 3" xfId="9631"/>
    <cellStyle name="40% - Accent1 49 3" xfId="9632"/>
    <cellStyle name="40% - Accent1 49 3 2" xfId="9633"/>
    <cellStyle name="40% - Accent1 49 4" xfId="9634"/>
    <cellStyle name="40% - Accent1 5" xfId="9635"/>
    <cellStyle name="40% - Accent1 5 2" xfId="9636"/>
    <cellStyle name="40% - Accent1 5 2 2" xfId="9637"/>
    <cellStyle name="40% - Accent1 5 2 2 2" xfId="9638"/>
    <cellStyle name="40% - Accent1 5 2 2 2 2" xfId="9639"/>
    <cellStyle name="40% - Accent1 5 2 2 2 2 2" xfId="9640"/>
    <cellStyle name="40% - Accent1 5 2 2 2 3" xfId="9641"/>
    <cellStyle name="40% - Accent1 5 2 2 3" xfId="9642"/>
    <cellStyle name="40% - Accent1 5 2 2 3 2" xfId="9643"/>
    <cellStyle name="40% - Accent1 5 2 2 4" xfId="9644"/>
    <cellStyle name="40% - Accent1 5 2 3" xfId="9645"/>
    <cellStyle name="40% - Accent1 5 2 3 2" xfId="9646"/>
    <cellStyle name="40% - Accent1 5 2 3 2 2" xfId="9647"/>
    <cellStyle name="40% - Accent1 5 2 3 3" xfId="9648"/>
    <cellStyle name="40% - Accent1 5 2 4" xfId="9649"/>
    <cellStyle name="40% - Accent1 5 2 4 2" xfId="9650"/>
    <cellStyle name="40% - Accent1 5 2 5" xfId="9651"/>
    <cellStyle name="40% - Accent1 5 2_draft transactions report_052009_rvsd" xfId="9652"/>
    <cellStyle name="40% - Accent1 5 3" xfId="9653"/>
    <cellStyle name="40% - Accent1 5 3 2" xfId="9654"/>
    <cellStyle name="40% - Accent1 5 3 2 2" xfId="9655"/>
    <cellStyle name="40% - Accent1 5 3 2 2 2" xfId="9656"/>
    <cellStyle name="40% - Accent1 5 3 2 3" xfId="9657"/>
    <cellStyle name="40% - Accent1 5 3 3" xfId="9658"/>
    <cellStyle name="40% - Accent1 5 3 3 2" xfId="9659"/>
    <cellStyle name="40% - Accent1 5 3 4" xfId="9660"/>
    <cellStyle name="40% - Accent1 5 4" xfId="9661"/>
    <cellStyle name="40% - Accent1 5 4 2" xfId="9662"/>
    <cellStyle name="40% - Accent1 5 4 2 2" xfId="9663"/>
    <cellStyle name="40% - Accent1 5 4 3" xfId="9664"/>
    <cellStyle name="40% - Accent1 5 5" xfId="9665"/>
    <cellStyle name="40% - Accent1 5 5 2" xfId="9666"/>
    <cellStyle name="40% - Accent1 5 6" xfId="9667"/>
    <cellStyle name="40% - Accent1 5_draft transactions report_052009_rvsd" xfId="9668"/>
    <cellStyle name="40% - Accent1 50" xfId="9669"/>
    <cellStyle name="40% - Accent1 50 2" xfId="9670"/>
    <cellStyle name="40% - Accent1 50 2 2" xfId="9671"/>
    <cellStyle name="40% - Accent1 50 2 2 2" xfId="9672"/>
    <cellStyle name="40% - Accent1 50 2 3" xfId="9673"/>
    <cellStyle name="40% - Accent1 50 3" xfId="9674"/>
    <cellStyle name="40% - Accent1 50 3 2" xfId="9675"/>
    <cellStyle name="40% - Accent1 50 4" xfId="9676"/>
    <cellStyle name="40% - Accent1 51" xfId="9677"/>
    <cellStyle name="40% - Accent1 51 2" xfId="9678"/>
    <cellStyle name="40% - Accent1 51 2 2" xfId="9679"/>
    <cellStyle name="40% - Accent1 51 2 2 2" xfId="9680"/>
    <cellStyle name="40% - Accent1 51 2 3" xfId="9681"/>
    <cellStyle name="40% - Accent1 51 3" xfId="9682"/>
    <cellStyle name="40% - Accent1 51 3 2" xfId="9683"/>
    <cellStyle name="40% - Accent1 51 4" xfId="9684"/>
    <cellStyle name="40% - Accent1 52" xfId="9685"/>
    <cellStyle name="40% - Accent1 52 2" xfId="9686"/>
    <cellStyle name="40% - Accent1 52 2 2" xfId="9687"/>
    <cellStyle name="40% - Accent1 52 2 2 2" xfId="9688"/>
    <cellStyle name="40% - Accent1 52 2 3" xfId="9689"/>
    <cellStyle name="40% - Accent1 52 3" xfId="9690"/>
    <cellStyle name="40% - Accent1 52 3 2" xfId="9691"/>
    <cellStyle name="40% - Accent1 52 4" xfId="9692"/>
    <cellStyle name="40% - Accent1 53" xfId="9693"/>
    <cellStyle name="40% - Accent1 53 2" xfId="9694"/>
    <cellStyle name="40% - Accent1 53 2 2" xfId="9695"/>
    <cellStyle name="40% - Accent1 53 2 2 2" xfId="9696"/>
    <cellStyle name="40% - Accent1 53 2 3" xfId="9697"/>
    <cellStyle name="40% - Accent1 53 3" xfId="9698"/>
    <cellStyle name="40% - Accent1 53 3 2" xfId="9699"/>
    <cellStyle name="40% - Accent1 53 4" xfId="9700"/>
    <cellStyle name="40% - Accent1 54" xfId="9701"/>
    <cellStyle name="40% - Accent1 54 2" xfId="9702"/>
    <cellStyle name="40% - Accent1 54 2 2" xfId="9703"/>
    <cellStyle name="40% - Accent1 54 2 2 2" xfId="9704"/>
    <cellStyle name="40% - Accent1 54 2 3" xfId="9705"/>
    <cellStyle name="40% - Accent1 54 3" xfId="9706"/>
    <cellStyle name="40% - Accent1 54 3 2" xfId="9707"/>
    <cellStyle name="40% - Accent1 54 4" xfId="9708"/>
    <cellStyle name="40% - Accent1 55" xfId="9709"/>
    <cellStyle name="40% - Accent1 55 2" xfId="9710"/>
    <cellStyle name="40% - Accent1 55 2 2" xfId="9711"/>
    <cellStyle name="40% - Accent1 55 2 2 2" xfId="9712"/>
    <cellStyle name="40% - Accent1 55 2 3" xfId="9713"/>
    <cellStyle name="40% - Accent1 55 3" xfId="9714"/>
    <cellStyle name="40% - Accent1 55 3 2" xfId="9715"/>
    <cellStyle name="40% - Accent1 55 4" xfId="9716"/>
    <cellStyle name="40% - Accent1 56" xfId="9717"/>
    <cellStyle name="40% - Accent1 56 2" xfId="9718"/>
    <cellStyle name="40% - Accent1 56 2 2" xfId="9719"/>
    <cellStyle name="40% - Accent1 56 2 2 2" xfId="9720"/>
    <cellStyle name="40% - Accent1 56 2 3" xfId="9721"/>
    <cellStyle name="40% - Accent1 56 3" xfId="9722"/>
    <cellStyle name="40% - Accent1 56 3 2" xfId="9723"/>
    <cellStyle name="40% - Accent1 56 4" xfId="9724"/>
    <cellStyle name="40% - Accent1 57" xfId="9725"/>
    <cellStyle name="40% - Accent1 57 2" xfId="9726"/>
    <cellStyle name="40% - Accent1 57 2 2" xfId="9727"/>
    <cellStyle name="40% - Accent1 57 2 2 2" xfId="9728"/>
    <cellStyle name="40% - Accent1 57 2 3" xfId="9729"/>
    <cellStyle name="40% - Accent1 57 3" xfId="9730"/>
    <cellStyle name="40% - Accent1 57 3 2" xfId="9731"/>
    <cellStyle name="40% - Accent1 57 4" xfId="9732"/>
    <cellStyle name="40% - Accent1 58" xfId="9733"/>
    <cellStyle name="40% - Accent1 58 2" xfId="9734"/>
    <cellStyle name="40% - Accent1 58 2 2" xfId="9735"/>
    <cellStyle name="40% - Accent1 58 2 2 2" xfId="9736"/>
    <cellStyle name="40% - Accent1 58 2 3" xfId="9737"/>
    <cellStyle name="40% - Accent1 58 3" xfId="9738"/>
    <cellStyle name="40% - Accent1 58 3 2" xfId="9739"/>
    <cellStyle name="40% - Accent1 58 4" xfId="9740"/>
    <cellStyle name="40% - Accent1 59" xfId="9741"/>
    <cellStyle name="40% - Accent1 59 2" xfId="9742"/>
    <cellStyle name="40% - Accent1 59 2 2" xfId="9743"/>
    <cellStyle name="40% - Accent1 59 2 2 2" xfId="9744"/>
    <cellStyle name="40% - Accent1 59 2 3" xfId="9745"/>
    <cellStyle name="40% - Accent1 59 3" xfId="9746"/>
    <cellStyle name="40% - Accent1 59 3 2" xfId="9747"/>
    <cellStyle name="40% - Accent1 59 4" xfId="9748"/>
    <cellStyle name="40% - Accent1 6" xfId="9749"/>
    <cellStyle name="40% - Accent1 6 2" xfId="9750"/>
    <cellStyle name="40% - Accent1 6 2 2" xfId="9751"/>
    <cellStyle name="40% - Accent1 6 2 2 2" xfId="9752"/>
    <cellStyle name="40% - Accent1 6 2 2 2 2" xfId="9753"/>
    <cellStyle name="40% - Accent1 6 2 2 2 2 2" xfId="9754"/>
    <cellStyle name="40% - Accent1 6 2 2 2 3" xfId="9755"/>
    <cellStyle name="40% - Accent1 6 2 2 3" xfId="9756"/>
    <cellStyle name="40% - Accent1 6 2 2 3 2" xfId="9757"/>
    <cellStyle name="40% - Accent1 6 2 2 4" xfId="9758"/>
    <cellStyle name="40% - Accent1 6 2 3" xfId="9759"/>
    <cellStyle name="40% - Accent1 6 2 3 2" xfId="9760"/>
    <cellStyle name="40% - Accent1 6 2 3 2 2" xfId="9761"/>
    <cellStyle name="40% - Accent1 6 2 3 3" xfId="9762"/>
    <cellStyle name="40% - Accent1 6 2 4" xfId="9763"/>
    <cellStyle name="40% - Accent1 6 2 4 2" xfId="9764"/>
    <cellStyle name="40% - Accent1 6 2 5" xfId="9765"/>
    <cellStyle name="40% - Accent1 6 2_draft transactions report_052009_rvsd" xfId="9766"/>
    <cellStyle name="40% - Accent1 6 3" xfId="9767"/>
    <cellStyle name="40% - Accent1 6 3 2" xfId="9768"/>
    <cellStyle name="40% - Accent1 6 3 2 2" xfId="9769"/>
    <cellStyle name="40% - Accent1 6 3 2 2 2" xfId="9770"/>
    <cellStyle name="40% - Accent1 6 3 2 3" xfId="9771"/>
    <cellStyle name="40% - Accent1 6 3 3" xfId="9772"/>
    <cellStyle name="40% - Accent1 6 3 3 2" xfId="9773"/>
    <cellStyle name="40% - Accent1 6 3 4" xfId="9774"/>
    <cellStyle name="40% - Accent1 6 4" xfId="9775"/>
    <cellStyle name="40% - Accent1 6 4 2" xfId="9776"/>
    <cellStyle name="40% - Accent1 6 4 2 2" xfId="9777"/>
    <cellStyle name="40% - Accent1 6 4 3" xfId="9778"/>
    <cellStyle name="40% - Accent1 6 5" xfId="9779"/>
    <cellStyle name="40% - Accent1 6 5 2" xfId="9780"/>
    <cellStyle name="40% - Accent1 6 6" xfId="9781"/>
    <cellStyle name="40% - Accent1 6_draft transactions report_052009_rvsd" xfId="9782"/>
    <cellStyle name="40% - Accent1 60" xfId="9783"/>
    <cellStyle name="40% - Accent1 60 2" xfId="9784"/>
    <cellStyle name="40% - Accent1 60 2 2" xfId="9785"/>
    <cellStyle name="40% - Accent1 60 2 2 2" xfId="9786"/>
    <cellStyle name="40% - Accent1 60 2 3" xfId="9787"/>
    <cellStyle name="40% - Accent1 60 3" xfId="9788"/>
    <cellStyle name="40% - Accent1 60 3 2" xfId="9789"/>
    <cellStyle name="40% - Accent1 60 4" xfId="9790"/>
    <cellStyle name="40% - Accent1 61" xfId="9791"/>
    <cellStyle name="40% - Accent1 61 2" xfId="9792"/>
    <cellStyle name="40% - Accent1 61 2 2" xfId="9793"/>
    <cellStyle name="40% - Accent1 61 2 2 2" xfId="9794"/>
    <cellStyle name="40% - Accent1 61 2 3" xfId="9795"/>
    <cellStyle name="40% - Accent1 61 3" xfId="9796"/>
    <cellStyle name="40% - Accent1 61 3 2" xfId="9797"/>
    <cellStyle name="40% - Accent1 61 4" xfId="9798"/>
    <cellStyle name="40% - Accent1 62" xfId="9799"/>
    <cellStyle name="40% - Accent1 62 2" xfId="9800"/>
    <cellStyle name="40% - Accent1 62 2 2" xfId="9801"/>
    <cellStyle name="40% - Accent1 62 2 2 2" xfId="9802"/>
    <cellStyle name="40% - Accent1 62 2 3" xfId="9803"/>
    <cellStyle name="40% - Accent1 62 3" xfId="9804"/>
    <cellStyle name="40% - Accent1 62 3 2" xfId="9805"/>
    <cellStyle name="40% - Accent1 62 4" xfId="9806"/>
    <cellStyle name="40% - Accent1 63" xfId="9807"/>
    <cellStyle name="40% - Accent1 63 2" xfId="9808"/>
    <cellStyle name="40% - Accent1 63 2 2" xfId="9809"/>
    <cellStyle name="40% - Accent1 63 2 2 2" xfId="9810"/>
    <cellStyle name="40% - Accent1 63 2 3" xfId="9811"/>
    <cellStyle name="40% - Accent1 63 3" xfId="9812"/>
    <cellStyle name="40% - Accent1 63 3 2" xfId="9813"/>
    <cellStyle name="40% - Accent1 63 4" xfId="9814"/>
    <cellStyle name="40% - Accent1 64" xfId="9815"/>
    <cellStyle name="40% - Accent1 64 2" xfId="9816"/>
    <cellStyle name="40% - Accent1 64 2 2" xfId="9817"/>
    <cellStyle name="40% - Accent1 64 2 2 2" xfId="9818"/>
    <cellStyle name="40% - Accent1 64 2 3" xfId="9819"/>
    <cellStyle name="40% - Accent1 64 3" xfId="9820"/>
    <cellStyle name="40% - Accent1 64 3 2" xfId="9821"/>
    <cellStyle name="40% - Accent1 64 4" xfId="9822"/>
    <cellStyle name="40% - Accent1 65" xfId="9823"/>
    <cellStyle name="40% - Accent1 65 2" xfId="9824"/>
    <cellStyle name="40% - Accent1 65 2 2" xfId="9825"/>
    <cellStyle name="40% - Accent1 65 2 2 2" xfId="9826"/>
    <cellStyle name="40% - Accent1 65 2 3" xfId="9827"/>
    <cellStyle name="40% - Accent1 65 3" xfId="9828"/>
    <cellStyle name="40% - Accent1 65 3 2" xfId="9829"/>
    <cellStyle name="40% - Accent1 65 4" xfId="9830"/>
    <cellStyle name="40% - Accent1 66" xfId="9831"/>
    <cellStyle name="40% - Accent1 66 2" xfId="9832"/>
    <cellStyle name="40% - Accent1 66 2 2" xfId="9833"/>
    <cellStyle name="40% - Accent1 66 2 2 2" xfId="9834"/>
    <cellStyle name="40% - Accent1 66 2 3" xfId="9835"/>
    <cellStyle name="40% - Accent1 66 3" xfId="9836"/>
    <cellStyle name="40% - Accent1 66 3 2" xfId="9837"/>
    <cellStyle name="40% - Accent1 66 4" xfId="9838"/>
    <cellStyle name="40% - Accent1 67" xfId="9839"/>
    <cellStyle name="40% - Accent1 67 2" xfId="9840"/>
    <cellStyle name="40% - Accent1 67 2 2" xfId="9841"/>
    <cellStyle name="40% - Accent1 67 2 2 2" xfId="9842"/>
    <cellStyle name="40% - Accent1 67 2 3" xfId="9843"/>
    <cellStyle name="40% - Accent1 67 3" xfId="9844"/>
    <cellStyle name="40% - Accent1 67 3 2" xfId="9845"/>
    <cellStyle name="40% - Accent1 67 4" xfId="9846"/>
    <cellStyle name="40% - Accent1 68" xfId="9847"/>
    <cellStyle name="40% - Accent1 68 2" xfId="9848"/>
    <cellStyle name="40% - Accent1 68 2 2" xfId="9849"/>
    <cellStyle name="40% - Accent1 68 2 2 2" xfId="9850"/>
    <cellStyle name="40% - Accent1 68 2 3" xfId="9851"/>
    <cellStyle name="40% - Accent1 68 3" xfId="9852"/>
    <cellStyle name="40% - Accent1 68 3 2" xfId="9853"/>
    <cellStyle name="40% - Accent1 68 4" xfId="9854"/>
    <cellStyle name="40% - Accent1 69" xfId="9855"/>
    <cellStyle name="40% - Accent1 69 2" xfId="9856"/>
    <cellStyle name="40% - Accent1 69 2 2" xfId="9857"/>
    <cellStyle name="40% - Accent1 69 2 2 2" xfId="9858"/>
    <cellStyle name="40% - Accent1 69 2 3" xfId="9859"/>
    <cellStyle name="40% - Accent1 69 3" xfId="9860"/>
    <cellStyle name="40% - Accent1 69 3 2" xfId="9861"/>
    <cellStyle name="40% - Accent1 69 4" xfId="9862"/>
    <cellStyle name="40% - Accent1 7" xfId="9863"/>
    <cellStyle name="40% - Accent1 7 2" xfId="9864"/>
    <cellStyle name="40% - Accent1 7 2 2" xfId="9865"/>
    <cellStyle name="40% - Accent1 7 2 2 2" xfId="9866"/>
    <cellStyle name="40% - Accent1 7 2 2 2 2" xfId="9867"/>
    <cellStyle name="40% - Accent1 7 2 2 2 2 2" xfId="9868"/>
    <cellStyle name="40% - Accent1 7 2 2 2 3" xfId="9869"/>
    <cellStyle name="40% - Accent1 7 2 2 3" xfId="9870"/>
    <cellStyle name="40% - Accent1 7 2 2 3 2" xfId="9871"/>
    <cellStyle name="40% - Accent1 7 2 2 4" xfId="9872"/>
    <cellStyle name="40% - Accent1 7 2 3" xfId="9873"/>
    <cellStyle name="40% - Accent1 7 2 3 2" xfId="9874"/>
    <cellStyle name="40% - Accent1 7 2 3 2 2" xfId="9875"/>
    <cellStyle name="40% - Accent1 7 2 3 3" xfId="9876"/>
    <cellStyle name="40% - Accent1 7 2 4" xfId="9877"/>
    <cellStyle name="40% - Accent1 7 2 4 2" xfId="9878"/>
    <cellStyle name="40% - Accent1 7 2 5" xfId="9879"/>
    <cellStyle name="40% - Accent1 7 2_draft transactions report_052009_rvsd" xfId="9880"/>
    <cellStyle name="40% - Accent1 7 3" xfId="9881"/>
    <cellStyle name="40% - Accent1 7 3 2" xfId="9882"/>
    <cellStyle name="40% - Accent1 7 3 2 2" xfId="9883"/>
    <cellStyle name="40% - Accent1 7 3 2 2 2" xfId="9884"/>
    <cellStyle name="40% - Accent1 7 3 2 3" xfId="9885"/>
    <cellStyle name="40% - Accent1 7 3 3" xfId="9886"/>
    <cellStyle name="40% - Accent1 7 3 3 2" xfId="9887"/>
    <cellStyle name="40% - Accent1 7 3 4" xfId="9888"/>
    <cellStyle name="40% - Accent1 7 4" xfId="9889"/>
    <cellStyle name="40% - Accent1 7 4 2" xfId="9890"/>
    <cellStyle name="40% - Accent1 7 4 2 2" xfId="9891"/>
    <cellStyle name="40% - Accent1 7 4 3" xfId="9892"/>
    <cellStyle name="40% - Accent1 7 5" xfId="9893"/>
    <cellStyle name="40% - Accent1 7 5 2" xfId="9894"/>
    <cellStyle name="40% - Accent1 7 6" xfId="9895"/>
    <cellStyle name="40% - Accent1 7_draft transactions report_052009_rvsd" xfId="9896"/>
    <cellStyle name="40% - Accent1 70" xfId="9897"/>
    <cellStyle name="40% - Accent1 70 2" xfId="9898"/>
    <cellStyle name="40% - Accent1 70 2 2" xfId="9899"/>
    <cellStyle name="40% - Accent1 70 2 2 2" xfId="9900"/>
    <cellStyle name="40% - Accent1 70 2 3" xfId="9901"/>
    <cellStyle name="40% - Accent1 70 3" xfId="9902"/>
    <cellStyle name="40% - Accent1 70 3 2" xfId="9903"/>
    <cellStyle name="40% - Accent1 70 4" xfId="9904"/>
    <cellStyle name="40% - Accent1 71" xfId="9905"/>
    <cellStyle name="40% - Accent1 71 2" xfId="9906"/>
    <cellStyle name="40% - Accent1 71 2 2" xfId="9907"/>
    <cellStyle name="40% - Accent1 71 2 2 2" xfId="9908"/>
    <cellStyle name="40% - Accent1 71 2 3" xfId="9909"/>
    <cellStyle name="40% - Accent1 71 3" xfId="9910"/>
    <cellStyle name="40% - Accent1 71 3 2" xfId="9911"/>
    <cellStyle name="40% - Accent1 71 4" xfId="9912"/>
    <cellStyle name="40% - Accent1 72" xfId="9913"/>
    <cellStyle name="40% - Accent1 72 2" xfId="9914"/>
    <cellStyle name="40% - Accent1 72 2 2" xfId="9915"/>
    <cellStyle name="40% - Accent1 72 2 2 2" xfId="9916"/>
    <cellStyle name="40% - Accent1 72 2 3" xfId="9917"/>
    <cellStyle name="40% - Accent1 72 3" xfId="9918"/>
    <cellStyle name="40% - Accent1 72 3 2" xfId="9919"/>
    <cellStyle name="40% - Accent1 72 4" xfId="9920"/>
    <cellStyle name="40% - Accent1 73" xfId="9921"/>
    <cellStyle name="40% - Accent1 73 2" xfId="9922"/>
    <cellStyle name="40% - Accent1 73 2 2" xfId="9923"/>
    <cellStyle name="40% - Accent1 73 2 2 2" xfId="9924"/>
    <cellStyle name="40% - Accent1 73 2 3" xfId="9925"/>
    <cellStyle name="40% - Accent1 73 3" xfId="9926"/>
    <cellStyle name="40% - Accent1 73 3 2" xfId="9927"/>
    <cellStyle name="40% - Accent1 73 4" xfId="9928"/>
    <cellStyle name="40% - Accent1 74" xfId="9929"/>
    <cellStyle name="40% - Accent1 74 2" xfId="9930"/>
    <cellStyle name="40% - Accent1 74 2 2" xfId="9931"/>
    <cellStyle name="40% - Accent1 74 2 2 2" xfId="9932"/>
    <cellStyle name="40% - Accent1 74 2 3" xfId="9933"/>
    <cellStyle name="40% - Accent1 74 3" xfId="9934"/>
    <cellStyle name="40% - Accent1 74 3 2" xfId="9935"/>
    <cellStyle name="40% - Accent1 74 4" xfId="9936"/>
    <cellStyle name="40% - Accent1 75" xfId="9937"/>
    <cellStyle name="40% - Accent1 75 2" xfId="9938"/>
    <cellStyle name="40% - Accent1 75 2 2" xfId="9939"/>
    <cellStyle name="40% - Accent1 75 2 2 2" xfId="9940"/>
    <cellStyle name="40% - Accent1 75 2 3" xfId="9941"/>
    <cellStyle name="40% - Accent1 75 3" xfId="9942"/>
    <cellStyle name="40% - Accent1 75 3 2" xfId="9943"/>
    <cellStyle name="40% - Accent1 75 4" xfId="9944"/>
    <cellStyle name="40% - Accent1 76" xfId="9945"/>
    <cellStyle name="40% - Accent1 76 2" xfId="9946"/>
    <cellStyle name="40% - Accent1 76 2 2" xfId="9947"/>
    <cellStyle name="40% - Accent1 76 2 2 2" xfId="9948"/>
    <cellStyle name="40% - Accent1 76 2 3" xfId="9949"/>
    <cellStyle name="40% - Accent1 76 3" xfId="9950"/>
    <cellStyle name="40% - Accent1 76 3 2" xfId="9951"/>
    <cellStyle name="40% - Accent1 76 4" xfId="9952"/>
    <cellStyle name="40% - Accent1 77" xfId="9953"/>
    <cellStyle name="40% - Accent1 77 2" xfId="9954"/>
    <cellStyle name="40% - Accent1 77 2 2" xfId="9955"/>
    <cellStyle name="40% - Accent1 77 2 2 2" xfId="9956"/>
    <cellStyle name="40% - Accent1 77 2 3" xfId="9957"/>
    <cellStyle name="40% - Accent1 77 3" xfId="9958"/>
    <cellStyle name="40% - Accent1 77 3 2" xfId="9959"/>
    <cellStyle name="40% - Accent1 77 4" xfId="9960"/>
    <cellStyle name="40% - Accent1 78" xfId="9961"/>
    <cellStyle name="40% - Accent1 78 2" xfId="9962"/>
    <cellStyle name="40% - Accent1 78 2 2" xfId="9963"/>
    <cellStyle name="40% - Accent1 78 2 2 2" xfId="9964"/>
    <cellStyle name="40% - Accent1 78 2 3" xfId="9965"/>
    <cellStyle name="40% - Accent1 78 3" xfId="9966"/>
    <cellStyle name="40% - Accent1 78 3 2" xfId="9967"/>
    <cellStyle name="40% - Accent1 78 4" xfId="9968"/>
    <cellStyle name="40% - Accent1 79" xfId="9969"/>
    <cellStyle name="40% - Accent1 79 2" xfId="9970"/>
    <cellStyle name="40% - Accent1 79 2 2" xfId="9971"/>
    <cellStyle name="40% - Accent1 79 2 2 2" xfId="9972"/>
    <cellStyle name="40% - Accent1 79 2 3" xfId="9973"/>
    <cellStyle name="40% - Accent1 79 3" xfId="9974"/>
    <cellStyle name="40% - Accent1 79 3 2" xfId="9975"/>
    <cellStyle name="40% - Accent1 79 4" xfId="9976"/>
    <cellStyle name="40% - Accent1 8" xfId="9977"/>
    <cellStyle name="40% - Accent1 8 2" xfId="9978"/>
    <cellStyle name="40% - Accent1 8 2 2" xfId="9979"/>
    <cellStyle name="40% - Accent1 8 2 2 2" xfId="9980"/>
    <cellStyle name="40% - Accent1 8 2 2 2 2" xfId="9981"/>
    <cellStyle name="40% - Accent1 8 2 2 2 2 2" xfId="9982"/>
    <cellStyle name="40% - Accent1 8 2 2 2 3" xfId="9983"/>
    <cellStyle name="40% - Accent1 8 2 2 3" xfId="9984"/>
    <cellStyle name="40% - Accent1 8 2 2 3 2" xfId="9985"/>
    <cellStyle name="40% - Accent1 8 2 2 4" xfId="9986"/>
    <cellStyle name="40% - Accent1 8 2 3" xfId="9987"/>
    <cellStyle name="40% - Accent1 8 2 3 2" xfId="9988"/>
    <cellStyle name="40% - Accent1 8 2 3 2 2" xfId="9989"/>
    <cellStyle name="40% - Accent1 8 2 3 3" xfId="9990"/>
    <cellStyle name="40% - Accent1 8 2 4" xfId="9991"/>
    <cellStyle name="40% - Accent1 8 2 4 2" xfId="9992"/>
    <cellStyle name="40% - Accent1 8 2 5" xfId="9993"/>
    <cellStyle name="40% - Accent1 8 2_draft transactions report_052009_rvsd" xfId="9994"/>
    <cellStyle name="40% - Accent1 8 3" xfId="9995"/>
    <cellStyle name="40% - Accent1 8 3 2" xfId="9996"/>
    <cellStyle name="40% - Accent1 8 3 2 2" xfId="9997"/>
    <cellStyle name="40% - Accent1 8 3 2 2 2" xfId="9998"/>
    <cellStyle name="40% - Accent1 8 3 2 3" xfId="9999"/>
    <cellStyle name="40% - Accent1 8 3 3" xfId="10000"/>
    <cellStyle name="40% - Accent1 8 3 3 2" xfId="10001"/>
    <cellStyle name="40% - Accent1 8 3 4" xfId="10002"/>
    <cellStyle name="40% - Accent1 8 4" xfId="10003"/>
    <cellStyle name="40% - Accent1 8 4 2" xfId="10004"/>
    <cellStyle name="40% - Accent1 8 4 2 2" xfId="10005"/>
    <cellStyle name="40% - Accent1 8 4 3" xfId="10006"/>
    <cellStyle name="40% - Accent1 8 5" xfId="10007"/>
    <cellStyle name="40% - Accent1 8 5 2" xfId="10008"/>
    <cellStyle name="40% - Accent1 8 6" xfId="10009"/>
    <cellStyle name="40% - Accent1 8_draft transactions report_052009_rvsd" xfId="10010"/>
    <cellStyle name="40% - Accent1 80" xfId="10011"/>
    <cellStyle name="40% - Accent1 80 2" xfId="10012"/>
    <cellStyle name="40% - Accent1 80 2 2" xfId="10013"/>
    <cellStyle name="40% - Accent1 80 2 2 2" xfId="10014"/>
    <cellStyle name="40% - Accent1 80 2 3" xfId="10015"/>
    <cellStyle name="40% - Accent1 80 3" xfId="10016"/>
    <cellStyle name="40% - Accent1 80 3 2" xfId="10017"/>
    <cellStyle name="40% - Accent1 80 4" xfId="10018"/>
    <cellStyle name="40% - Accent1 81" xfId="10019"/>
    <cellStyle name="40% - Accent1 81 2" xfId="10020"/>
    <cellStyle name="40% - Accent1 81 2 2" xfId="10021"/>
    <cellStyle name="40% - Accent1 81 2 2 2" xfId="10022"/>
    <cellStyle name="40% - Accent1 81 2 3" xfId="10023"/>
    <cellStyle name="40% - Accent1 81 3" xfId="10024"/>
    <cellStyle name="40% - Accent1 81 3 2" xfId="10025"/>
    <cellStyle name="40% - Accent1 81 4" xfId="10026"/>
    <cellStyle name="40% - Accent1 82" xfId="10027"/>
    <cellStyle name="40% - Accent1 82 2" xfId="10028"/>
    <cellStyle name="40% - Accent1 83" xfId="10029"/>
    <cellStyle name="40% - Accent1 83 2" xfId="10030"/>
    <cellStyle name="40% - Accent1 84" xfId="10031"/>
    <cellStyle name="40% - Accent1 84 2" xfId="10032"/>
    <cellStyle name="40% - Accent1 85" xfId="10033"/>
    <cellStyle name="40% - Accent1 85 2" xfId="10034"/>
    <cellStyle name="40% - Accent1 85 2 2" xfId="10035"/>
    <cellStyle name="40% - Accent1 85 2 2 2" xfId="10036"/>
    <cellStyle name="40% - Accent1 85 2 3" xfId="10037"/>
    <cellStyle name="40% - Accent1 85 3" xfId="10038"/>
    <cellStyle name="40% - Accent1 85 3 2" xfId="10039"/>
    <cellStyle name="40% - Accent1 85 4" xfId="10040"/>
    <cellStyle name="40% - Accent1 86" xfId="10041"/>
    <cellStyle name="40% - Accent1 86 2" xfId="10042"/>
    <cellStyle name="40% - Accent1 86 2 2" xfId="10043"/>
    <cellStyle name="40% - Accent1 86 2 2 2" xfId="10044"/>
    <cellStyle name="40% - Accent1 86 2 3" xfId="10045"/>
    <cellStyle name="40% - Accent1 86 3" xfId="10046"/>
    <cellStyle name="40% - Accent1 86 3 2" xfId="10047"/>
    <cellStyle name="40% - Accent1 86 4" xfId="10048"/>
    <cellStyle name="40% - Accent1 87" xfId="10049"/>
    <cellStyle name="40% - Accent1 87 2" xfId="10050"/>
    <cellStyle name="40% - Accent1 87 2 2" xfId="10051"/>
    <cellStyle name="40% - Accent1 87 2 2 2" xfId="10052"/>
    <cellStyle name="40% - Accent1 87 2 3" xfId="10053"/>
    <cellStyle name="40% - Accent1 87 3" xfId="10054"/>
    <cellStyle name="40% - Accent1 87 3 2" xfId="10055"/>
    <cellStyle name="40% - Accent1 87 4" xfId="10056"/>
    <cellStyle name="40% - Accent1 88" xfId="10057"/>
    <cellStyle name="40% - Accent1 88 2" xfId="10058"/>
    <cellStyle name="40% - Accent1 88 2 2" xfId="10059"/>
    <cellStyle name="40% - Accent1 88 2 2 2" xfId="10060"/>
    <cellStyle name="40% - Accent1 88 2 3" xfId="10061"/>
    <cellStyle name="40% - Accent1 88 3" xfId="10062"/>
    <cellStyle name="40% - Accent1 88 3 2" xfId="10063"/>
    <cellStyle name="40% - Accent1 88 4" xfId="10064"/>
    <cellStyle name="40% - Accent1 89" xfId="10065"/>
    <cellStyle name="40% - Accent1 89 2" xfId="10066"/>
    <cellStyle name="40% - Accent1 89 2 2" xfId="10067"/>
    <cellStyle name="40% - Accent1 89 2 2 2" xfId="10068"/>
    <cellStyle name="40% - Accent1 89 2 3" xfId="10069"/>
    <cellStyle name="40% - Accent1 89 3" xfId="10070"/>
    <cellStyle name="40% - Accent1 89 3 2" xfId="10071"/>
    <cellStyle name="40% - Accent1 89 4" xfId="10072"/>
    <cellStyle name="40% - Accent1 9" xfId="10073"/>
    <cellStyle name="40% - Accent1 9 2" xfId="10074"/>
    <cellStyle name="40% - Accent1 9 2 2" xfId="10075"/>
    <cellStyle name="40% - Accent1 9 2 2 2" xfId="10076"/>
    <cellStyle name="40% - Accent1 9 2 2 2 2" xfId="10077"/>
    <cellStyle name="40% - Accent1 9 2 2 2 2 2" xfId="10078"/>
    <cellStyle name="40% - Accent1 9 2 2 2 3" xfId="10079"/>
    <cellStyle name="40% - Accent1 9 2 2 3" xfId="10080"/>
    <cellStyle name="40% - Accent1 9 2 2 3 2" xfId="10081"/>
    <cellStyle name="40% - Accent1 9 2 2 4" xfId="10082"/>
    <cellStyle name="40% - Accent1 9 2 3" xfId="10083"/>
    <cellStyle name="40% - Accent1 9 2 3 2" xfId="10084"/>
    <cellStyle name="40% - Accent1 9 2 3 2 2" xfId="10085"/>
    <cellStyle name="40% - Accent1 9 2 3 3" xfId="10086"/>
    <cellStyle name="40% - Accent1 9 2 4" xfId="10087"/>
    <cellStyle name="40% - Accent1 9 2 4 2" xfId="10088"/>
    <cellStyle name="40% - Accent1 9 2 5" xfId="10089"/>
    <cellStyle name="40% - Accent1 9 2_draft transactions report_052009_rvsd" xfId="10090"/>
    <cellStyle name="40% - Accent1 9 3" xfId="10091"/>
    <cellStyle name="40% - Accent1 9 3 2" xfId="10092"/>
    <cellStyle name="40% - Accent1 9 3 2 2" xfId="10093"/>
    <cellStyle name="40% - Accent1 9 3 2 2 2" xfId="10094"/>
    <cellStyle name="40% - Accent1 9 3 2 3" xfId="10095"/>
    <cellStyle name="40% - Accent1 9 3 3" xfId="10096"/>
    <cellStyle name="40% - Accent1 9 3 3 2" xfId="10097"/>
    <cellStyle name="40% - Accent1 9 3 4" xfId="10098"/>
    <cellStyle name="40% - Accent1 9 4" xfId="10099"/>
    <cellStyle name="40% - Accent1 9 4 2" xfId="10100"/>
    <cellStyle name="40% - Accent1 9 4 2 2" xfId="10101"/>
    <cellStyle name="40% - Accent1 9 4 3" xfId="10102"/>
    <cellStyle name="40% - Accent1 9 5" xfId="10103"/>
    <cellStyle name="40% - Accent1 9 5 2" xfId="10104"/>
    <cellStyle name="40% - Accent1 9 6" xfId="10105"/>
    <cellStyle name="40% - Accent1 9_draft transactions report_052009_rvsd" xfId="10106"/>
    <cellStyle name="40% - Accent1 90" xfId="10107"/>
    <cellStyle name="40% - Accent1 90 2" xfId="10108"/>
    <cellStyle name="40% - Accent1 90 2 2" xfId="10109"/>
    <cellStyle name="40% - Accent1 90 2 2 2" xfId="10110"/>
    <cellStyle name="40% - Accent1 90 2 3" xfId="10111"/>
    <cellStyle name="40% - Accent1 90 3" xfId="10112"/>
    <cellStyle name="40% - Accent1 90 3 2" xfId="10113"/>
    <cellStyle name="40% - Accent1 90 4" xfId="10114"/>
    <cellStyle name="40% - Accent1 91" xfId="10115"/>
    <cellStyle name="40% - Accent1 91 2" xfId="10116"/>
    <cellStyle name="40% - Accent1 91 2 2" xfId="10117"/>
    <cellStyle name="40% - Accent1 91 2 2 2" xfId="10118"/>
    <cellStyle name="40% - Accent1 91 2 3" xfId="10119"/>
    <cellStyle name="40% - Accent1 91 3" xfId="10120"/>
    <cellStyle name="40% - Accent1 91 3 2" xfId="10121"/>
    <cellStyle name="40% - Accent1 91 4" xfId="10122"/>
    <cellStyle name="40% - Accent1 92" xfId="10123"/>
    <cellStyle name="40% - Accent1 92 2" xfId="10124"/>
    <cellStyle name="40% - Accent1 92 2 2" xfId="10125"/>
    <cellStyle name="40% - Accent1 92 2 2 2" xfId="10126"/>
    <cellStyle name="40% - Accent1 92 2 3" xfId="10127"/>
    <cellStyle name="40% - Accent1 92 3" xfId="10128"/>
    <cellStyle name="40% - Accent1 92 3 2" xfId="10129"/>
    <cellStyle name="40% - Accent1 92 4" xfId="10130"/>
    <cellStyle name="40% - Accent1 93" xfId="10131"/>
    <cellStyle name="40% - Accent1 93 2" xfId="10132"/>
    <cellStyle name="40% - Accent1 93 2 2" xfId="10133"/>
    <cellStyle name="40% - Accent1 93 2 2 2" xfId="10134"/>
    <cellStyle name="40% - Accent1 93 2 3" xfId="10135"/>
    <cellStyle name="40% - Accent1 93 3" xfId="10136"/>
    <cellStyle name="40% - Accent1 93 3 2" xfId="10137"/>
    <cellStyle name="40% - Accent1 93 4" xfId="10138"/>
    <cellStyle name="40% - Accent1 94" xfId="10139"/>
    <cellStyle name="40% - Accent1 94 2" xfId="10140"/>
    <cellStyle name="40% - Accent1 94 2 2" xfId="10141"/>
    <cellStyle name="40% - Accent1 94 2 2 2" xfId="10142"/>
    <cellStyle name="40% - Accent1 94 2 3" xfId="10143"/>
    <cellStyle name="40% - Accent1 94 3" xfId="10144"/>
    <cellStyle name="40% - Accent1 94 3 2" xfId="10145"/>
    <cellStyle name="40% - Accent1 94 4" xfId="10146"/>
    <cellStyle name="40% - Accent1 95" xfId="10147"/>
    <cellStyle name="40% - Accent1 95 2" xfId="10148"/>
    <cellStyle name="40% - Accent1 95 2 2" xfId="10149"/>
    <cellStyle name="40% - Accent1 95 2 2 2" xfId="10150"/>
    <cellStyle name="40% - Accent1 95 2 3" xfId="10151"/>
    <cellStyle name="40% - Accent1 95 3" xfId="10152"/>
    <cellStyle name="40% - Accent1 95 3 2" xfId="10153"/>
    <cellStyle name="40% - Accent1 95 4" xfId="10154"/>
    <cellStyle name="40% - Accent1 96" xfId="10155"/>
    <cellStyle name="40% - Accent1 96 2" xfId="10156"/>
    <cellStyle name="40% - Accent1 96 2 2" xfId="10157"/>
    <cellStyle name="40% - Accent1 96 2 2 2" xfId="10158"/>
    <cellStyle name="40% - Accent1 96 2 3" xfId="10159"/>
    <cellStyle name="40% - Accent1 96 3" xfId="10160"/>
    <cellStyle name="40% - Accent1 96 3 2" xfId="10161"/>
    <cellStyle name="40% - Accent1 96 4" xfId="10162"/>
    <cellStyle name="40% - Accent1 97" xfId="10163"/>
    <cellStyle name="40% - Accent1 97 2" xfId="10164"/>
    <cellStyle name="40% - Accent1 97 2 2" xfId="10165"/>
    <cellStyle name="40% - Accent1 97 2 2 2" xfId="10166"/>
    <cellStyle name="40% - Accent1 97 2 3" xfId="10167"/>
    <cellStyle name="40% - Accent1 97 3" xfId="10168"/>
    <cellStyle name="40% - Accent1 97 3 2" xfId="10169"/>
    <cellStyle name="40% - Accent1 97 4" xfId="10170"/>
    <cellStyle name="40% - Accent1 98" xfId="10171"/>
    <cellStyle name="40% - Accent1 98 2" xfId="10172"/>
    <cellStyle name="40% - Accent1 98 2 2" xfId="10173"/>
    <cellStyle name="40% - Accent1 98 2 2 2" xfId="10174"/>
    <cellStyle name="40% - Accent1 98 2 3" xfId="10175"/>
    <cellStyle name="40% - Accent1 98 3" xfId="10176"/>
    <cellStyle name="40% - Accent1 98 3 2" xfId="10177"/>
    <cellStyle name="40% - Accent1 98 4" xfId="10178"/>
    <cellStyle name="40% - Accent1 99" xfId="10179"/>
    <cellStyle name="40% - Accent1 99 2" xfId="10180"/>
    <cellStyle name="40% - Accent1 99 2 2" xfId="10181"/>
    <cellStyle name="40% - Accent1 99 2 2 2" xfId="10182"/>
    <cellStyle name="40% - Accent1 99 2 3" xfId="10183"/>
    <cellStyle name="40% - Accent1 99 3" xfId="10184"/>
    <cellStyle name="40% - Accent1 99 3 2" xfId="10185"/>
    <cellStyle name="40% - Accent1 99 4" xfId="10186"/>
    <cellStyle name="40% - Accent2 10" xfId="10187"/>
    <cellStyle name="40% - Accent2 10 2" xfId="10188"/>
    <cellStyle name="40% - Accent2 10 2 2" xfId="10189"/>
    <cellStyle name="40% - Accent2 10 2 2 2" xfId="10190"/>
    <cellStyle name="40% - Accent2 10 2 2 2 2" xfId="10191"/>
    <cellStyle name="40% - Accent2 10 2 2 3" xfId="10192"/>
    <cellStyle name="40% - Accent2 10 2 3" xfId="10193"/>
    <cellStyle name="40% - Accent2 10 2 3 2" xfId="10194"/>
    <cellStyle name="40% - Accent2 10 2 4" xfId="10195"/>
    <cellStyle name="40% - Accent2 10 3" xfId="10196"/>
    <cellStyle name="40% - Accent2 10 3 2" xfId="10197"/>
    <cellStyle name="40% - Accent2 10 3 2 2" xfId="10198"/>
    <cellStyle name="40% - Accent2 10 3 3" xfId="10199"/>
    <cellStyle name="40% - Accent2 10 4" xfId="10200"/>
    <cellStyle name="40% - Accent2 10 4 2" xfId="10201"/>
    <cellStyle name="40% - Accent2 10 5" xfId="10202"/>
    <cellStyle name="40% - Accent2 10_draft transactions report_052009_rvsd" xfId="10203"/>
    <cellStyle name="40% - Accent2 100" xfId="10204"/>
    <cellStyle name="40% - Accent2 100 2" xfId="10205"/>
    <cellStyle name="40% - Accent2 101" xfId="10206"/>
    <cellStyle name="40% - Accent2 101 2" xfId="10207"/>
    <cellStyle name="40% - Accent2 102" xfId="10208"/>
    <cellStyle name="40% - Accent2 102 2" xfId="10209"/>
    <cellStyle name="40% - Accent2 103" xfId="10210"/>
    <cellStyle name="40% - Accent2 103 2" xfId="10211"/>
    <cellStyle name="40% - Accent2 104" xfId="10212"/>
    <cellStyle name="40% - Accent2 104 2" xfId="10213"/>
    <cellStyle name="40% - Accent2 105" xfId="10214"/>
    <cellStyle name="40% - Accent2 105 2" xfId="10215"/>
    <cellStyle name="40% - Accent2 106" xfId="10216"/>
    <cellStyle name="40% - Accent2 106 2" xfId="10217"/>
    <cellStyle name="40% - Accent2 107" xfId="10218"/>
    <cellStyle name="40% - Accent2 107 2" xfId="10219"/>
    <cellStyle name="40% - Accent2 108" xfId="10220"/>
    <cellStyle name="40% - Accent2 108 2" xfId="10221"/>
    <cellStyle name="40% - Accent2 109" xfId="10222"/>
    <cellStyle name="40% - Accent2 109 2" xfId="10223"/>
    <cellStyle name="40% - Accent2 11" xfId="10224"/>
    <cellStyle name="40% - Accent2 11 2" xfId="10225"/>
    <cellStyle name="40% - Accent2 11 2 2" xfId="10226"/>
    <cellStyle name="40% - Accent2 11 2 2 2" xfId="10227"/>
    <cellStyle name="40% - Accent2 11 2 2 2 2" xfId="10228"/>
    <cellStyle name="40% - Accent2 11 2 2 3" xfId="10229"/>
    <cellStyle name="40% - Accent2 11 2 3" xfId="10230"/>
    <cellStyle name="40% - Accent2 11 2 3 2" xfId="10231"/>
    <cellStyle name="40% - Accent2 11 2 4" xfId="10232"/>
    <cellStyle name="40% - Accent2 11 3" xfId="10233"/>
    <cellStyle name="40% - Accent2 11 3 2" xfId="10234"/>
    <cellStyle name="40% - Accent2 11 3 2 2" xfId="10235"/>
    <cellStyle name="40% - Accent2 11 3 3" xfId="10236"/>
    <cellStyle name="40% - Accent2 11 4" xfId="10237"/>
    <cellStyle name="40% - Accent2 11 4 2" xfId="10238"/>
    <cellStyle name="40% - Accent2 11 5" xfId="10239"/>
    <cellStyle name="40% - Accent2 11_draft transactions report_052009_rvsd" xfId="10240"/>
    <cellStyle name="40% - Accent2 110" xfId="10241"/>
    <cellStyle name="40% - Accent2 110 2" xfId="10242"/>
    <cellStyle name="40% - Accent2 110 2 2" xfId="10243"/>
    <cellStyle name="40% - Accent2 110 2 2 2" xfId="10244"/>
    <cellStyle name="40% - Accent2 110 2 3" xfId="10245"/>
    <cellStyle name="40% - Accent2 110 3" xfId="10246"/>
    <cellStyle name="40% - Accent2 110 3 2" xfId="10247"/>
    <cellStyle name="40% - Accent2 110 4" xfId="10248"/>
    <cellStyle name="40% - Accent2 111" xfId="10249"/>
    <cellStyle name="40% - Accent2 111 2" xfId="10250"/>
    <cellStyle name="40% - Accent2 111 2 2" xfId="10251"/>
    <cellStyle name="40% - Accent2 111 2 2 2" xfId="10252"/>
    <cellStyle name="40% - Accent2 111 2 3" xfId="10253"/>
    <cellStyle name="40% - Accent2 111 3" xfId="10254"/>
    <cellStyle name="40% - Accent2 111 3 2" xfId="10255"/>
    <cellStyle name="40% - Accent2 111 4" xfId="10256"/>
    <cellStyle name="40% - Accent2 112" xfId="10257"/>
    <cellStyle name="40% - Accent2 112 2" xfId="10258"/>
    <cellStyle name="40% - Accent2 112 2 2" xfId="10259"/>
    <cellStyle name="40% - Accent2 112 2 2 2" xfId="10260"/>
    <cellStyle name="40% - Accent2 112 2 3" xfId="10261"/>
    <cellStyle name="40% - Accent2 112 3" xfId="10262"/>
    <cellStyle name="40% - Accent2 112 3 2" xfId="10263"/>
    <cellStyle name="40% - Accent2 112 4" xfId="10264"/>
    <cellStyle name="40% - Accent2 113" xfId="10265"/>
    <cellStyle name="40% - Accent2 113 2" xfId="10266"/>
    <cellStyle name="40% - Accent2 113 2 2" xfId="10267"/>
    <cellStyle name="40% - Accent2 113 2 2 2" xfId="10268"/>
    <cellStyle name="40% - Accent2 113 2 3" xfId="10269"/>
    <cellStyle name="40% - Accent2 113 3" xfId="10270"/>
    <cellStyle name="40% - Accent2 113 3 2" xfId="10271"/>
    <cellStyle name="40% - Accent2 113 4" xfId="10272"/>
    <cellStyle name="40% - Accent2 114" xfId="10273"/>
    <cellStyle name="40% - Accent2 114 2" xfId="10274"/>
    <cellStyle name="40% - Accent2 114 2 2" xfId="10275"/>
    <cellStyle name="40% - Accent2 114 2 2 2" xfId="10276"/>
    <cellStyle name="40% - Accent2 114 2 3" xfId="10277"/>
    <cellStyle name="40% - Accent2 114 3" xfId="10278"/>
    <cellStyle name="40% - Accent2 114 3 2" xfId="10279"/>
    <cellStyle name="40% - Accent2 114 4" xfId="10280"/>
    <cellStyle name="40% - Accent2 115" xfId="10281"/>
    <cellStyle name="40% - Accent2 115 2" xfId="10282"/>
    <cellStyle name="40% - Accent2 115 2 2" xfId="10283"/>
    <cellStyle name="40% - Accent2 115 2 2 2" xfId="10284"/>
    <cellStyle name="40% - Accent2 115 2 3" xfId="10285"/>
    <cellStyle name="40% - Accent2 115 3" xfId="10286"/>
    <cellStyle name="40% - Accent2 115 3 2" xfId="10287"/>
    <cellStyle name="40% - Accent2 115 4" xfId="10288"/>
    <cellStyle name="40% - Accent2 116" xfId="10289"/>
    <cellStyle name="40% - Accent2 116 2" xfId="10290"/>
    <cellStyle name="40% - Accent2 116 2 2" xfId="10291"/>
    <cellStyle name="40% - Accent2 116 2 2 2" xfId="10292"/>
    <cellStyle name="40% - Accent2 116 2 3" xfId="10293"/>
    <cellStyle name="40% - Accent2 116 3" xfId="10294"/>
    <cellStyle name="40% - Accent2 116 3 2" xfId="10295"/>
    <cellStyle name="40% - Accent2 116 4" xfId="10296"/>
    <cellStyle name="40% - Accent2 117" xfId="10297"/>
    <cellStyle name="40% - Accent2 117 2" xfId="10298"/>
    <cellStyle name="40% - Accent2 117 2 2" xfId="10299"/>
    <cellStyle name="40% - Accent2 117 2 2 2" xfId="10300"/>
    <cellStyle name="40% - Accent2 117 2 3" xfId="10301"/>
    <cellStyle name="40% - Accent2 117 3" xfId="10302"/>
    <cellStyle name="40% - Accent2 117 3 2" xfId="10303"/>
    <cellStyle name="40% - Accent2 117 4" xfId="10304"/>
    <cellStyle name="40% - Accent2 118" xfId="10305"/>
    <cellStyle name="40% - Accent2 118 2" xfId="10306"/>
    <cellStyle name="40% - Accent2 118 2 2" xfId="10307"/>
    <cellStyle name="40% - Accent2 118 2 2 2" xfId="10308"/>
    <cellStyle name="40% - Accent2 118 2 3" xfId="10309"/>
    <cellStyle name="40% - Accent2 118 3" xfId="10310"/>
    <cellStyle name="40% - Accent2 118 3 2" xfId="10311"/>
    <cellStyle name="40% - Accent2 118 4" xfId="10312"/>
    <cellStyle name="40% - Accent2 119" xfId="10313"/>
    <cellStyle name="40% - Accent2 119 2" xfId="10314"/>
    <cellStyle name="40% - Accent2 119 2 2" xfId="10315"/>
    <cellStyle name="40% - Accent2 119 2 2 2" xfId="10316"/>
    <cellStyle name="40% - Accent2 119 2 3" xfId="10317"/>
    <cellStyle name="40% - Accent2 119 3" xfId="10318"/>
    <cellStyle name="40% - Accent2 119 3 2" xfId="10319"/>
    <cellStyle name="40% - Accent2 119 4" xfId="10320"/>
    <cellStyle name="40% - Accent2 12" xfId="10321"/>
    <cellStyle name="40% - Accent2 12 2" xfId="10322"/>
    <cellStyle name="40% - Accent2 12 2 2" xfId="10323"/>
    <cellStyle name="40% - Accent2 12 2 2 2" xfId="10324"/>
    <cellStyle name="40% - Accent2 12 2 2 2 2" xfId="10325"/>
    <cellStyle name="40% - Accent2 12 2 2 3" xfId="10326"/>
    <cellStyle name="40% - Accent2 12 2 3" xfId="10327"/>
    <cellStyle name="40% - Accent2 12 2 3 2" xfId="10328"/>
    <cellStyle name="40% - Accent2 12 2 4" xfId="10329"/>
    <cellStyle name="40% - Accent2 12 3" xfId="10330"/>
    <cellStyle name="40% - Accent2 12 3 2" xfId="10331"/>
    <cellStyle name="40% - Accent2 12 3 2 2" xfId="10332"/>
    <cellStyle name="40% - Accent2 12 3 3" xfId="10333"/>
    <cellStyle name="40% - Accent2 12 4" xfId="10334"/>
    <cellStyle name="40% - Accent2 12 4 2" xfId="10335"/>
    <cellStyle name="40% - Accent2 12 5" xfId="10336"/>
    <cellStyle name="40% - Accent2 12_draft transactions report_052009_rvsd" xfId="10337"/>
    <cellStyle name="40% - Accent2 120" xfId="10338"/>
    <cellStyle name="40% - Accent2 120 2" xfId="10339"/>
    <cellStyle name="40% - Accent2 120 2 2" xfId="10340"/>
    <cellStyle name="40% - Accent2 120 2 2 2" xfId="10341"/>
    <cellStyle name="40% - Accent2 120 2 3" xfId="10342"/>
    <cellStyle name="40% - Accent2 120 3" xfId="10343"/>
    <cellStyle name="40% - Accent2 120 3 2" xfId="10344"/>
    <cellStyle name="40% - Accent2 120 4" xfId="10345"/>
    <cellStyle name="40% - Accent2 121" xfId="10346"/>
    <cellStyle name="40% - Accent2 121 2" xfId="10347"/>
    <cellStyle name="40% - Accent2 121 2 2" xfId="10348"/>
    <cellStyle name="40% - Accent2 121 2 2 2" xfId="10349"/>
    <cellStyle name="40% - Accent2 121 2 3" xfId="10350"/>
    <cellStyle name="40% - Accent2 121 3" xfId="10351"/>
    <cellStyle name="40% - Accent2 121 3 2" xfId="10352"/>
    <cellStyle name="40% - Accent2 121 4" xfId="10353"/>
    <cellStyle name="40% - Accent2 122" xfId="10354"/>
    <cellStyle name="40% - Accent2 123" xfId="10355"/>
    <cellStyle name="40% - Accent2 124" xfId="10356"/>
    <cellStyle name="40% - Accent2 125" xfId="10357"/>
    <cellStyle name="40% - Accent2 126" xfId="10358"/>
    <cellStyle name="40% - Accent2 127" xfId="10359"/>
    <cellStyle name="40% - Accent2 127 2" xfId="10360"/>
    <cellStyle name="40% - Accent2 127 2 2" xfId="10361"/>
    <cellStyle name="40% - Accent2 127 2 2 2" xfId="10362"/>
    <cellStyle name="40% - Accent2 127 2 3" xfId="10363"/>
    <cellStyle name="40% - Accent2 127 3" xfId="10364"/>
    <cellStyle name="40% - Accent2 127 3 2" xfId="10365"/>
    <cellStyle name="40% - Accent2 127 4" xfId="10366"/>
    <cellStyle name="40% - Accent2 128" xfId="10367"/>
    <cellStyle name="40% - Accent2 128 2" xfId="10368"/>
    <cellStyle name="40% - Accent2 128 2 2" xfId="10369"/>
    <cellStyle name="40% - Accent2 128 2 2 2" xfId="10370"/>
    <cellStyle name="40% - Accent2 128 2 3" xfId="10371"/>
    <cellStyle name="40% - Accent2 128 3" xfId="10372"/>
    <cellStyle name="40% - Accent2 128 3 2" xfId="10373"/>
    <cellStyle name="40% - Accent2 128 4" xfId="10374"/>
    <cellStyle name="40% - Accent2 129" xfId="10375"/>
    <cellStyle name="40% - Accent2 129 2" xfId="10376"/>
    <cellStyle name="40% - Accent2 129 2 2" xfId="10377"/>
    <cellStyle name="40% - Accent2 129 2 2 2" xfId="10378"/>
    <cellStyle name="40% - Accent2 129 2 3" xfId="10379"/>
    <cellStyle name="40% - Accent2 129 3" xfId="10380"/>
    <cellStyle name="40% - Accent2 129 3 2" xfId="10381"/>
    <cellStyle name="40% - Accent2 129 4" xfId="10382"/>
    <cellStyle name="40% - Accent2 13" xfId="10383"/>
    <cellStyle name="40% - Accent2 13 2" xfId="10384"/>
    <cellStyle name="40% - Accent2 13 2 2" xfId="10385"/>
    <cellStyle name="40% - Accent2 13 2 2 2" xfId="10386"/>
    <cellStyle name="40% - Accent2 13 2 2 2 2" xfId="10387"/>
    <cellStyle name="40% - Accent2 13 2 2 3" xfId="10388"/>
    <cellStyle name="40% - Accent2 13 2 3" xfId="10389"/>
    <cellStyle name="40% - Accent2 13 2 3 2" xfId="10390"/>
    <cellStyle name="40% - Accent2 13 2 4" xfId="10391"/>
    <cellStyle name="40% - Accent2 13 3" xfId="10392"/>
    <cellStyle name="40% - Accent2 13 3 2" xfId="10393"/>
    <cellStyle name="40% - Accent2 13 3 2 2" xfId="10394"/>
    <cellStyle name="40% - Accent2 13 3 3" xfId="10395"/>
    <cellStyle name="40% - Accent2 13 4" xfId="10396"/>
    <cellStyle name="40% - Accent2 13 4 2" xfId="10397"/>
    <cellStyle name="40% - Accent2 13 5" xfId="10398"/>
    <cellStyle name="40% - Accent2 13_draft transactions report_052009_rvsd" xfId="10399"/>
    <cellStyle name="40% - Accent2 130" xfId="10400"/>
    <cellStyle name="40% - Accent2 130 2" xfId="10401"/>
    <cellStyle name="40% - Accent2 130 2 2" xfId="10402"/>
    <cellStyle name="40% - Accent2 130 2 2 2" xfId="10403"/>
    <cellStyle name="40% - Accent2 130 2 3" xfId="10404"/>
    <cellStyle name="40% - Accent2 130 3" xfId="10405"/>
    <cellStyle name="40% - Accent2 130 3 2" xfId="10406"/>
    <cellStyle name="40% - Accent2 130 4" xfId="10407"/>
    <cellStyle name="40% - Accent2 131" xfId="10408"/>
    <cellStyle name="40% - Accent2 131 2" xfId="10409"/>
    <cellStyle name="40% - Accent2 131 2 2" xfId="10410"/>
    <cellStyle name="40% - Accent2 131 2 2 2" xfId="10411"/>
    <cellStyle name="40% - Accent2 131 2 3" xfId="10412"/>
    <cellStyle name="40% - Accent2 131 3" xfId="10413"/>
    <cellStyle name="40% - Accent2 131 3 2" xfId="10414"/>
    <cellStyle name="40% - Accent2 131 4" xfId="10415"/>
    <cellStyle name="40% - Accent2 132" xfId="10416"/>
    <cellStyle name="40% - Accent2 132 2" xfId="10417"/>
    <cellStyle name="40% - Accent2 132 2 2" xfId="10418"/>
    <cellStyle name="40% - Accent2 132 2 2 2" xfId="10419"/>
    <cellStyle name="40% - Accent2 132 2 3" xfId="10420"/>
    <cellStyle name="40% - Accent2 132 3" xfId="10421"/>
    <cellStyle name="40% - Accent2 132 3 2" xfId="10422"/>
    <cellStyle name="40% - Accent2 132 4" xfId="10423"/>
    <cellStyle name="40% - Accent2 133" xfId="10424"/>
    <cellStyle name="40% - Accent2 133 2" xfId="10425"/>
    <cellStyle name="40% - Accent2 133 2 2" xfId="10426"/>
    <cellStyle name="40% - Accent2 133 2 2 2" xfId="10427"/>
    <cellStyle name="40% - Accent2 133 2 3" xfId="10428"/>
    <cellStyle name="40% - Accent2 133 3" xfId="10429"/>
    <cellStyle name="40% - Accent2 133 3 2" xfId="10430"/>
    <cellStyle name="40% - Accent2 133 4" xfId="10431"/>
    <cellStyle name="40% - Accent2 134" xfId="10432"/>
    <cellStyle name="40% - Accent2 134 2" xfId="10433"/>
    <cellStyle name="40% - Accent2 134 2 2" xfId="10434"/>
    <cellStyle name="40% - Accent2 134 2 2 2" xfId="10435"/>
    <cellStyle name="40% - Accent2 134 2 3" xfId="10436"/>
    <cellStyle name="40% - Accent2 134 3" xfId="10437"/>
    <cellStyle name="40% - Accent2 134 3 2" xfId="10438"/>
    <cellStyle name="40% - Accent2 134 4" xfId="10439"/>
    <cellStyle name="40% - Accent2 135" xfId="10440"/>
    <cellStyle name="40% - Accent2 136" xfId="10441"/>
    <cellStyle name="40% - Accent2 137" xfId="10442"/>
    <cellStyle name="40% - Accent2 138" xfId="10443"/>
    <cellStyle name="40% - Accent2 138 2" xfId="10444"/>
    <cellStyle name="40% - Accent2 138 2 2" xfId="10445"/>
    <cellStyle name="40% - Accent2 138 2 2 2" xfId="10446"/>
    <cellStyle name="40% - Accent2 138 2 3" xfId="10447"/>
    <cellStyle name="40% - Accent2 138 3" xfId="10448"/>
    <cellStyle name="40% - Accent2 138 3 2" xfId="10449"/>
    <cellStyle name="40% - Accent2 138 4" xfId="10450"/>
    <cellStyle name="40% - Accent2 139" xfId="10451"/>
    <cellStyle name="40% - Accent2 139 2" xfId="10452"/>
    <cellStyle name="40% - Accent2 139 2 2" xfId="10453"/>
    <cellStyle name="40% - Accent2 139 2 2 2" xfId="10454"/>
    <cellStyle name="40% - Accent2 139 2 3" xfId="10455"/>
    <cellStyle name="40% - Accent2 139 3" xfId="10456"/>
    <cellStyle name="40% - Accent2 139 3 2" xfId="10457"/>
    <cellStyle name="40% - Accent2 139 4" xfId="10458"/>
    <cellStyle name="40% - Accent2 14" xfId="10459"/>
    <cellStyle name="40% - Accent2 14 2" xfId="10460"/>
    <cellStyle name="40% - Accent2 14 2 2" xfId="10461"/>
    <cellStyle name="40% - Accent2 14 2 2 2" xfId="10462"/>
    <cellStyle name="40% - Accent2 14 2 2 2 2" xfId="10463"/>
    <cellStyle name="40% - Accent2 14 2 2 3" xfId="10464"/>
    <cellStyle name="40% - Accent2 14 2 3" xfId="10465"/>
    <cellStyle name="40% - Accent2 14 2 3 2" xfId="10466"/>
    <cellStyle name="40% - Accent2 14 2 4" xfId="10467"/>
    <cellStyle name="40% - Accent2 14 3" xfId="10468"/>
    <cellStyle name="40% - Accent2 14 3 2" xfId="10469"/>
    <cellStyle name="40% - Accent2 14 3 2 2" xfId="10470"/>
    <cellStyle name="40% - Accent2 14 3 3" xfId="10471"/>
    <cellStyle name="40% - Accent2 14 4" xfId="10472"/>
    <cellStyle name="40% - Accent2 14 4 2" xfId="10473"/>
    <cellStyle name="40% - Accent2 14 5" xfId="10474"/>
    <cellStyle name="40% - Accent2 14_draft transactions report_052009_rvsd" xfId="10475"/>
    <cellStyle name="40% - Accent2 140" xfId="10476"/>
    <cellStyle name="40% - Accent2 140 2" xfId="10477"/>
    <cellStyle name="40% - Accent2 140 2 2" xfId="10478"/>
    <cellStyle name="40% - Accent2 140 2 2 2" xfId="10479"/>
    <cellStyle name="40% - Accent2 140 2 3" xfId="10480"/>
    <cellStyle name="40% - Accent2 140 3" xfId="10481"/>
    <cellStyle name="40% - Accent2 140 3 2" xfId="10482"/>
    <cellStyle name="40% - Accent2 140 4" xfId="10483"/>
    <cellStyle name="40% - Accent2 141" xfId="10484"/>
    <cellStyle name="40% - Accent2 141 2" xfId="10485"/>
    <cellStyle name="40% - Accent2 141 2 2" xfId="10486"/>
    <cellStyle name="40% - Accent2 141 2 2 2" xfId="10487"/>
    <cellStyle name="40% - Accent2 141 2 3" xfId="10488"/>
    <cellStyle name="40% - Accent2 141 3" xfId="10489"/>
    <cellStyle name="40% - Accent2 141 3 2" xfId="10490"/>
    <cellStyle name="40% - Accent2 141 4" xfId="10491"/>
    <cellStyle name="40% - Accent2 142" xfId="10492"/>
    <cellStyle name="40% - Accent2 142 2" xfId="10493"/>
    <cellStyle name="40% - Accent2 142 2 2" xfId="10494"/>
    <cellStyle name="40% - Accent2 142 2 2 2" xfId="10495"/>
    <cellStyle name="40% - Accent2 142 2 3" xfId="10496"/>
    <cellStyle name="40% - Accent2 142 3" xfId="10497"/>
    <cellStyle name="40% - Accent2 142 3 2" xfId="10498"/>
    <cellStyle name="40% - Accent2 142 4" xfId="10499"/>
    <cellStyle name="40% - Accent2 143" xfId="10500"/>
    <cellStyle name="40% - Accent2 143 2" xfId="10501"/>
    <cellStyle name="40% - Accent2 143 2 2" xfId="10502"/>
    <cellStyle name="40% - Accent2 143 2 2 2" xfId="10503"/>
    <cellStyle name="40% - Accent2 143 2 3" xfId="10504"/>
    <cellStyle name="40% - Accent2 143 3" xfId="10505"/>
    <cellStyle name="40% - Accent2 143 3 2" xfId="10506"/>
    <cellStyle name="40% - Accent2 143 4" xfId="10507"/>
    <cellStyle name="40% - Accent2 144" xfId="10508"/>
    <cellStyle name="40% - Accent2 144 2" xfId="10509"/>
    <cellStyle name="40% - Accent2 144 2 2" xfId="10510"/>
    <cellStyle name="40% - Accent2 144 2 2 2" xfId="10511"/>
    <cellStyle name="40% - Accent2 144 2 3" xfId="10512"/>
    <cellStyle name="40% - Accent2 144 3" xfId="10513"/>
    <cellStyle name="40% - Accent2 144 3 2" xfId="10514"/>
    <cellStyle name="40% - Accent2 144 4" xfId="10515"/>
    <cellStyle name="40% - Accent2 145" xfId="10516"/>
    <cellStyle name="40% - Accent2 145 2" xfId="10517"/>
    <cellStyle name="40% - Accent2 145 2 2" xfId="10518"/>
    <cellStyle name="40% - Accent2 145 2 2 2" xfId="10519"/>
    <cellStyle name="40% - Accent2 145 2 3" xfId="10520"/>
    <cellStyle name="40% - Accent2 145 3" xfId="10521"/>
    <cellStyle name="40% - Accent2 145 3 2" xfId="10522"/>
    <cellStyle name="40% - Accent2 145 4" xfId="10523"/>
    <cellStyle name="40% - Accent2 146" xfId="10524"/>
    <cellStyle name="40% - Accent2 146 2" xfId="10525"/>
    <cellStyle name="40% - Accent2 146 2 2" xfId="10526"/>
    <cellStyle name="40% - Accent2 146 2 2 2" xfId="10527"/>
    <cellStyle name="40% - Accent2 146 2 3" xfId="10528"/>
    <cellStyle name="40% - Accent2 146 3" xfId="10529"/>
    <cellStyle name="40% - Accent2 146 3 2" xfId="10530"/>
    <cellStyle name="40% - Accent2 146 4" xfId="10531"/>
    <cellStyle name="40% - Accent2 147" xfId="10532"/>
    <cellStyle name="40% - Accent2 148" xfId="10533"/>
    <cellStyle name="40% - Accent2 149" xfId="10534"/>
    <cellStyle name="40% - Accent2 15" xfId="10535"/>
    <cellStyle name="40% - Accent2 15 2" xfId="10536"/>
    <cellStyle name="40% - Accent2 15 2 2" xfId="10537"/>
    <cellStyle name="40% - Accent2 15 2 2 2" xfId="10538"/>
    <cellStyle name="40% - Accent2 15 2 2 2 2" xfId="10539"/>
    <cellStyle name="40% - Accent2 15 2 2 3" xfId="10540"/>
    <cellStyle name="40% - Accent2 15 2 3" xfId="10541"/>
    <cellStyle name="40% - Accent2 15 2 3 2" xfId="10542"/>
    <cellStyle name="40% - Accent2 15 2 4" xfId="10543"/>
    <cellStyle name="40% - Accent2 15 3" xfId="10544"/>
    <cellStyle name="40% - Accent2 15 3 2" xfId="10545"/>
    <cellStyle name="40% - Accent2 15 3 2 2" xfId="10546"/>
    <cellStyle name="40% - Accent2 15 3 3" xfId="10547"/>
    <cellStyle name="40% - Accent2 15 4" xfId="10548"/>
    <cellStyle name="40% - Accent2 15 4 2" xfId="10549"/>
    <cellStyle name="40% - Accent2 15 5" xfId="10550"/>
    <cellStyle name="40% - Accent2 15_draft transactions report_052009_rvsd" xfId="10551"/>
    <cellStyle name="40% - Accent2 150" xfId="10552"/>
    <cellStyle name="40% - Accent2 151" xfId="10553"/>
    <cellStyle name="40% - Accent2 152" xfId="10554"/>
    <cellStyle name="40% - Accent2 153" xfId="10555"/>
    <cellStyle name="40% - Accent2 153 2" xfId="10556"/>
    <cellStyle name="40% - Accent2 153 2 2" xfId="10557"/>
    <cellStyle name="40% - Accent2 153 3" xfId="10558"/>
    <cellStyle name="40% - Accent2 154" xfId="10559"/>
    <cellStyle name="40% - Accent2 154 2" xfId="10560"/>
    <cellStyle name="40% - Accent2 155" xfId="10561"/>
    <cellStyle name="40% - Accent2 16" xfId="10562"/>
    <cellStyle name="40% - Accent2 16 2" xfId="10563"/>
    <cellStyle name="40% - Accent2 16 2 2" xfId="10564"/>
    <cellStyle name="40% - Accent2 16 2 2 2" xfId="10565"/>
    <cellStyle name="40% - Accent2 16 2 2 2 2" xfId="10566"/>
    <cellStyle name="40% - Accent2 16 2 2 3" xfId="10567"/>
    <cellStyle name="40% - Accent2 16 2 3" xfId="10568"/>
    <cellStyle name="40% - Accent2 16 2 3 2" xfId="10569"/>
    <cellStyle name="40% - Accent2 16 2 4" xfId="10570"/>
    <cellStyle name="40% - Accent2 16 3" xfId="10571"/>
    <cellStyle name="40% - Accent2 16 3 2" xfId="10572"/>
    <cellStyle name="40% - Accent2 16 3 2 2" xfId="10573"/>
    <cellStyle name="40% - Accent2 16 3 3" xfId="10574"/>
    <cellStyle name="40% - Accent2 16 4" xfId="10575"/>
    <cellStyle name="40% - Accent2 16 4 2" xfId="10576"/>
    <cellStyle name="40% - Accent2 16 5" xfId="10577"/>
    <cellStyle name="40% - Accent2 16_draft transactions report_052009_rvsd" xfId="10578"/>
    <cellStyle name="40% - Accent2 17" xfId="10579"/>
    <cellStyle name="40% - Accent2 17 2" xfId="10580"/>
    <cellStyle name="40% - Accent2 17 2 2" xfId="10581"/>
    <cellStyle name="40% - Accent2 17 2 2 2" xfId="10582"/>
    <cellStyle name="40% - Accent2 17 2 2 2 2" xfId="10583"/>
    <cellStyle name="40% - Accent2 17 2 2 3" xfId="10584"/>
    <cellStyle name="40% - Accent2 17 2 3" xfId="10585"/>
    <cellStyle name="40% - Accent2 17 2 3 2" xfId="10586"/>
    <cellStyle name="40% - Accent2 17 2 4" xfId="10587"/>
    <cellStyle name="40% - Accent2 17 3" xfId="10588"/>
    <cellStyle name="40% - Accent2 17 3 2" xfId="10589"/>
    <cellStyle name="40% - Accent2 17 3 2 2" xfId="10590"/>
    <cellStyle name="40% - Accent2 17 3 3" xfId="10591"/>
    <cellStyle name="40% - Accent2 17 4" xfId="10592"/>
    <cellStyle name="40% - Accent2 17 4 2" xfId="10593"/>
    <cellStyle name="40% - Accent2 17 5" xfId="10594"/>
    <cellStyle name="40% - Accent2 17_draft transactions report_052009_rvsd" xfId="10595"/>
    <cellStyle name="40% - Accent2 18" xfId="10596"/>
    <cellStyle name="40% - Accent2 18 2" xfId="10597"/>
    <cellStyle name="40% - Accent2 18 2 2" xfId="10598"/>
    <cellStyle name="40% - Accent2 18 2 2 2" xfId="10599"/>
    <cellStyle name="40% - Accent2 18 2 2 2 2" xfId="10600"/>
    <cellStyle name="40% - Accent2 18 2 2 3" xfId="10601"/>
    <cellStyle name="40% - Accent2 18 2 3" xfId="10602"/>
    <cellStyle name="40% - Accent2 18 2 3 2" xfId="10603"/>
    <cellStyle name="40% - Accent2 18 2 4" xfId="10604"/>
    <cellStyle name="40% - Accent2 18 3" xfId="10605"/>
    <cellStyle name="40% - Accent2 18 3 2" xfId="10606"/>
    <cellStyle name="40% - Accent2 18 3 2 2" xfId="10607"/>
    <cellStyle name="40% - Accent2 18 3 3" xfId="10608"/>
    <cellStyle name="40% - Accent2 18 4" xfId="10609"/>
    <cellStyle name="40% - Accent2 18 4 2" xfId="10610"/>
    <cellStyle name="40% - Accent2 18 5" xfId="10611"/>
    <cellStyle name="40% - Accent2 18_draft transactions report_052009_rvsd" xfId="10612"/>
    <cellStyle name="40% - Accent2 19" xfId="10613"/>
    <cellStyle name="40% - Accent2 19 2" xfId="10614"/>
    <cellStyle name="40% - Accent2 19 2 2" xfId="10615"/>
    <cellStyle name="40% - Accent2 19 2 2 2" xfId="10616"/>
    <cellStyle name="40% - Accent2 19 2 2 2 2" xfId="10617"/>
    <cellStyle name="40% - Accent2 19 2 2 3" xfId="10618"/>
    <cellStyle name="40% - Accent2 19 2 3" xfId="10619"/>
    <cellStyle name="40% - Accent2 19 2 3 2" xfId="10620"/>
    <cellStyle name="40% - Accent2 19 2 4" xfId="10621"/>
    <cellStyle name="40% - Accent2 19 3" xfId="10622"/>
    <cellStyle name="40% - Accent2 19 3 2" xfId="10623"/>
    <cellStyle name="40% - Accent2 19 3 2 2" xfId="10624"/>
    <cellStyle name="40% - Accent2 19 3 3" xfId="10625"/>
    <cellStyle name="40% - Accent2 19 4" xfId="10626"/>
    <cellStyle name="40% - Accent2 19 4 2" xfId="10627"/>
    <cellStyle name="40% - Accent2 19 5" xfId="10628"/>
    <cellStyle name="40% - Accent2 19_draft transactions report_052009_rvsd" xfId="10629"/>
    <cellStyle name="40% - Accent2 2" xfId="10630"/>
    <cellStyle name="40% - Accent2 2 2" xfId="10631"/>
    <cellStyle name="40% - Accent2 2 2 2" xfId="10632"/>
    <cellStyle name="40% - Accent2 2 2 2 2" xfId="10633"/>
    <cellStyle name="40% - Accent2 2 2 2 2 2" xfId="10634"/>
    <cellStyle name="40% - Accent2 2 2 2 2 2 2" xfId="10635"/>
    <cellStyle name="40% - Accent2 2 2 2 2 3" xfId="10636"/>
    <cellStyle name="40% - Accent2 2 2 2 3" xfId="10637"/>
    <cellStyle name="40% - Accent2 2 2 2 3 2" xfId="10638"/>
    <cellStyle name="40% - Accent2 2 2 2 4" xfId="10639"/>
    <cellStyle name="40% - Accent2 2 2 3" xfId="10640"/>
    <cellStyle name="40% - Accent2 2 2 3 2" xfId="10641"/>
    <cellStyle name="40% - Accent2 2 2 3 2 2" xfId="10642"/>
    <cellStyle name="40% - Accent2 2 2 3 3" xfId="10643"/>
    <cellStyle name="40% - Accent2 2 2 4" xfId="10644"/>
    <cellStyle name="40% - Accent2 2 2 4 2" xfId="10645"/>
    <cellStyle name="40% - Accent2 2 2 5" xfId="10646"/>
    <cellStyle name="40% - Accent2 2 2_draft transactions report_052009_rvsd" xfId="10647"/>
    <cellStyle name="40% - Accent2 2 3" xfId="10648"/>
    <cellStyle name="40% - Accent2 2 3 2" xfId="10649"/>
    <cellStyle name="40% - Accent2 2 3 2 2" xfId="10650"/>
    <cellStyle name="40% - Accent2 2 3 2 2 2" xfId="10651"/>
    <cellStyle name="40% - Accent2 2 3 2 3" xfId="10652"/>
    <cellStyle name="40% - Accent2 2 3 3" xfId="10653"/>
    <cellStyle name="40% - Accent2 2 3 3 2" xfId="10654"/>
    <cellStyle name="40% - Accent2 2 3 4" xfId="10655"/>
    <cellStyle name="40% - Accent2 2 4" xfId="10656"/>
    <cellStyle name="40% - Accent2 2 4 2" xfId="10657"/>
    <cellStyle name="40% - Accent2 2 4 2 2" xfId="10658"/>
    <cellStyle name="40% - Accent2 2 4 3" xfId="10659"/>
    <cellStyle name="40% - Accent2 2 5" xfId="10660"/>
    <cellStyle name="40% - Accent2 2 5 2" xfId="10661"/>
    <cellStyle name="40% - Accent2 2 6" xfId="10662"/>
    <cellStyle name="40% - Accent2 2_draft transactions report_052009_rvsd" xfId="10663"/>
    <cellStyle name="40% - Accent2 20" xfId="10664"/>
    <cellStyle name="40% - Accent2 20 2" xfId="10665"/>
    <cellStyle name="40% - Accent2 20 2 2" xfId="10666"/>
    <cellStyle name="40% - Accent2 20 2 2 2" xfId="10667"/>
    <cellStyle name="40% - Accent2 20 2 2 2 2" xfId="10668"/>
    <cellStyle name="40% - Accent2 20 2 2 3" xfId="10669"/>
    <cellStyle name="40% - Accent2 20 2 3" xfId="10670"/>
    <cellStyle name="40% - Accent2 20 2 3 2" xfId="10671"/>
    <cellStyle name="40% - Accent2 20 2 4" xfId="10672"/>
    <cellStyle name="40% - Accent2 20 3" xfId="10673"/>
    <cellStyle name="40% - Accent2 20 3 2" xfId="10674"/>
    <cellStyle name="40% - Accent2 20 3 2 2" xfId="10675"/>
    <cellStyle name="40% - Accent2 20 3 3" xfId="10676"/>
    <cellStyle name="40% - Accent2 20 4" xfId="10677"/>
    <cellStyle name="40% - Accent2 20 4 2" xfId="10678"/>
    <cellStyle name="40% - Accent2 20 5" xfId="10679"/>
    <cellStyle name="40% - Accent2 20_draft transactions report_052009_rvsd" xfId="10680"/>
    <cellStyle name="40% - Accent2 21" xfId="10681"/>
    <cellStyle name="40% - Accent2 21 2" xfId="10682"/>
    <cellStyle name="40% - Accent2 21 2 2" xfId="10683"/>
    <cellStyle name="40% - Accent2 21 2 2 2" xfId="10684"/>
    <cellStyle name="40% - Accent2 21 2 2 2 2" xfId="10685"/>
    <cellStyle name="40% - Accent2 21 2 2 3" xfId="10686"/>
    <cellStyle name="40% - Accent2 21 2 3" xfId="10687"/>
    <cellStyle name="40% - Accent2 21 2 3 2" xfId="10688"/>
    <cellStyle name="40% - Accent2 21 2 4" xfId="10689"/>
    <cellStyle name="40% - Accent2 21 3" xfId="10690"/>
    <cellStyle name="40% - Accent2 21 3 2" xfId="10691"/>
    <cellStyle name="40% - Accent2 21 3 2 2" xfId="10692"/>
    <cellStyle name="40% - Accent2 21 3 3" xfId="10693"/>
    <cellStyle name="40% - Accent2 21 4" xfId="10694"/>
    <cellStyle name="40% - Accent2 21 4 2" xfId="10695"/>
    <cellStyle name="40% - Accent2 21 5" xfId="10696"/>
    <cellStyle name="40% - Accent2 21_draft transactions report_052009_rvsd" xfId="10697"/>
    <cellStyle name="40% - Accent2 22" xfId="10698"/>
    <cellStyle name="40% - Accent2 22 2" xfId="10699"/>
    <cellStyle name="40% - Accent2 22 2 2" xfId="10700"/>
    <cellStyle name="40% - Accent2 22 2 2 2" xfId="10701"/>
    <cellStyle name="40% - Accent2 22 2 2 2 2" xfId="10702"/>
    <cellStyle name="40% - Accent2 22 2 2 3" xfId="10703"/>
    <cellStyle name="40% - Accent2 22 2 3" xfId="10704"/>
    <cellStyle name="40% - Accent2 22 2 3 2" xfId="10705"/>
    <cellStyle name="40% - Accent2 22 2 4" xfId="10706"/>
    <cellStyle name="40% - Accent2 22 3" xfId="10707"/>
    <cellStyle name="40% - Accent2 22 3 2" xfId="10708"/>
    <cellStyle name="40% - Accent2 22 3 2 2" xfId="10709"/>
    <cellStyle name="40% - Accent2 22 3 3" xfId="10710"/>
    <cellStyle name="40% - Accent2 22 4" xfId="10711"/>
    <cellStyle name="40% - Accent2 22 4 2" xfId="10712"/>
    <cellStyle name="40% - Accent2 22 5" xfId="10713"/>
    <cellStyle name="40% - Accent2 22_draft transactions report_052009_rvsd" xfId="10714"/>
    <cellStyle name="40% - Accent2 23" xfId="10715"/>
    <cellStyle name="40% - Accent2 23 2" xfId="10716"/>
    <cellStyle name="40% - Accent2 23 2 2" xfId="10717"/>
    <cellStyle name="40% - Accent2 23 2 2 2" xfId="10718"/>
    <cellStyle name="40% - Accent2 23 2 2 2 2" xfId="10719"/>
    <cellStyle name="40% - Accent2 23 2 2 3" xfId="10720"/>
    <cellStyle name="40% - Accent2 23 2 3" xfId="10721"/>
    <cellStyle name="40% - Accent2 23 2 3 2" xfId="10722"/>
    <cellStyle name="40% - Accent2 23 2 4" xfId="10723"/>
    <cellStyle name="40% - Accent2 23 3" xfId="10724"/>
    <cellStyle name="40% - Accent2 23 3 2" xfId="10725"/>
    <cellStyle name="40% - Accent2 23 3 2 2" xfId="10726"/>
    <cellStyle name="40% - Accent2 23 3 3" xfId="10727"/>
    <cellStyle name="40% - Accent2 23 4" xfId="10728"/>
    <cellStyle name="40% - Accent2 23 4 2" xfId="10729"/>
    <cellStyle name="40% - Accent2 23 5" xfId="10730"/>
    <cellStyle name="40% - Accent2 23_draft transactions report_052009_rvsd" xfId="10731"/>
    <cellStyle name="40% - Accent2 24" xfId="10732"/>
    <cellStyle name="40% - Accent2 24 2" xfId="10733"/>
    <cellStyle name="40% - Accent2 24 2 2" xfId="10734"/>
    <cellStyle name="40% - Accent2 24 2 2 2" xfId="10735"/>
    <cellStyle name="40% - Accent2 24 2 2 2 2" xfId="10736"/>
    <cellStyle name="40% - Accent2 24 2 2 3" xfId="10737"/>
    <cellStyle name="40% - Accent2 24 2 3" xfId="10738"/>
    <cellStyle name="40% - Accent2 24 2 3 2" xfId="10739"/>
    <cellStyle name="40% - Accent2 24 2 4" xfId="10740"/>
    <cellStyle name="40% - Accent2 24 3" xfId="10741"/>
    <cellStyle name="40% - Accent2 24 3 2" xfId="10742"/>
    <cellStyle name="40% - Accent2 24 3 2 2" xfId="10743"/>
    <cellStyle name="40% - Accent2 24 3 3" xfId="10744"/>
    <cellStyle name="40% - Accent2 24 4" xfId="10745"/>
    <cellStyle name="40% - Accent2 24 4 2" xfId="10746"/>
    <cellStyle name="40% - Accent2 24 5" xfId="10747"/>
    <cellStyle name="40% - Accent2 24_draft transactions report_052009_rvsd" xfId="10748"/>
    <cellStyle name="40% - Accent2 25" xfId="10749"/>
    <cellStyle name="40% - Accent2 25 2" xfId="10750"/>
    <cellStyle name="40% - Accent2 25 2 2" xfId="10751"/>
    <cellStyle name="40% - Accent2 25 2 2 2" xfId="10752"/>
    <cellStyle name="40% - Accent2 25 2 2 2 2" xfId="10753"/>
    <cellStyle name="40% - Accent2 25 2 2 3" xfId="10754"/>
    <cellStyle name="40% - Accent2 25 2 3" xfId="10755"/>
    <cellStyle name="40% - Accent2 25 2 3 2" xfId="10756"/>
    <cellStyle name="40% - Accent2 25 2 4" xfId="10757"/>
    <cellStyle name="40% - Accent2 25 3" xfId="10758"/>
    <cellStyle name="40% - Accent2 25 3 2" xfId="10759"/>
    <cellStyle name="40% - Accent2 25 3 2 2" xfId="10760"/>
    <cellStyle name="40% - Accent2 25 3 3" xfId="10761"/>
    <cellStyle name="40% - Accent2 25 4" xfId="10762"/>
    <cellStyle name="40% - Accent2 25 4 2" xfId="10763"/>
    <cellStyle name="40% - Accent2 25 5" xfId="10764"/>
    <cellStyle name="40% - Accent2 25_draft transactions report_052009_rvsd" xfId="10765"/>
    <cellStyle name="40% - Accent2 26" xfId="10766"/>
    <cellStyle name="40% - Accent2 26 2" xfId="10767"/>
    <cellStyle name="40% - Accent2 26 2 2" xfId="10768"/>
    <cellStyle name="40% - Accent2 26 2 2 2" xfId="10769"/>
    <cellStyle name="40% - Accent2 26 2 2 2 2" xfId="10770"/>
    <cellStyle name="40% - Accent2 26 2 2 3" xfId="10771"/>
    <cellStyle name="40% - Accent2 26 2 3" xfId="10772"/>
    <cellStyle name="40% - Accent2 26 2 3 2" xfId="10773"/>
    <cellStyle name="40% - Accent2 26 2 4" xfId="10774"/>
    <cellStyle name="40% - Accent2 26 3" xfId="10775"/>
    <cellStyle name="40% - Accent2 26 3 2" xfId="10776"/>
    <cellStyle name="40% - Accent2 26 3 2 2" xfId="10777"/>
    <cellStyle name="40% - Accent2 26 3 3" xfId="10778"/>
    <cellStyle name="40% - Accent2 26 4" xfId="10779"/>
    <cellStyle name="40% - Accent2 26 4 2" xfId="10780"/>
    <cellStyle name="40% - Accent2 26 5" xfId="10781"/>
    <cellStyle name="40% - Accent2 26_draft transactions report_052009_rvsd" xfId="10782"/>
    <cellStyle name="40% - Accent2 27" xfId="10783"/>
    <cellStyle name="40% - Accent2 27 2" xfId="10784"/>
    <cellStyle name="40% - Accent2 27 2 2" xfId="10785"/>
    <cellStyle name="40% - Accent2 27 2 2 2" xfId="10786"/>
    <cellStyle name="40% - Accent2 27 2 2 2 2" xfId="10787"/>
    <cellStyle name="40% - Accent2 27 2 2 3" xfId="10788"/>
    <cellStyle name="40% - Accent2 27 2 3" xfId="10789"/>
    <cellStyle name="40% - Accent2 27 2 3 2" xfId="10790"/>
    <cellStyle name="40% - Accent2 27 2 4" xfId="10791"/>
    <cellStyle name="40% - Accent2 27 3" xfId="10792"/>
    <cellStyle name="40% - Accent2 27 3 2" xfId="10793"/>
    <cellStyle name="40% - Accent2 27 3 2 2" xfId="10794"/>
    <cellStyle name="40% - Accent2 27 3 3" xfId="10795"/>
    <cellStyle name="40% - Accent2 27 4" xfId="10796"/>
    <cellStyle name="40% - Accent2 27 4 2" xfId="10797"/>
    <cellStyle name="40% - Accent2 27 5" xfId="10798"/>
    <cellStyle name="40% - Accent2 27_draft transactions report_052009_rvsd" xfId="10799"/>
    <cellStyle name="40% - Accent2 28" xfId="10800"/>
    <cellStyle name="40% - Accent2 28 2" xfId="10801"/>
    <cellStyle name="40% - Accent2 28 2 2" xfId="10802"/>
    <cellStyle name="40% - Accent2 28 2 2 2" xfId="10803"/>
    <cellStyle name="40% - Accent2 28 2 2 2 2" xfId="10804"/>
    <cellStyle name="40% - Accent2 28 2 2 3" xfId="10805"/>
    <cellStyle name="40% - Accent2 28 2 3" xfId="10806"/>
    <cellStyle name="40% - Accent2 28 2 3 2" xfId="10807"/>
    <cellStyle name="40% - Accent2 28 2 4" xfId="10808"/>
    <cellStyle name="40% - Accent2 28 3" xfId="10809"/>
    <cellStyle name="40% - Accent2 28 3 2" xfId="10810"/>
    <cellStyle name="40% - Accent2 28 3 2 2" xfId="10811"/>
    <cellStyle name="40% - Accent2 28 3 3" xfId="10812"/>
    <cellStyle name="40% - Accent2 28 4" xfId="10813"/>
    <cellStyle name="40% - Accent2 28 4 2" xfId="10814"/>
    <cellStyle name="40% - Accent2 28 5" xfId="10815"/>
    <cellStyle name="40% - Accent2 28_draft transactions report_052009_rvsd" xfId="10816"/>
    <cellStyle name="40% - Accent2 29" xfId="10817"/>
    <cellStyle name="40% - Accent2 29 2" xfId="10818"/>
    <cellStyle name="40% - Accent2 29 2 2" xfId="10819"/>
    <cellStyle name="40% - Accent2 29 2 2 2" xfId="10820"/>
    <cellStyle name="40% - Accent2 29 2 2 2 2" xfId="10821"/>
    <cellStyle name="40% - Accent2 29 2 2 3" xfId="10822"/>
    <cellStyle name="40% - Accent2 29 2 3" xfId="10823"/>
    <cellStyle name="40% - Accent2 29 2 3 2" xfId="10824"/>
    <cellStyle name="40% - Accent2 29 2 4" xfId="10825"/>
    <cellStyle name="40% - Accent2 29 3" xfId="10826"/>
    <cellStyle name="40% - Accent2 29 3 2" xfId="10827"/>
    <cellStyle name="40% - Accent2 29 3 2 2" xfId="10828"/>
    <cellStyle name="40% - Accent2 29 3 3" xfId="10829"/>
    <cellStyle name="40% - Accent2 29 4" xfId="10830"/>
    <cellStyle name="40% - Accent2 29 4 2" xfId="10831"/>
    <cellStyle name="40% - Accent2 29 5" xfId="10832"/>
    <cellStyle name="40% - Accent2 29_draft transactions report_052009_rvsd" xfId="10833"/>
    <cellStyle name="40% - Accent2 3" xfId="10834"/>
    <cellStyle name="40% - Accent2 3 2" xfId="10835"/>
    <cellStyle name="40% - Accent2 3 2 2" xfId="10836"/>
    <cellStyle name="40% - Accent2 3 2 2 2" xfId="10837"/>
    <cellStyle name="40% - Accent2 3 2 2 2 2" xfId="10838"/>
    <cellStyle name="40% - Accent2 3 2 2 2 2 2" xfId="10839"/>
    <cellStyle name="40% - Accent2 3 2 2 2 3" xfId="10840"/>
    <cellStyle name="40% - Accent2 3 2 2 3" xfId="10841"/>
    <cellStyle name="40% - Accent2 3 2 2 3 2" xfId="10842"/>
    <cellStyle name="40% - Accent2 3 2 2 4" xfId="10843"/>
    <cellStyle name="40% - Accent2 3 2 3" xfId="10844"/>
    <cellStyle name="40% - Accent2 3 2 3 2" xfId="10845"/>
    <cellStyle name="40% - Accent2 3 2 3 2 2" xfId="10846"/>
    <cellStyle name="40% - Accent2 3 2 3 3" xfId="10847"/>
    <cellStyle name="40% - Accent2 3 2 4" xfId="10848"/>
    <cellStyle name="40% - Accent2 3 2 4 2" xfId="10849"/>
    <cellStyle name="40% - Accent2 3 2 5" xfId="10850"/>
    <cellStyle name="40% - Accent2 3 2_draft transactions report_052009_rvsd" xfId="10851"/>
    <cellStyle name="40% - Accent2 3 3" xfId="10852"/>
    <cellStyle name="40% - Accent2 3 3 2" xfId="10853"/>
    <cellStyle name="40% - Accent2 3 3 2 2" xfId="10854"/>
    <cellStyle name="40% - Accent2 3 3 2 2 2" xfId="10855"/>
    <cellStyle name="40% - Accent2 3 3 2 3" xfId="10856"/>
    <cellStyle name="40% - Accent2 3 3 3" xfId="10857"/>
    <cellStyle name="40% - Accent2 3 3 3 2" xfId="10858"/>
    <cellStyle name="40% - Accent2 3 3 4" xfId="10859"/>
    <cellStyle name="40% - Accent2 3 4" xfId="10860"/>
    <cellStyle name="40% - Accent2 3 4 2" xfId="10861"/>
    <cellStyle name="40% - Accent2 3 4 2 2" xfId="10862"/>
    <cellStyle name="40% - Accent2 3 4 3" xfId="10863"/>
    <cellStyle name="40% - Accent2 3 5" xfId="10864"/>
    <cellStyle name="40% - Accent2 3 5 2" xfId="10865"/>
    <cellStyle name="40% - Accent2 3 6" xfId="10866"/>
    <cellStyle name="40% - Accent2 3_draft transactions report_052009_rvsd" xfId="10867"/>
    <cellStyle name="40% - Accent2 30" xfId="10868"/>
    <cellStyle name="40% - Accent2 30 2" xfId="10869"/>
    <cellStyle name="40% - Accent2 30 2 2" xfId="10870"/>
    <cellStyle name="40% - Accent2 30 2 2 2" xfId="10871"/>
    <cellStyle name="40% - Accent2 30 2 2 2 2" xfId="10872"/>
    <cellStyle name="40% - Accent2 30 2 2 3" xfId="10873"/>
    <cellStyle name="40% - Accent2 30 2 3" xfId="10874"/>
    <cellStyle name="40% - Accent2 30 2 3 2" xfId="10875"/>
    <cellStyle name="40% - Accent2 30 2 4" xfId="10876"/>
    <cellStyle name="40% - Accent2 30 3" xfId="10877"/>
    <cellStyle name="40% - Accent2 30 3 2" xfId="10878"/>
    <cellStyle name="40% - Accent2 30 3 2 2" xfId="10879"/>
    <cellStyle name="40% - Accent2 30 3 3" xfId="10880"/>
    <cellStyle name="40% - Accent2 30 4" xfId="10881"/>
    <cellStyle name="40% - Accent2 30 4 2" xfId="10882"/>
    <cellStyle name="40% - Accent2 30 5" xfId="10883"/>
    <cellStyle name="40% - Accent2 30_draft transactions report_052009_rvsd" xfId="10884"/>
    <cellStyle name="40% - Accent2 31" xfId="10885"/>
    <cellStyle name="40% - Accent2 31 2" xfId="10886"/>
    <cellStyle name="40% - Accent2 31 2 2" xfId="10887"/>
    <cellStyle name="40% - Accent2 31 2 2 2" xfId="10888"/>
    <cellStyle name="40% - Accent2 31 2 2 2 2" xfId="10889"/>
    <cellStyle name="40% - Accent2 31 2 2 3" xfId="10890"/>
    <cellStyle name="40% - Accent2 31 2 3" xfId="10891"/>
    <cellStyle name="40% - Accent2 31 2 3 2" xfId="10892"/>
    <cellStyle name="40% - Accent2 31 2 4" xfId="10893"/>
    <cellStyle name="40% - Accent2 31 3" xfId="10894"/>
    <cellStyle name="40% - Accent2 31 3 2" xfId="10895"/>
    <cellStyle name="40% - Accent2 31 3 2 2" xfId="10896"/>
    <cellStyle name="40% - Accent2 31 3 3" xfId="10897"/>
    <cellStyle name="40% - Accent2 31 4" xfId="10898"/>
    <cellStyle name="40% - Accent2 31 4 2" xfId="10899"/>
    <cellStyle name="40% - Accent2 31 5" xfId="10900"/>
    <cellStyle name="40% - Accent2 31_draft transactions report_052009_rvsd" xfId="10901"/>
    <cellStyle name="40% - Accent2 32" xfId="10902"/>
    <cellStyle name="40% - Accent2 32 2" xfId="10903"/>
    <cellStyle name="40% - Accent2 32 2 2" xfId="10904"/>
    <cellStyle name="40% - Accent2 32 2 2 2" xfId="10905"/>
    <cellStyle name="40% - Accent2 32 2 2 2 2" xfId="10906"/>
    <cellStyle name="40% - Accent2 32 2 2 3" xfId="10907"/>
    <cellStyle name="40% - Accent2 32 2 3" xfId="10908"/>
    <cellStyle name="40% - Accent2 32 2 3 2" xfId="10909"/>
    <cellStyle name="40% - Accent2 32 2 4" xfId="10910"/>
    <cellStyle name="40% - Accent2 32 3" xfId="10911"/>
    <cellStyle name="40% - Accent2 32 3 2" xfId="10912"/>
    <cellStyle name="40% - Accent2 32 3 2 2" xfId="10913"/>
    <cellStyle name="40% - Accent2 32 3 3" xfId="10914"/>
    <cellStyle name="40% - Accent2 32 4" xfId="10915"/>
    <cellStyle name="40% - Accent2 32 4 2" xfId="10916"/>
    <cellStyle name="40% - Accent2 32 5" xfId="10917"/>
    <cellStyle name="40% - Accent2 32_draft transactions report_052009_rvsd" xfId="10918"/>
    <cellStyle name="40% - Accent2 33" xfId="10919"/>
    <cellStyle name="40% - Accent2 33 2" xfId="10920"/>
    <cellStyle name="40% - Accent2 33 2 2" xfId="10921"/>
    <cellStyle name="40% - Accent2 33 2 2 2" xfId="10922"/>
    <cellStyle name="40% - Accent2 33 2 3" xfId="10923"/>
    <cellStyle name="40% - Accent2 33 3" xfId="10924"/>
    <cellStyle name="40% - Accent2 33 3 2" xfId="10925"/>
    <cellStyle name="40% - Accent2 33 4" xfId="10926"/>
    <cellStyle name="40% - Accent2 34" xfId="10927"/>
    <cellStyle name="40% - Accent2 34 2" xfId="10928"/>
    <cellStyle name="40% - Accent2 34 2 2" xfId="10929"/>
    <cellStyle name="40% - Accent2 34 2 2 2" xfId="10930"/>
    <cellStyle name="40% - Accent2 34 2 3" xfId="10931"/>
    <cellStyle name="40% - Accent2 34 3" xfId="10932"/>
    <cellStyle name="40% - Accent2 34 3 2" xfId="10933"/>
    <cellStyle name="40% - Accent2 34 4" xfId="10934"/>
    <cellStyle name="40% - Accent2 35" xfId="10935"/>
    <cellStyle name="40% - Accent2 35 2" xfId="10936"/>
    <cellStyle name="40% - Accent2 35 2 2" xfId="10937"/>
    <cellStyle name="40% - Accent2 35 2 2 2" xfId="10938"/>
    <cellStyle name="40% - Accent2 35 2 3" xfId="10939"/>
    <cellStyle name="40% - Accent2 35 3" xfId="10940"/>
    <cellStyle name="40% - Accent2 35 3 2" xfId="10941"/>
    <cellStyle name="40% - Accent2 35 4" xfId="10942"/>
    <cellStyle name="40% - Accent2 36" xfId="10943"/>
    <cellStyle name="40% - Accent2 36 2" xfId="10944"/>
    <cellStyle name="40% - Accent2 36 2 2" xfId="10945"/>
    <cellStyle name="40% - Accent2 36 2 2 2" xfId="10946"/>
    <cellStyle name="40% - Accent2 36 2 3" xfId="10947"/>
    <cellStyle name="40% - Accent2 36 3" xfId="10948"/>
    <cellStyle name="40% - Accent2 36 3 2" xfId="10949"/>
    <cellStyle name="40% - Accent2 36 4" xfId="10950"/>
    <cellStyle name="40% - Accent2 37" xfId="10951"/>
    <cellStyle name="40% - Accent2 37 2" xfId="10952"/>
    <cellStyle name="40% - Accent2 37 2 2" xfId="10953"/>
    <cellStyle name="40% - Accent2 37 2 2 2" xfId="10954"/>
    <cellStyle name="40% - Accent2 37 2 3" xfId="10955"/>
    <cellStyle name="40% - Accent2 37 3" xfId="10956"/>
    <cellStyle name="40% - Accent2 37 3 2" xfId="10957"/>
    <cellStyle name="40% - Accent2 37 4" xfId="10958"/>
    <cellStyle name="40% - Accent2 38" xfId="10959"/>
    <cellStyle name="40% - Accent2 38 2" xfId="10960"/>
    <cellStyle name="40% - Accent2 38 2 2" xfId="10961"/>
    <cellStyle name="40% - Accent2 38 2 2 2" xfId="10962"/>
    <cellStyle name="40% - Accent2 38 2 3" xfId="10963"/>
    <cellStyle name="40% - Accent2 38 3" xfId="10964"/>
    <cellStyle name="40% - Accent2 38 3 2" xfId="10965"/>
    <cellStyle name="40% - Accent2 38 4" xfId="10966"/>
    <cellStyle name="40% - Accent2 39" xfId="10967"/>
    <cellStyle name="40% - Accent2 39 2" xfId="10968"/>
    <cellStyle name="40% - Accent2 39 2 2" xfId="10969"/>
    <cellStyle name="40% - Accent2 39 2 2 2" xfId="10970"/>
    <cellStyle name="40% - Accent2 39 2 3" xfId="10971"/>
    <cellStyle name="40% - Accent2 39 3" xfId="10972"/>
    <cellStyle name="40% - Accent2 39 3 2" xfId="10973"/>
    <cellStyle name="40% - Accent2 39 4" xfId="10974"/>
    <cellStyle name="40% - Accent2 4" xfId="10975"/>
    <cellStyle name="40% - Accent2 4 2" xfId="10976"/>
    <cellStyle name="40% - Accent2 4 2 2" xfId="10977"/>
    <cellStyle name="40% - Accent2 4 2 2 2" xfId="10978"/>
    <cellStyle name="40% - Accent2 4 2 2 2 2" xfId="10979"/>
    <cellStyle name="40% - Accent2 4 2 2 2 2 2" xfId="10980"/>
    <cellStyle name="40% - Accent2 4 2 2 2 3" xfId="10981"/>
    <cellStyle name="40% - Accent2 4 2 2 3" xfId="10982"/>
    <cellStyle name="40% - Accent2 4 2 2 3 2" xfId="10983"/>
    <cellStyle name="40% - Accent2 4 2 2 4" xfId="10984"/>
    <cellStyle name="40% - Accent2 4 2 3" xfId="10985"/>
    <cellStyle name="40% - Accent2 4 2 3 2" xfId="10986"/>
    <cellStyle name="40% - Accent2 4 2 3 2 2" xfId="10987"/>
    <cellStyle name="40% - Accent2 4 2 3 3" xfId="10988"/>
    <cellStyle name="40% - Accent2 4 2 4" xfId="10989"/>
    <cellStyle name="40% - Accent2 4 2 4 2" xfId="10990"/>
    <cellStyle name="40% - Accent2 4 2 5" xfId="10991"/>
    <cellStyle name="40% - Accent2 4 2_draft transactions report_052009_rvsd" xfId="10992"/>
    <cellStyle name="40% - Accent2 4 3" xfId="10993"/>
    <cellStyle name="40% - Accent2 4 3 2" xfId="10994"/>
    <cellStyle name="40% - Accent2 4 3 2 2" xfId="10995"/>
    <cellStyle name="40% - Accent2 4 3 2 2 2" xfId="10996"/>
    <cellStyle name="40% - Accent2 4 3 2 3" xfId="10997"/>
    <cellStyle name="40% - Accent2 4 3 3" xfId="10998"/>
    <cellStyle name="40% - Accent2 4 3 3 2" xfId="10999"/>
    <cellStyle name="40% - Accent2 4 3 4" xfId="11000"/>
    <cellStyle name="40% - Accent2 4 4" xfId="11001"/>
    <cellStyle name="40% - Accent2 4 4 2" xfId="11002"/>
    <cellStyle name="40% - Accent2 4 4 2 2" xfId="11003"/>
    <cellStyle name="40% - Accent2 4 4 3" xfId="11004"/>
    <cellStyle name="40% - Accent2 4 5" xfId="11005"/>
    <cellStyle name="40% - Accent2 4 5 2" xfId="11006"/>
    <cellStyle name="40% - Accent2 4 6" xfId="11007"/>
    <cellStyle name="40% - Accent2 4_draft transactions report_052009_rvsd" xfId="11008"/>
    <cellStyle name="40% - Accent2 40" xfId="11009"/>
    <cellStyle name="40% - Accent2 40 2" xfId="11010"/>
    <cellStyle name="40% - Accent2 40 2 2" xfId="11011"/>
    <cellStyle name="40% - Accent2 40 2 2 2" xfId="11012"/>
    <cellStyle name="40% - Accent2 40 2 3" xfId="11013"/>
    <cellStyle name="40% - Accent2 40 3" xfId="11014"/>
    <cellStyle name="40% - Accent2 40 3 2" xfId="11015"/>
    <cellStyle name="40% - Accent2 40 4" xfId="11016"/>
    <cellStyle name="40% - Accent2 41" xfId="11017"/>
    <cellStyle name="40% - Accent2 41 2" xfId="11018"/>
    <cellStyle name="40% - Accent2 41 2 2" xfId="11019"/>
    <cellStyle name="40% - Accent2 41 2 2 2" xfId="11020"/>
    <cellStyle name="40% - Accent2 41 2 3" xfId="11021"/>
    <cellStyle name="40% - Accent2 41 3" xfId="11022"/>
    <cellStyle name="40% - Accent2 41 3 2" xfId="11023"/>
    <cellStyle name="40% - Accent2 41 4" xfId="11024"/>
    <cellStyle name="40% - Accent2 42" xfId="11025"/>
    <cellStyle name="40% - Accent2 42 2" xfId="11026"/>
    <cellStyle name="40% - Accent2 42 2 2" xfId="11027"/>
    <cellStyle name="40% - Accent2 42 2 2 2" xfId="11028"/>
    <cellStyle name="40% - Accent2 42 2 3" xfId="11029"/>
    <cellStyle name="40% - Accent2 42 3" xfId="11030"/>
    <cellStyle name="40% - Accent2 42 3 2" xfId="11031"/>
    <cellStyle name="40% - Accent2 42 4" xfId="11032"/>
    <cellStyle name="40% - Accent2 43" xfId="11033"/>
    <cellStyle name="40% - Accent2 43 2" xfId="11034"/>
    <cellStyle name="40% - Accent2 43 2 2" xfId="11035"/>
    <cellStyle name="40% - Accent2 43 2 2 2" xfId="11036"/>
    <cellStyle name="40% - Accent2 43 2 3" xfId="11037"/>
    <cellStyle name="40% - Accent2 43 3" xfId="11038"/>
    <cellStyle name="40% - Accent2 43 3 2" xfId="11039"/>
    <cellStyle name="40% - Accent2 43 4" xfId="11040"/>
    <cellStyle name="40% - Accent2 44" xfId="11041"/>
    <cellStyle name="40% - Accent2 44 2" xfId="11042"/>
    <cellStyle name="40% - Accent2 44 2 2" xfId="11043"/>
    <cellStyle name="40% - Accent2 44 2 2 2" xfId="11044"/>
    <cellStyle name="40% - Accent2 44 2 3" xfId="11045"/>
    <cellStyle name="40% - Accent2 44 3" xfId="11046"/>
    <cellStyle name="40% - Accent2 44 3 2" xfId="11047"/>
    <cellStyle name="40% - Accent2 44 4" xfId="11048"/>
    <cellStyle name="40% - Accent2 45" xfId="11049"/>
    <cellStyle name="40% - Accent2 45 2" xfId="11050"/>
    <cellStyle name="40% - Accent2 45 2 2" xfId="11051"/>
    <cellStyle name="40% - Accent2 45 2 2 2" xfId="11052"/>
    <cellStyle name="40% - Accent2 45 2 3" xfId="11053"/>
    <cellStyle name="40% - Accent2 45 3" xfId="11054"/>
    <cellStyle name="40% - Accent2 45 3 2" xfId="11055"/>
    <cellStyle name="40% - Accent2 45 4" xfId="11056"/>
    <cellStyle name="40% - Accent2 46" xfId="11057"/>
    <cellStyle name="40% - Accent2 46 2" xfId="11058"/>
    <cellStyle name="40% - Accent2 46 2 2" xfId="11059"/>
    <cellStyle name="40% - Accent2 46 2 2 2" xfId="11060"/>
    <cellStyle name="40% - Accent2 46 2 3" xfId="11061"/>
    <cellStyle name="40% - Accent2 46 3" xfId="11062"/>
    <cellStyle name="40% - Accent2 46 3 2" xfId="11063"/>
    <cellStyle name="40% - Accent2 46 4" xfId="11064"/>
    <cellStyle name="40% - Accent2 47" xfId="11065"/>
    <cellStyle name="40% - Accent2 47 2" xfId="11066"/>
    <cellStyle name="40% - Accent2 47 2 2" xfId="11067"/>
    <cellStyle name="40% - Accent2 47 2 2 2" xfId="11068"/>
    <cellStyle name="40% - Accent2 47 2 3" xfId="11069"/>
    <cellStyle name="40% - Accent2 47 3" xfId="11070"/>
    <cellStyle name="40% - Accent2 47 3 2" xfId="11071"/>
    <cellStyle name="40% - Accent2 47 4" xfId="11072"/>
    <cellStyle name="40% - Accent2 48" xfId="11073"/>
    <cellStyle name="40% - Accent2 48 2" xfId="11074"/>
    <cellStyle name="40% - Accent2 48 2 2" xfId="11075"/>
    <cellStyle name="40% - Accent2 48 2 2 2" xfId="11076"/>
    <cellStyle name="40% - Accent2 48 2 3" xfId="11077"/>
    <cellStyle name="40% - Accent2 48 3" xfId="11078"/>
    <cellStyle name="40% - Accent2 48 3 2" xfId="11079"/>
    <cellStyle name="40% - Accent2 48 4" xfId="11080"/>
    <cellStyle name="40% - Accent2 49" xfId="11081"/>
    <cellStyle name="40% - Accent2 49 2" xfId="11082"/>
    <cellStyle name="40% - Accent2 49 2 2" xfId="11083"/>
    <cellStyle name="40% - Accent2 49 2 2 2" xfId="11084"/>
    <cellStyle name="40% - Accent2 49 2 3" xfId="11085"/>
    <cellStyle name="40% - Accent2 49 3" xfId="11086"/>
    <cellStyle name="40% - Accent2 49 3 2" xfId="11087"/>
    <cellStyle name="40% - Accent2 49 4" xfId="11088"/>
    <cellStyle name="40% - Accent2 5" xfId="11089"/>
    <cellStyle name="40% - Accent2 5 2" xfId="11090"/>
    <cellStyle name="40% - Accent2 5 2 2" xfId="11091"/>
    <cellStyle name="40% - Accent2 5 2 2 2" xfId="11092"/>
    <cellStyle name="40% - Accent2 5 2 2 2 2" xfId="11093"/>
    <cellStyle name="40% - Accent2 5 2 2 2 2 2" xfId="11094"/>
    <cellStyle name="40% - Accent2 5 2 2 2 3" xfId="11095"/>
    <cellStyle name="40% - Accent2 5 2 2 3" xfId="11096"/>
    <cellStyle name="40% - Accent2 5 2 2 3 2" xfId="11097"/>
    <cellStyle name="40% - Accent2 5 2 2 4" xfId="11098"/>
    <cellStyle name="40% - Accent2 5 2 3" xfId="11099"/>
    <cellStyle name="40% - Accent2 5 2 3 2" xfId="11100"/>
    <cellStyle name="40% - Accent2 5 2 3 2 2" xfId="11101"/>
    <cellStyle name="40% - Accent2 5 2 3 3" xfId="11102"/>
    <cellStyle name="40% - Accent2 5 2 4" xfId="11103"/>
    <cellStyle name="40% - Accent2 5 2 4 2" xfId="11104"/>
    <cellStyle name="40% - Accent2 5 2 5" xfId="11105"/>
    <cellStyle name="40% - Accent2 5 2_draft transactions report_052009_rvsd" xfId="11106"/>
    <cellStyle name="40% - Accent2 5 3" xfId="11107"/>
    <cellStyle name="40% - Accent2 5 3 2" xfId="11108"/>
    <cellStyle name="40% - Accent2 5 3 2 2" xfId="11109"/>
    <cellStyle name="40% - Accent2 5 3 2 2 2" xfId="11110"/>
    <cellStyle name="40% - Accent2 5 3 2 3" xfId="11111"/>
    <cellStyle name="40% - Accent2 5 3 3" xfId="11112"/>
    <cellStyle name="40% - Accent2 5 3 3 2" xfId="11113"/>
    <cellStyle name="40% - Accent2 5 3 4" xfId="11114"/>
    <cellStyle name="40% - Accent2 5 4" xfId="11115"/>
    <cellStyle name="40% - Accent2 5 4 2" xfId="11116"/>
    <cellStyle name="40% - Accent2 5 4 2 2" xfId="11117"/>
    <cellStyle name="40% - Accent2 5 4 3" xfId="11118"/>
    <cellStyle name="40% - Accent2 5 5" xfId="11119"/>
    <cellStyle name="40% - Accent2 5 5 2" xfId="11120"/>
    <cellStyle name="40% - Accent2 5 6" xfId="11121"/>
    <cellStyle name="40% - Accent2 5_draft transactions report_052009_rvsd" xfId="11122"/>
    <cellStyle name="40% - Accent2 50" xfId="11123"/>
    <cellStyle name="40% - Accent2 50 2" xfId="11124"/>
    <cellStyle name="40% - Accent2 50 2 2" xfId="11125"/>
    <cellStyle name="40% - Accent2 50 2 2 2" xfId="11126"/>
    <cellStyle name="40% - Accent2 50 2 3" xfId="11127"/>
    <cellStyle name="40% - Accent2 50 3" xfId="11128"/>
    <cellStyle name="40% - Accent2 50 3 2" xfId="11129"/>
    <cellStyle name="40% - Accent2 50 4" xfId="11130"/>
    <cellStyle name="40% - Accent2 51" xfId="11131"/>
    <cellStyle name="40% - Accent2 51 2" xfId="11132"/>
    <cellStyle name="40% - Accent2 51 2 2" xfId="11133"/>
    <cellStyle name="40% - Accent2 51 2 2 2" xfId="11134"/>
    <cellStyle name="40% - Accent2 51 2 3" xfId="11135"/>
    <cellStyle name="40% - Accent2 51 3" xfId="11136"/>
    <cellStyle name="40% - Accent2 51 3 2" xfId="11137"/>
    <cellStyle name="40% - Accent2 51 4" xfId="11138"/>
    <cellStyle name="40% - Accent2 52" xfId="11139"/>
    <cellStyle name="40% - Accent2 52 2" xfId="11140"/>
    <cellStyle name="40% - Accent2 52 2 2" xfId="11141"/>
    <cellStyle name="40% - Accent2 52 2 2 2" xfId="11142"/>
    <cellStyle name="40% - Accent2 52 2 3" xfId="11143"/>
    <cellStyle name="40% - Accent2 52 3" xfId="11144"/>
    <cellStyle name="40% - Accent2 52 3 2" xfId="11145"/>
    <cellStyle name="40% - Accent2 52 4" xfId="11146"/>
    <cellStyle name="40% - Accent2 53" xfId="11147"/>
    <cellStyle name="40% - Accent2 53 2" xfId="11148"/>
    <cellStyle name="40% - Accent2 53 2 2" xfId="11149"/>
    <cellStyle name="40% - Accent2 53 2 2 2" xfId="11150"/>
    <cellStyle name="40% - Accent2 53 2 3" xfId="11151"/>
    <cellStyle name="40% - Accent2 53 3" xfId="11152"/>
    <cellStyle name="40% - Accent2 53 3 2" xfId="11153"/>
    <cellStyle name="40% - Accent2 53 4" xfId="11154"/>
    <cellStyle name="40% - Accent2 54" xfId="11155"/>
    <cellStyle name="40% - Accent2 54 2" xfId="11156"/>
    <cellStyle name="40% - Accent2 54 2 2" xfId="11157"/>
    <cellStyle name="40% - Accent2 54 2 2 2" xfId="11158"/>
    <cellStyle name="40% - Accent2 54 2 3" xfId="11159"/>
    <cellStyle name="40% - Accent2 54 3" xfId="11160"/>
    <cellStyle name="40% - Accent2 54 3 2" xfId="11161"/>
    <cellStyle name="40% - Accent2 54 4" xfId="11162"/>
    <cellStyle name="40% - Accent2 55" xfId="11163"/>
    <cellStyle name="40% - Accent2 55 2" xfId="11164"/>
    <cellStyle name="40% - Accent2 55 2 2" xfId="11165"/>
    <cellStyle name="40% - Accent2 55 2 2 2" xfId="11166"/>
    <cellStyle name="40% - Accent2 55 2 3" xfId="11167"/>
    <cellStyle name="40% - Accent2 55 3" xfId="11168"/>
    <cellStyle name="40% - Accent2 55 3 2" xfId="11169"/>
    <cellStyle name="40% - Accent2 55 4" xfId="11170"/>
    <cellStyle name="40% - Accent2 56" xfId="11171"/>
    <cellStyle name="40% - Accent2 56 2" xfId="11172"/>
    <cellStyle name="40% - Accent2 56 2 2" xfId="11173"/>
    <cellStyle name="40% - Accent2 56 2 2 2" xfId="11174"/>
    <cellStyle name="40% - Accent2 56 2 3" xfId="11175"/>
    <cellStyle name="40% - Accent2 56 3" xfId="11176"/>
    <cellStyle name="40% - Accent2 56 3 2" xfId="11177"/>
    <cellStyle name="40% - Accent2 56 4" xfId="11178"/>
    <cellStyle name="40% - Accent2 57" xfId="11179"/>
    <cellStyle name="40% - Accent2 57 2" xfId="11180"/>
    <cellStyle name="40% - Accent2 57 2 2" xfId="11181"/>
    <cellStyle name="40% - Accent2 57 2 2 2" xfId="11182"/>
    <cellStyle name="40% - Accent2 57 2 3" xfId="11183"/>
    <cellStyle name="40% - Accent2 57 3" xfId="11184"/>
    <cellStyle name="40% - Accent2 57 3 2" xfId="11185"/>
    <cellStyle name="40% - Accent2 57 4" xfId="11186"/>
    <cellStyle name="40% - Accent2 58" xfId="11187"/>
    <cellStyle name="40% - Accent2 58 2" xfId="11188"/>
    <cellStyle name="40% - Accent2 58 2 2" xfId="11189"/>
    <cellStyle name="40% - Accent2 58 2 2 2" xfId="11190"/>
    <cellStyle name="40% - Accent2 58 2 3" xfId="11191"/>
    <cellStyle name="40% - Accent2 58 3" xfId="11192"/>
    <cellStyle name="40% - Accent2 58 3 2" xfId="11193"/>
    <cellStyle name="40% - Accent2 58 4" xfId="11194"/>
    <cellStyle name="40% - Accent2 59" xfId="11195"/>
    <cellStyle name="40% - Accent2 59 2" xfId="11196"/>
    <cellStyle name="40% - Accent2 59 2 2" xfId="11197"/>
    <cellStyle name="40% - Accent2 59 2 2 2" xfId="11198"/>
    <cellStyle name="40% - Accent2 59 2 3" xfId="11199"/>
    <cellStyle name="40% - Accent2 59 3" xfId="11200"/>
    <cellStyle name="40% - Accent2 59 3 2" xfId="11201"/>
    <cellStyle name="40% - Accent2 59 4" xfId="11202"/>
    <cellStyle name="40% - Accent2 6" xfId="11203"/>
    <cellStyle name="40% - Accent2 6 2" xfId="11204"/>
    <cellStyle name="40% - Accent2 6 2 2" xfId="11205"/>
    <cellStyle name="40% - Accent2 6 2 2 2" xfId="11206"/>
    <cellStyle name="40% - Accent2 6 2 2 2 2" xfId="11207"/>
    <cellStyle name="40% - Accent2 6 2 2 2 2 2" xfId="11208"/>
    <cellStyle name="40% - Accent2 6 2 2 2 3" xfId="11209"/>
    <cellStyle name="40% - Accent2 6 2 2 3" xfId="11210"/>
    <cellStyle name="40% - Accent2 6 2 2 3 2" xfId="11211"/>
    <cellStyle name="40% - Accent2 6 2 2 4" xfId="11212"/>
    <cellStyle name="40% - Accent2 6 2 3" xfId="11213"/>
    <cellStyle name="40% - Accent2 6 2 3 2" xfId="11214"/>
    <cellStyle name="40% - Accent2 6 2 3 2 2" xfId="11215"/>
    <cellStyle name="40% - Accent2 6 2 3 3" xfId="11216"/>
    <cellStyle name="40% - Accent2 6 2 4" xfId="11217"/>
    <cellStyle name="40% - Accent2 6 2 4 2" xfId="11218"/>
    <cellStyle name="40% - Accent2 6 2 5" xfId="11219"/>
    <cellStyle name="40% - Accent2 6 2_draft transactions report_052009_rvsd" xfId="11220"/>
    <cellStyle name="40% - Accent2 6 3" xfId="11221"/>
    <cellStyle name="40% - Accent2 6 3 2" xfId="11222"/>
    <cellStyle name="40% - Accent2 6 3 2 2" xfId="11223"/>
    <cellStyle name="40% - Accent2 6 3 2 2 2" xfId="11224"/>
    <cellStyle name="40% - Accent2 6 3 2 3" xfId="11225"/>
    <cellStyle name="40% - Accent2 6 3 3" xfId="11226"/>
    <cellStyle name="40% - Accent2 6 3 3 2" xfId="11227"/>
    <cellStyle name="40% - Accent2 6 3 4" xfId="11228"/>
    <cellStyle name="40% - Accent2 6 4" xfId="11229"/>
    <cellStyle name="40% - Accent2 6 4 2" xfId="11230"/>
    <cellStyle name="40% - Accent2 6 4 2 2" xfId="11231"/>
    <cellStyle name="40% - Accent2 6 4 3" xfId="11232"/>
    <cellStyle name="40% - Accent2 6 5" xfId="11233"/>
    <cellStyle name="40% - Accent2 6 5 2" xfId="11234"/>
    <cellStyle name="40% - Accent2 6 6" xfId="11235"/>
    <cellStyle name="40% - Accent2 6_draft transactions report_052009_rvsd" xfId="11236"/>
    <cellStyle name="40% - Accent2 60" xfId="11237"/>
    <cellStyle name="40% - Accent2 60 2" xfId="11238"/>
    <cellStyle name="40% - Accent2 60 2 2" xfId="11239"/>
    <cellStyle name="40% - Accent2 60 2 2 2" xfId="11240"/>
    <cellStyle name="40% - Accent2 60 2 3" xfId="11241"/>
    <cellStyle name="40% - Accent2 60 3" xfId="11242"/>
    <cellStyle name="40% - Accent2 60 3 2" xfId="11243"/>
    <cellStyle name="40% - Accent2 60 4" xfId="11244"/>
    <cellStyle name="40% - Accent2 61" xfId="11245"/>
    <cellStyle name="40% - Accent2 61 2" xfId="11246"/>
    <cellStyle name="40% - Accent2 61 2 2" xfId="11247"/>
    <cellStyle name="40% - Accent2 61 2 2 2" xfId="11248"/>
    <cellStyle name="40% - Accent2 61 2 3" xfId="11249"/>
    <cellStyle name="40% - Accent2 61 3" xfId="11250"/>
    <cellStyle name="40% - Accent2 61 3 2" xfId="11251"/>
    <cellStyle name="40% - Accent2 61 4" xfId="11252"/>
    <cellStyle name="40% - Accent2 62" xfId="11253"/>
    <cellStyle name="40% - Accent2 62 2" xfId="11254"/>
    <cellStyle name="40% - Accent2 62 2 2" xfId="11255"/>
    <cellStyle name="40% - Accent2 62 2 2 2" xfId="11256"/>
    <cellStyle name="40% - Accent2 62 2 3" xfId="11257"/>
    <cellStyle name="40% - Accent2 62 3" xfId="11258"/>
    <cellStyle name="40% - Accent2 62 3 2" xfId="11259"/>
    <cellStyle name="40% - Accent2 62 4" xfId="11260"/>
    <cellStyle name="40% - Accent2 63" xfId="11261"/>
    <cellStyle name="40% - Accent2 63 2" xfId="11262"/>
    <cellStyle name="40% - Accent2 63 2 2" xfId="11263"/>
    <cellStyle name="40% - Accent2 63 2 2 2" xfId="11264"/>
    <cellStyle name="40% - Accent2 63 2 3" xfId="11265"/>
    <cellStyle name="40% - Accent2 63 3" xfId="11266"/>
    <cellStyle name="40% - Accent2 63 3 2" xfId="11267"/>
    <cellStyle name="40% - Accent2 63 4" xfId="11268"/>
    <cellStyle name="40% - Accent2 64" xfId="11269"/>
    <cellStyle name="40% - Accent2 64 2" xfId="11270"/>
    <cellStyle name="40% - Accent2 64 2 2" xfId="11271"/>
    <cellStyle name="40% - Accent2 64 2 2 2" xfId="11272"/>
    <cellStyle name="40% - Accent2 64 2 3" xfId="11273"/>
    <cellStyle name="40% - Accent2 64 3" xfId="11274"/>
    <cellStyle name="40% - Accent2 64 3 2" xfId="11275"/>
    <cellStyle name="40% - Accent2 64 4" xfId="11276"/>
    <cellStyle name="40% - Accent2 65" xfId="11277"/>
    <cellStyle name="40% - Accent2 65 2" xfId="11278"/>
    <cellStyle name="40% - Accent2 65 2 2" xfId="11279"/>
    <cellStyle name="40% - Accent2 65 2 2 2" xfId="11280"/>
    <cellStyle name="40% - Accent2 65 2 3" xfId="11281"/>
    <cellStyle name="40% - Accent2 65 3" xfId="11282"/>
    <cellStyle name="40% - Accent2 65 3 2" xfId="11283"/>
    <cellStyle name="40% - Accent2 65 4" xfId="11284"/>
    <cellStyle name="40% - Accent2 66" xfId="11285"/>
    <cellStyle name="40% - Accent2 66 2" xfId="11286"/>
    <cellStyle name="40% - Accent2 66 2 2" xfId="11287"/>
    <cellStyle name="40% - Accent2 66 2 2 2" xfId="11288"/>
    <cellStyle name="40% - Accent2 66 2 3" xfId="11289"/>
    <cellStyle name="40% - Accent2 66 3" xfId="11290"/>
    <cellStyle name="40% - Accent2 66 3 2" xfId="11291"/>
    <cellStyle name="40% - Accent2 66 4" xfId="11292"/>
    <cellStyle name="40% - Accent2 67" xfId="11293"/>
    <cellStyle name="40% - Accent2 67 2" xfId="11294"/>
    <cellStyle name="40% - Accent2 67 2 2" xfId="11295"/>
    <cellStyle name="40% - Accent2 67 2 2 2" xfId="11296"/>
    <cellStyle name="40% - Accent2 67 2 3" xfId="11297"/>
    <cellStyle name="40% - Accent2 67 3" xfId="11298"/>
    <cellStyle name="40% - Accent2 67 3 2" xfId="11299"/>
    <cellStyle name="40% - Accent2 67 4" xfId="11300"/>
    <cellStyle name="40% - Accent2 68" xfId="11301"/>
    <cellStyle name="40% - Accent2 68 2" xfId="11302"/>
    <cellStyle name="40% - Accent2 68 2 2" xfId="11303"/>
    <cellStyle name="40% - Accent2 68 2 2 2" xfId="11304"/>
    <cellStyle name="40% - Accent2 68 2 3" xfId="11305"/>
    <cellStyle name="40% - Accent2 68 3" xfId="11306"/>
    <cellStyle name="40% - Accent2 68 3 2" xfId="11307"/>
    <cellStyle name="40% - Accent2 68 4" xfId="11308"/>
    <cellStyle name="40% - Accent2 69" xfId="11309"/>
    <cellStyle name="40% - Accent2 69 2" xfId="11310"/>
    <cellStyle name="40% - Accent2 69 2 2" xfId="11311"/>
    <cellStyle name="40% - Accent2 69 2 2 2" xfId="11312"/>
    <cellStyle name="40% - Accent2 69 2 3" xfId="11313"/>
    <cellStyle name="40% - Accent2 69 3" xfId="11314"/>
    <cellStyle name="40% - Accent2 69 3 2" xfId="11315"/>
    <cellStyle name="40% - Accent2 69 4" xfId="11316"/>
    <cellStyle name="40% - Accent2 7" xfId="11317"/>
    <cellStyle name="40% - Accent2 7 2" xfId="11318"/>
    <cellStyle name="40% - Accent2 7 2 2" xfId="11319"/>
    <cellStyle name="40% - Accent2 7 2 2 2" xfId="11320"/>
    <cellStyle name="40% - Accent2 7 2 2 2 2" xfId="11321"/>
    <cellStyle name="40% - Accent2 7 2 2 2 2 2" xfId="11322"/>
    <cellStyle name="40% - Accent2 7 2 2 2 3" xfId="11323"/>
    <cellStyle name="40% - Accent2 7 2 2 3" xfId="11324"/>
    <cellStyle name="40% - Accent2 7 2 2 3 2" xfId="11325"/>
    <cellStyle name="40% - Accent2 7 2 2 4" xfId="11326"/>
    <cellStyle name="40% - Accent2 7 2 3" xfId="11327"/>
    <cellStyle name="40% - Accent2 7 2 3 2" xfId="11328"/>
    <cellStyle name="40% - Accent2 7 2 3 2 2" xfId="11329"/>
    <cellStyle name="40% - Accent2 7 2 3 3" xfId="11330"/>
    <cellStyle name="40% - Accent2 7 2 4" xfId="11331"/>
    <cellStyle name="40% - Accent2 7 2 4 2" xfId="11332"/>
    <cellStyle name="40% - Accent2 7 2 5" xfId="11333"/>
    <cellStyle name="40% - Accent2 7 2_draft transactions report_052009_rvsd" xfId="11334"/>
    <cellStyle name="40% - Accent2 7 3" xfId="11335"/>
    <cellStyle name="40% - Accent2 7 3 2" xfId="11336"/>
    <cellStyle name="40% - Accent2 7 3 2 2" xfId="11337"/>
    <cellStyle name="40% - Accent2 7 3 2 2 2" xfId="11338"/>
    <cellStyle name="40% - Accent2 7 3 2 3" xfId="11339"/>
    <cellStyle name="40% - Accent2 7 3 3" xfId="11340"/>
    <cellStyle name="40% - Accent2 7 3 3 2" xfId="11341"/>
    <cellStyle name="40% - Accent2 7 3 4" xfId="11342"/>
    <cellStyle name="40% - Accent2 7 4" xfId="11343"/>
    <cellStyle name="40% - Accent2 7 4 2" xfId="11344"/>
    <cellStyle name="40% - Accent2 7 4 2 2" xfId="11345"/>
    <cellStyle name="40% - Accent2 7 4 3" xfId="11346"/>
    <cellStyle name="40% - Accent2 7 5" xfId="11347"/>
    <cellStyle name="40% - Accent2 7 5 2" xfId="11348"/>
    <cellStyle name="40% - Accent2 7 6" xfId="11349"/>
    <cellStyle name="40% - Accent2 7_draft transactions report_052009_rvsd" xfId="11350"/>
    <cellStyle name="40% - Accent2 70" xfId="11351"/>
    <cellStyle name="40% - Accent2 70 2" xfId="11352"/>
    <cellStyle name="40% - Accent2 70 2 2" xfId="11353"/>
    <cellStyle name="40% - Accent2 70 2 2 2" xfId="11354"/>
    <cellStyle name="40% - Accent2 70 2 3" xfId="11355"/>
    <cellStyle name="40% - Accent2 70 3" xfId="11356"/>
    <cellStyle name="40% - Accent2 70 3 2" xfId="11357"/>
    <cellStyle name="40% - Accent2 70 4" xfId="11358"/>
    <cellStyle name="40% - Accent2 71" xfId="11359"/>
    <cellStyle name="40% - Accent2 71 2" xfId="11360"/>
    <cellStyle name="40% - Accent2 71 2 2" xfId="11361"/>
    <cellStyle name="40% - Accent2 71 2 2 2" xfId="11362"/>
    <cellStyle name="40% - Accent2 71 2 3" xfId="11363"/>
    <cellStyle name="40% - Accent2 71 3" xfId="11364"/>
    <cellStyle name="40% - Accent2 71 3 2" xfId="11365"/>
    <cellStyle name="40% - Accent2 71 4" xfId="11366"/>
    <cellStyle name="40% - Accent2 72" xfId="11367"/>
    <cellStyle name="40% - Accent2 72 2" xfId="11368"/>
    <cellStyle name="40% - Accent2 72 2 2" xfId="11369"/>
    <cellStyle name="40% - Accent2 72 2 2 2" xfId="11370"/>
    <cellStyle name="40% - Accent2 72 2 3" xfId="11371"/>
    <cellStyle name="40% - Accent2 72 3" xfId="11372"/>
    <cellStyle name="40% - Accent2 72 3 2" xfId="11373"/>
    <cellStyle name="40% - Accent2 72 4" xfId="11374"/>
    <cellStyle name="40% - Accent2 73" xfId="11375"/>
    <cellStyle name="40% - Accent2 73 2" xfId="11376"/>
    <cellStyle name="40% - Accent2 73 2 2" xfId="11377"/>
    <cellStyle name="40% - Accent2 73 2 2 2" xfId="11378"/>
    <cellStyle name="40% - Accent2 73 2 3" xfId="11379"/>
    <cellStyle name="40% - Accent2 73 3" xfId="11380"/>
    <cellStyle name="40% - Accent2 73 3 2" xfId="11381"/>
    <cellStyle name="40% - Accent2 73 4" xfId="11382"/>
    <cellStyle name="40% - Accent2 74" xfId="11383"/>
    <cellStyle name="40% - Accent2 74 2" xfId="11384"/>
    <cellStyle name="40% - Accent2 74 2 2" xfId="11385"/>
    <cellStyle name="40% - Accent2 74 2 2 2" xfId="11386"/>
    <cellStyle name="40% - Accent2 74 2 3" xfId="11387"/>
    <cellStyle name="40% - Accent2 74 3" xfId="11388"/>
    <cellStyle name="40% - Accent2 74 3 2" xfId="11389"/>
    <cellStyle name="40% - Accent2 74 4" xfId="11390"/>
    <cellStyle name="40% - Accent2 75" xfId="11391"/>
    <cellStyle name="40% - Accent2 75 2" xfId="11392"/>
    <cellStyle name="40% - Accent2 75 2 2" xfId="11393"/>
    <cellStyle name="40% - Accent2 75 2 2 2" xfId="11394"/>
    <cellStyle name="40% - Accent2 75 2 3" xfId="11395"/>
    <cellStyle name="40% - Accent2 75 3" xfId="11396"/>
    <cellStyle name="40% - Accent2 75 3 2" xfId="11397"/>
    <cellStyle name="40% - Accent2 75 4" xfId="11398"/>
    <cellStyle name="40% - Accent2 76" xfId="11399"/>
    <cellStyle name="40% - Accent2 76 2" xfId="11400"/>
    <cellStyle name="40% - Accent2 76 2 2" xfId="11401"/>
    <cellStyle name="40% - Accent2 76 2 2 2" xfId="11402"/>
    <cellStyle name="40% - Accent2 76 2 3" xfId="11403"/>
    <cellStyle name="40% - Accent2 76 3" xfId="11404"/>
    <cellStyle name="40% - Accent2 76 3 2" xfId="11405"/>
    <cellStyle name="40% - Accent2 76 4" xfId="11406"/>
    <cellStyle name="40% - Accent2 77" xfId="11407"/>
    <cellStyle name="40% - Accent2 77 2" xfId="11408"/>
    <cellStyle name="40% - Accent2 77 2 2" xfId="11409"/>
    <cellStyle name="40% - Accent2 77 2 2 2" xfId="11410"/>
    <cellStyle name="40% - Accent2 77 2 3" xfId="11411"/>
    <cellStyle name="40% - Accent2 77 3" xfId="11412"/>
    <cellStyle name="40% - Accent2 77 3 2" xfId="11413"/>
    <cellStyle name="40% - Accent2 77 4" xfId="11414"/>
    <cellStyle name="40% - Accent2 78" xfId="11415"/>
    <cellStyle name="40% - Accent2 78 2" xfId="11416"/>
    <cellStyle name="40% - Accent2 78 2 2" xfId="11417"/>
    <cellStyle name="40% - Accent2 78 2 2 2" xfId="11418"/>
    <cellStyle name="40% - Accent2 78 2 3" xfId="11419"/>
    <cellStyle name="40% - Accent2 78 3" xfId="11420"/>
    <cellStyle name="40% - Accent2 78 3 2" xfId="11421"/>
    <cellStyle name="40% - Accent2 78 4" xfId="11422"/>
    <cellStyle name="40% - Accent2 79" xfId="11423"/>
    <cellStyle name="40% - Accent2 79 2" xfId="11424"/>
    <cellStyle name="40% - Accent2 79 2 2" xfId="11425"/>
    <cellStyle name="40% - Accent2 79 2 2 2" xfId="11426"/>
    <cellStyle name="40% - Accent2 79 2 3" xfId="11427"/>
    <cellStyle name="40% - Accent2 79 3" xfId="11428"/>
    <cellStyle name="40% - Accent2 79 3 2" xfId="11429"/>
    <cellStyle name="40% - Accent2 79 4" xfId="11430"/>
    <cellStyle name="40% - Accent2 8" xfId="11431"/>
    <cellStyle name="40% - Accent2 8 2" xfId="11432"/>
    <cellStyle name="40% - Accent2 8 2 2" xfId="11433"/>
    <cellStyle name="40% - Accent2 8 2 2 2" xfId="11434"/>
    <cellStyle name="40% - Accent2 8 2 2 2 2" xfId="11435"/>
    <cellStyle name="40% - Accent2 8 2 2 2 2 2" xfId="11436"/>
    <cellStyle name="40% - Accent2 8 2 2 2 3" xfId="11437"/>
    <cellStyle name="40% - Accent2 8 2 2 3" xfId="11438"/>
    <cellStyle name="40% - Accent2 8 2 2 3 2" xfId="11439"/>
    <cellStyle name="40% - Accent2 8 2 2 4" xfId="11440"/>
    <cellStyle name="40% - Accent2 8 2 3" xfId="11441"/>
    <cellStyle name="40% - Accent2 8 2 3 2" xfId="11442"/>
    <cellStyle name="40% - Accent2 8 2 3 2 2" xfId="11443"/>
    <cellStyle name="40% - Accent2 8 2 3 3" xfId="11444"/>
    <cellStyle name="40% - Accent2 8 2 4" xfId="11445"/>
    <cellStyle name="40% - Accent2 8 2 4 2" xfId="11446"/>
    <cellStyle name="40% - Accent2 8 2 5" xfId="11447"/>
    <cellStyle name="40% - Accent2 8 2_draft transactions report_052009_rvsd" xfId="11448"/>
    <cellStyle name="40% - Accent2 8 3" xfId="11449"/>
    <cellStyle name="40% - Accent2 8 3 2" xfId="11450"/>
    <cellStyle name="40% - Accent2 8 3 2 2" xfId="11451"/>
    <cellStyle name="40% - Accent2 8 3 2 2 2" xfId="11452"/>
    <cellStyle name="40% - Accent2 8 3 2 3" xfId="11453"/>
    <cellStyle name="40% - Accent2 8 3 3" xfId="11454"/>
    <cellStyle name="40% - Accent2 8 3 3 2" xfId="11455"/>
    <cellStyle name="40% - Accent2 8 3 4" xfId="11456"/>
    <cellStyle name="40% - Accent2 8 4" xfId="11457"/>
    <cellStyle name="40% - Accent2 8 4 2" xfId="11458"/>
    <cellStyle name="40% - Accent2 8 4 2 2" xfId="11459"/>
    <cellStyle name="40% - Accent2 8 4 3" xfId="11460"/>
    <cellStyle name="40% - Accent2 8 5" xfId="11461"/>
    <cellStyle name="40% - Accent2 8 5 2" xfId="11462"/>
    <cellStyle name="40% - Accent2 8 6" xfId="11463"/>
    <cellStyle name="40% - Accent2 8_draft transactions report_052009_rvsd" xfId="11464"/>
    <cellStyle name="40% - Accent2 80" xfId="11465"/>
    <cellStyle name="40% - Accent2 80 2" xfId="11466"/>
    <cellStyle name="40% - Accent2 80 2 2" xfId="11467"/>
    <cellStyle name="40% - Accent2 80 2 2 2" xfId="11468"/>
    <cellStyle name="40% - Accent2 80 2 3" xfId="11469"/>
    <cellStyle name="40% - Accent2 80 3" xfId="11470"/>
    <cellStyle name="40% - Accent2 80 3 2" xfId="11471"/>
    <cellStyle name="40% - Accent2 80 4" xfId="11472"/>
    <cellStyle name="40% - Accent2 81" xfId="11473"/>
    <cellStyle name="40% - Accent2 81 2" xfId="11474"/>
    <cellStyle name="40% - Accent2 81 2 2" xfId="11475"/>
    <cellStyle name="40% - Accent2 81 2 2 2" xfId="11476"/>
    <cellStyle name="40% - Accent2 81 2 3" xfId="11477"/>
    <cellStyle name="40% - Accent2 81 3" xfId="11478"/>
    <cellStyle name="40% - Accent2 81 3 2" xfId="11479"/>
    <cellStyle name="40% - Accent2 81 4" xfId="11480"/>
    <cellStyle name="40% - Accent2 82" xfId="11481"/>
    <cellStyle name="40% - Accent2 82 2" xfId="11482"/>
    <cellStyle name="40% - Accent2 83" xfId="11483"/>
    <cellStyle name="40% - Accent2 83 2" xfId="11484"/>
    <cellStyle name="40% - Accent2 84" xfId="11485"/>
    <cellStyle name="40% - Accent2 84 2" xfId="11486"/>
    <cellStyle name="40% - Accent2 85" xfId="11487"/>
    <cellStyle name="40% - Accent2 85 2" xfId="11488"/>
    <cellStyle name="40% - Accent2 85 2 2" xfId="11489"/>
    <cellStyle name="40% - Accent2 85 2 2 2" xfId="11490"/>
    <cellStyle name="40% - Accent2 85 2 3" xfId="11491"/>
    <cellStyle name="40% - Accent2 85 3" xfId="11492"/>
    <cellStyle name="40% - Accent2 85 3 2" xfId="11493"/>
    <cellStyle name="40% - Accent2 85 4" xfId="11494"/>
    <cellStyle name="40% - Accent2 86" xfId="11495"/>
    <cellStyle name="40% - Accent2 86 2" xfId="11496"/>
    <cellStyle name="40% - Accent2 86 2 2" xfId="11497"/>
    <cellStyle name="40% - Accent2 86 2 2 2" xfId="11498"/>
    <cellStyle name="40% - Accent2 86 2 3" xfId="11499"/>
    <cellStyle name="40% - Accent2 86 3" xfId="11500"/>
    <cellStyle name="40% - Accent2 86 3 2" xfId="11501"/>
    <cellStyle name="40% - Accent2 86 4" xfId="11502"/>
    <cellStyle name="40% - Accent2 87" xfId="11503"/>
    <cellStyle name="40% - Accent2 87 2" xfId="11504"/>
    <cellStyle name="40% - Accent2 87 2 2" xfId="11505"/>
    <cellStyle name="40% - Accent2 87 2 2 2" xfId="11506"/>
    <cellStyle name="40% - Accent2 87 2 3" xfId="11507"/>
    <cellStyle name="40% - Accent2 87 3" xfId="11508"/>
    <cellStyle name="40% - Accent2 87 3 2" xfId="11509"/>
    <cellStyle name="40% - Accent2 87 4" xfId="11510"/>
    <cellStyle name="40% - Accent2 88" xfId="11511"/>
    <cellStyle name="40% - Accent2 88 2" xfId="11512"/>
    <cellStyle name="40% - Accent2 88 2 2" xfId="11513"/>
    <cellStyle name="40% - Accent2 88 2 2 2" xfId="11514"/>
    <cellStyle name="40% - Accent2 88 2 3" xfId="11515"/>
    <cellStyle name="40% - Accent2 88 3" xfId="11516"/>
    <cellStyle name="40% - Accent2 88 3 2" xfId="11517"/>
    <cellStyle name="40% - Accent2 88 4" xfId="11518"/>
    <cellStyle name="40% - Accent2 89" xfId="11519"/>
    <cellStyle name="40% - Accent2 89 2" xfId="11520"/>
    <cellStyle name="40% - Accent2 89 2 2" xfId="11521"/>
    <cellStyle name="40% - Accent2 89 2 2 2" xfId="11522"/>
    <cellStyle name="40% - Accent2 89 2 3" xfId="11523"/>
    <cellStyle name="40% - Accent2 89 3" xfId="11524"/>
    <cellStyle name="40% - Accent2 89 3 2" xfId="11525"/>
    <cellStyle name="40% - Accent2 89 4" xfId="11526"/>
    <cellStyle name="40% - Accent2 9" xfId="11527"/>
    <cellStyle name="40% - Accent2 9 2" xfId="11528"/>
    <cellStyle name="40% - Accent2 9 2 2" xfId="11529"/>
    <cellStyle name="40% - Accent2 9 2 2 2" xfId="11530"/>
    <cellStyle name="40% - Accent2 9 2 2 2 2" xfId="11531"/>
    <cellStyle name="40% - Accent2 9 2 2 2 2 2" xfId="11532"/>
    <cellStyle name="40% - Accent2 9 2 2 2 3" xfId="11533"/>
    <cellStyle name="40% - Accent2 9 2 2 3" xfId="11534"/>
    <cellStyle name="40% - Accent2 9 2 2 3 2" xfId="11535"/>
    <cellStyle name="40% - Accent2 9 2 2 4" xfId="11536"/>
    <cellStyle name="40% - Accent2 9 2 3" xfId="11537"/>
    <cellStyle name="40% - Accent2 9 2 3 2" xfId="11538"/>
    <cellStyle name="40% - Accent2 9 2 3 2 2" xfId="11539"/>
    <cellStyle name="40% - Accent2 9 2 3 3" xfId="11540"/>
    <cellStyle name="40% - Accent2 9 2 4" xfId="11541"/>
    <cellStyle name="40% - Accent2 9 2 4 2" xfId="11542"/>
    <cellStyle name="40% - Accent2 9 2 5" xfId="11543"/>
    <cellStyle name="40% - Accent2 9 2_draft transactions report_052009_rvsd" xfId="11544"/>
    <cellStyle name="40% - Accent2 9 3" xfId="11545"/>
    <cellStyle name="40% - Accent2 9 3 2" xfId="11546"/>
    <cellStyle name="40% - Accent2 9 3 2 2" xfId="11547"/>
    <cellStyle name="40% - Accent2 9 3 2 2 2" xfId="11548"/>
    <cellStyle name="40% - Accent2 9 3 2 3" xfId="11549"/>
    <cellStyle name="40% - Accent2 9 3 3" xfId="11550"/>
    <cellStyle name="40% - Accent2 9 3 3 2" xfId="11551"/>
    <cellStyle name="40% - Accent2 9 3 4" xfId="11552"/>
    <cellStyle name="40% - Accent2 9 4" xfId="11553"/>
    <cellStyle name="40% - Accent2 9 4 2" xfId="11554"/>
    <cellStyle name="40% - Accent2 9 4 2 2" xfId="11555"/>
    <cellStyle name="40% - Accent2 9 4 3" xfId="11556"/>
    <cellStyle name="40% - Accent2 9 5" xfId="11557"/>
    <cellStyle name="40% - Accent2 9 5 2" xfId="11558"/>
    <cellStyle name="40% - Accent2 9 6" xfId="11559"/>
    <cellStyle name="40% - Accent2 9_draft transactions report_052009_rvsd" xfId="11560"/>
    <cellStyle name="40% - Accent2 90" xfId="11561"/>
    <cellStyle name="40% - Accent2 90 2" xfId="11562"/>
    <cellStyle name="40% - Accent2 90 2 2" xfId="11563"/>
    <cellStyle name="40% - Accent2 90 2 2 2" xfId="11564"/>
    <cellStyle name="40% - Accent2 90 2 3" xfId="11565"/>
    <cellStyle name="40% - Accent2 90 3" xfId="11566"/>
    <cellStyle name="40% - Accent2 90 3 2" xfId="11567"/>
    <cellStyle name="40% - Accent2 90 4" xfId="11568"/>
    <cellStyle name="40% - Accent2 91" xfId="11569"/>
    <cellStyle name="40% - Accent2 91 2" xfId="11570"/>
    <cellStyle name="40% - Accent2 91 2 2" xfId="11571"/>
    <cellStyle name="40% - Accent2 91 2 2 2" xfId="11572"/>
    <cellStyle name="40% - Accent2 91 2 3" xfId="11573"/>
    <cellStyle name="40% - Accent2 91 3" xfId="11574"/>
    <cellStyle name="40% - Accent2 91 3 2" xfId="11575"/>
    <cellStyle name="40% - Accent2 91 4" xfId="11576"/>
    <cellStyle name="40% - Accent2 92" xfId="11577"/>
    <cellStyle name="40% - Accent2 92 2" xfId="11578"/>
    <cellStyle name="40% - Accent2 92 2 2" xfId="11579"/>
    <cellStyle name="40% - Accent2 92 2 2 2" xfId="11580"/>
    <cellStyle name="40% - Accent2 92 2 3" xfId="11581"/>
    <cellStyle name="40% - Accent2 92 3" xfId="11582"/>
    <cellStyle name="40% - Accent2 92 3 2" xfId="11583"/>
    <cellStyle name="40% - Accent2 92 4" xfId="11584"/>
    <cellStyle name="40% - Accent2 93" xfId="11585"/>
    <cellStyle name="40% - Accent2 93 2" xfId="11586"/>
    <cellStyle name="40% - Accent2 93 2 2" xfId="11587"/>
    <cellStyle name="40% - Accent2 93 2 2 2" xfId="11588"/>
    <cellStyle name="40% - Accent2 93 2 3" xfId="11589"/>
    <cellStyle name="40% - Accent2 93 3" xfId="11590"/>
    <cellStyle name="40% - Accent2 93 3 2" xfId="11591"/>
    <cellStyle name="40% - Accent2 93 4" xfId="11592"/>
    <cellStyle name="40% - Accent2 94" xfId="11593"/>
    <cellStyle name="40% - Accent2 94 2" xfId="11594"/>
    <cellStyle name="40% - Accent2 94 2 2" xfId="11595"/>
    <cellStyle name="40% - Accent2 94 2 2 2" xfId="11596"/>
    <cellStyle name="40% - Accent2 94 2 3" xfId="11597"/>
    <cellStyle name="40% - Accent2 94 3" xfId="11598"/>
    <cellStyle name="40% - Accent2 94 3 2" xfId="11599"/>
    <cellStyle name="40% - Accent2 94 4" xfId="11600"/>
    <cellStyle name="40% - Accent2 95" xfId="11601"/>
    <cellStyle name="40% - Accent2 95 2" xfId="11602"/>
    <cellStyle name="40% - Accent2 95 2 2" xfId="11603"/>
    <cellStyle name="40% - Accent2 95 2 2 2" xfId="11604"/>
    <cellStyle name="40% - Accent2 95 2 3" xfId="11605"/>
    <cellStyle name="40% - Accent2 95 3" xfId="11606"/>
    <cellStyle name="40% - Accent2 95 3 2" xfId="11607"/>
    <cellStyle name="40% - Accent2 95 4" xfId="11608"/>
    <cellStyle name="40% - Accent2 96" xfId="11609"/>
    <cellStyle name="40% - Accent2 96 2" xfId="11610"/>
    <cellStyle name="40% - Accent2 96 2 2" xfId="11611"/>
    <cellStyle name="40% - Accent2 96 2 2 2" xfId="11612"/>
    <cellStyle name="40% - Accent2 96 2 3" xfId="11613"/>
    <cellStyle name="40% - Accent2 96 3" xfId="11614"/>
    <cellStyle name="40% - Accent2 96 3 2" xfId="11615"/>
    <cellStyle name="40% - Accent2 96 4" xfId="11616"/>
    <cellStyle name="40% - Accent2 97" xfId="11617"/>
    <cellStyle name="40% - Accent2 97 2" xfId="11618"/>
    <cellStyle name="40% - Accent2 97 2 2" xfId="11619"/>
    <cellStyle name="40% - Accent2 97 2 2 2" xfId="11620"/>
    <cellStyle name="40% - Accent2 97 2 3" xfId="11621"/>
    <cellStyle name="40% - Accent2 97 3" xfId="11622"/>
    <cellStyle name="40% - Accent2 97 3 2" xfId="11623"/>
    <cellStyle name="40% - Accent2 97 4" xfId="11624"/>
    <cellStyle name="40% - Accent2 98" xfId="11625"/>
    <cellStyle name="40% - Accent2 98 2" xfId="11626"/>
    <cellStyle name="40% - Accent2 98 2 2" xfId="11627"/>
    <cellStyle name="40% - Accent2 98 2 2 2" xfId="11628"/>
    <cellStyle name="40% - Accent2 98 2 3" xfId="11629"/>
    <cellStyle name="40% - Accent2 98 3" xfId="11630"/>
    <cellStyle name="40% - Accent2 98 3 2" xfId="11631"/>
    <cellStyle name="40% - Accent2 98 4" xfId="11632"/>
    <cellStyle name="40% - Accent2 99" xfId="11633"/>
    <cellStyle name="40% - Accent2 99 2" xfId="11634"/>
    <cellStyle name="40% - Accent2 99 2 2" xfId="11635"/>
    <cellStyle name="40% - Accent2 99 2 2 2" xfId="11636"/>
    <cellStyle name="40% - Accent2 99 2 3" xfId="11637"/>
    <cellStyle name="40% - Accent2 99 3" xfId="11638"/>
    <cellStyle name="40% - Accent2 99 3 2" xfId="11639"/>
    <cellStyle name="40% - Accent2 99 4" xfId="11640"/>
    <cellStyle name="40% - Accent3 10" xfId="11641"/>
    <cellStyle name="40% - Accent3 10 2" xfId="11642"/>
    <cellStyle name="40% - Accent3 10 2 2" xfId="11643"/>
    <cellStyle name="40% - Accent3 10 2 2 2" xfId="11644"/>
    <cellStyle name="40% - Accent3 10 2 2 2 2" xfId="11645"/>
    <cellStyle name="40% - Accent3 10 2 2 3" xfId="11646"/>
    <cellStyle name="40% - Accent3 10 2 3" xfId="11647"/>
    <cellStyle name="40% - Accent3 10 2 3 2" xfId="11648"/>
    <cellStyle name="40% - Accent3 10 2 4" xfId="11649"/>
    <cellStyle name="40% - Accent3 10 3" xfId="11650"/>
    <cellStyle name="40% - Accent3 10 3 2" xfId="11651"/>
    <cellStyle name="40% - Accent3 10 3 2 2" xfId="11652"/>
    <cellStyle name="40% - Accent3 10 3 3" xfId="11653"/>
    <cellStyle name="40% - Accent3 10 4" xfId="11654"/>
    <cellStyle name="40% - Accent3 10 4 2" xfId="11655"/>
    <cellStyle name="40% - Accent3 10 5" xfId="11656"/>
    <cellStyle name="40% - Accent3 10_draft transactions report_052009_rvsd" xfId="11657"/>
    <cellStyle name="40% - Accent3 100" xfId="11658"/>
    <cellStyle name="40% - Accent3 100 2" xfId="11659"/>
    <cellStyle name="40% - Accent3 101" xfId="11660"/>
    <cellStyle name="40% - Accent3 101 2" xfId="11661"/>
    <cellStyle name="40% - Accent3 102" xfId="11662"/>
    <cellStyle name="40% - Accent3 102 2" xfId="11663"/>
    <cellStyle name="40% - Accent3 103" xfId="11664"/>
    <cellStyle name="40% - Accent3 103 2" xfId="11665"/>
    <cellStyle name="40% - Accent3 104" xfId="11666"/>
    <cellStyle name="40% - Accent3 104 2" xfId="11667"/>
    <cellStyle name="40% - Accent3 105" xfId="11668"/>
    <cellStyle name="40% - Accent3 105 2" xfId="11669"/>
    <cellStyle name="40% - Accent3 106" xfId="11670"/>
    <cellStyle name="40% - Accent3 106 2" xfId="11671"/>
    <cellStyle name="40% - Accent3 107" xfId="11672"/>
    <cellStyle name="40% - Accent3 107 2" xfId="11673"/>
    <cellStyle name="40% - Accent3 108" xfId="11674"/>
    <cellStyle name="40% - Accent3 108 2" xfId="11675"/>
    <cellStyle name="40% - Accent3 109" xfId="11676"/>
    <cellStyle name="40% - Accent3 109 2" xfId="11677"/>
    <cellStyle name="40% - Accent3 11" xfId="11678"/>
    <cellStyle name="40% - Accent3 11 2" xfId="11679"/>
    <cellStyle name="40% - Accent3 11 2 2" xfId="11680"/>
    <cellStyle name="40% - Accent3 11 2 2 2" xfId="11681"/>
    <cellStyle name="40% - Accent3 11 2 2 2 2" xfId="11682"/>
    <cellStyle name="40% - Accent3 11 2 2 3" xfId="11683"/>
    <cellStyle name="40% - Accent3 11 2 3" xfId="11684"/>
    <cellStyle name="40% - Accent3 11 2 3 2" xfId="11685"/>
    <cellStyle name="40% - Accent3 11 2 4" xfId="11686"/>
    <cellStyle name="40% - Accent3 11 3" xfId="11687"/>
    <cellStyle name="40% - Accent3 11 3 2" xfId="11688"/>
    <cellStyle name="40% - Accent3 11 3 2 2" xfId="11689"/>
    <cellStyle name="40% - Accent3 11 3 3" xfId="11690"/>
    <cellStyle name="40% - Accent3 11 4" xfId="11691"/>
    <cellStyle name="40% - Accent3 11 4 2" xfId="11692"/>
    <cellStyle name="40% - Accent3 11 5" xfId="11693"/>
    <cellStyle name="40% - Accent3 11_draft transactions report_052009_rvsd" xfId="11694"/>
    <cellStyle name="40% - Accent3 110" xfId="11695"/>
    <cellStyle name="40% - Accent3 110 2" xfId="11696"/>
    <cellStyle name="40% - Accent3 110 2 2" xfId="11697"/>
    <cellStyle name="40% - Accent3 110 2 2 2" xfId="11698"/>
    <cellStyle name="40% - Accent3 110 2 3" xfId="11699"/>
    <cellStyle name="40% - Accent3 110 3" xfId="11700"/>
    <cellStyle name="40% - Accent3 110 3 2" xfId="11701"/>
    <cellStyle name="40% - Accent3 110 4" xfId="11702"/>
    <cellStyle name="40% - Accent3 111" xfId="11703"/>
    <cellStyle name="40% - Accent3 111 2" xfId="11704"/>
    <cellStyle name="40% - Accent3 111 2 2" xfId="11705"/>
    <cellStyle name="40% - Accent3 111 2 2 2" xfId="11706"/>
    <cellStyle name="40% - Accent3 111 2 3" xfId="11707"/>
    <cellStyle name="40% - Accent3 111 3" xfId="11708"/>
    <cellStyle name="40% - Accent3 111 3 2" xfId="11709"/>
    <cellStyle name="40% - Accent3 111 4" xfId="11710"/>
    <cellStyle name="40% - Accent3 112" xfId="11711"/>
    <cellStyle name="40% - Accent3 112 2" xfId="11712"/>
    <cellStyle name="40% - Accent3 112 2 2" xfId="11713"/>
    <cellStyle name="40% - Accent3 112 2 2 2" xfId="11714"/>
    <cellStyle name="40% - Accent3 112 2 3" xfId="11715"/>
    <cellStyle name="40% - Accent3 112 3" xfId="11716"/>
    <cellStyle name="40% - Accent3 112 3 2" xfId="11717"/>
    <cellStyle name="40% - Accent3 112 4" xfId="11718"/>
    <cellStyle name="40% - Accent3 113" xfId="11719"/>
    <cellStyle name="40% - Accent3 113 2" xfId="11720"/>
    <cellStyle name="40% - Accent3 113 2 2" xfId="11721"/>
    <cellStyle name="40% - Accent3 113 2 2 2" xfId="11722"/>
    <cellStyle name="40% - Accent3 113 2 3" xfId="11723"/>
    <cellStyle name="40% - Accent3 113 3" xfId="11724"/>
    <cellStyle name="40% - Accent3 113 3 2" xfId="11725"/>
    <cellStyle name="40% - Accent3 113 4" xfId="11726"/>
    <cellStyle name="40% - Accent3 114" xfId="11727"/>
    <cellStyle name="40% - Accent3 114 2" xfId="11728"/>
    <cellStyle name="40% - Accent3 114 2 2" xfId="11729"/>
    <cellStyle name="40% - Accent3 114 2 2 2" xfId="11730"/>
    <cellStyle name="40% - Accent3 114 2 3" xfId="11731"/>
    <cellStyle name="40% - Accent3 114 3" xfId="11732"/>
    <cellStyle name="40% - Accent3 114 3 2" xfId="11733"/>
    <cellStyle name="40% - Accent3 114 4" xfId="11734"/>
    <cellStyle name="40% - Accent3 115" xfId="11735"/>
    <cellStyle name="40% - Accent3 115 2" xfId="11736"/>
    <cellStyle name="40% - Accent3 115 2 2" xfId="11737"/>
    <cellStyle name="40% - Accent3 115 2 2 2" xfId="11738"/>
    <cellStyle name="40% - Accent3 115 2 3" xfId="11739"/>
    <cellStyle name="40% - Accent3 115 3" xfId="11740"/>
    <cellStyle name="40% - Accent3 115 3 2" xfId="11741"/>
    <cellStyle name="40% - Accent3 115 4" xfId="11742"/>
    <cellStyle name="40% - Accent3 116" xfId="11743"/>
    <cellStyle name="40% - Accent3 116 2" xfId="11744"/>
    <cellStyle name="40% - Accent3 116 2 2" xfId="11745"/>
    <cellStyle name="40% - Accent3 116 2 2 2" xfId="11746"/>
    <cellStyle name="40% - Accent3 116 2 3" xfId="11747"/>
    <cellStyle name="40% - Accent3 116 3" xfId="11748"/>
    <cellStyle name="40% - Accent3 116 3 2" xfId="11749"/>
    <cellStyle name="40% - Accent3 116 4" xfId="11750"/>
    <cellStyle name="40% - Accent3 117" xfId="11751"/>
    <cellStyle name="40% - Accent3 117 2" xfId="11752"/>
    <cellStyle name="40% - Accent3 117 2 2" xfId="11753"/>
    <cellStyle name="40% - Accent3 117 2 2 2" xfId="11754"/>
    <cellStyle name="40% - Accent3 117 2 3" xfId="11755"/>
    <cellStyle name="40% - Accent3 117 3" xfId="11756"/>
    <cellStyle name="40% - Accent3 117 3 2" xfId="11757"/>
    <cellStyle name="40% - Accent3 117 4" xfId="11758"/>
    <cellStyle name="40% - Accent3 118" xfId="11759"/>
    <cellStyle name="40% - Accent3 118 2" xfId="11760"/>
    <cellStyle name="40% - Accent3 118 2 2" xfId="11761"/>
    <cellStyle name="40% - Accent3 118 2 2 2" xfId="11762"/>
    <cellStyle name="40% - Accent3 118 2 3" xfId="11763"/>
    <cellStyle name="40% - Accent3 118 3" xfId="11764"/>
    <cellStyle name="40% - Accent3 118 3 2" xfId="11765"/>
    <cellStyle name="40% - Accent3 118 4" xfId="11766"/>
    <cellStyle name="40% - Accent3 119" xfId="11767"/>
    <cellStyle name="40% - Accent3 119 2" xfId="11768"/>
    <cellStyle name="40% - Accent3 119 2 2" xfId="11769"/>
    <cellStyle name="40% - Accent3 119 2 2 2" xfId="11770"/>
    <cellStyle name="40% - Accent3 119 2 3" xfId="11771"/>
    <cellStyle name="40% - Accent3 119 3" xfId="11772"/>
    <cellStyle name="40% - Accent3 119 3 2" xfId="11773"/>
    <cellStyle name="40% - Accent3 119 4" xfId="11774"/>
    <cellStyle name="40% - Accent3 12" xfId="11775"/>
    <cellStyle name="40% - Accent3 12 2" xfId="11776"/>
    <cellStyle name="40% - Accent3 12 2 2" xfId="11777"/>
    <cellStyle name="40% - Accent3 12 2 2 2" xfId="11778"/>
    <cellStyle name="40% - Accent3 12 2 2 2 2" xfId="11779"/>
    <cellStyle name="40% - Accent3 12 2 2 3" xfId="11780"/>
    <cellStyle name="40% - Accent3 12 2 3" xfId="11781"/>
    <cellStyle name="40% - Accent3 12 2 3 2" xfId="11782"/>
    <cellStyle name="40% - Accent3 12 2 4" xfId="11783"/>
    <cellStyle name="40% - Accent3 12 3" xfId="11784"/>
    <cellStyle name="40% - Accent3 12 3 2" xfId="11785"/>
    <cellStyle name="40% - Accent3 12 3 2 2" xfId="11786"/>
    <cellStyle name="40% - Accent3 12 3 3" xfId="11787"/>
    <cellStyle name="40% - Accent3 12 4" xfId="11788"/>
    <cellStyle name="40% - Accent3 12 4 2" xfId="11789"/>
    <cellStyle name="40% - Accent3 12 5" xfId="11790"/>
    <cellStyle name="40% - Accent3 12_draft transactions report_052009_rvsd" xfId="11791"/>
    <cellStyle name="40% - Accent3 120" xfId="11792"/>
    <cellStyle name="40% - Accent3 120 2" xfId="11793"/>
    <cellStyle name="40% - Accent3 120 2 2" xfId="11794"/>
    <cellStyle name="40% - Accent3 120 2 2 2" xfId="11795"/>
    <cellStyle name="40% - Accent3 120 2 3" xfId="11796"/>
    <cellStyle name="40% - Accent3 120 3" xfId="11797"/>
    <cellStyle name="40% - Accent3 120 3 2" xfId="11798"/>
    <cellStyle name="40% - Accent3 120 4" xfId="11799"/>
    <cellStyle name="40% - Accent3 121" xfId="11800"/>
    <cellStyle name="40% - Accent3 121 2" xfId="11801"/>
    <cellStyle name="40% - Accent3 121 2 2" xfId="11802"/>
    <cellStyle name="40% - Accent3 121 2 2 2" xfId="11803"/>
    <cellStyle name="40% - Accent3 121 2 3" xfId="11804"/>
    <cellStyle name="40% - Accent3 121 3" xfId="11805"/>
    <cellStyle name="40% - Accent3 121 3 2" xfId="11806"/>
    <cellStyle name="40% - Accent3 121 4" xfId="11807"/>
    <cellStyle name="40% - Accent3 122" xfId="11808"/>
    <cellStyle name="40% - Accent3 123" xfId="11809"/>
    <cellStyle name="40% - Accent3 124" xfId="11810"/>
    <cellStyle name="40% - Accent3 125" xfId="11811"/>
    <cellStyle name="40% - Accent3 126" xfId="11812"/>
    <cellStyle name="40% - Accent3 127" xfId="11813"/>
    <cellStyle name="40% - Accent3 127 2" xfId="11814"/>
    <cellStyle name="40% - Accent3 127 2 2" xfId="11815"/>
    <cellStyle name="40% - Accent3 127 2 2 2" xfId="11816"/>
    <cellStyle name="40% - Accent3 127 2 3" xfId="11817"/>
    <cellStyle name="40% - Accent3 127 3" xfId="11818"/>
    <cellStyle name="40% - Accent3 127 3 2" xfId="11819"/>
    <cellStyle name="40% - Accent3 127 4" xfId="11820"/>
    <cellStyle name="40% - Accent3 128" xfId="11821"/>
    <cellStyle name="40% - Accent3 128 2" xfId="11822"/>
    <cellStyle name="40% - Accent3 128 2 2" xfId="11823"/>
    <cellStyle name="40% - Accent3 128 2 2 2" xfId="11824"/>
    <cellStyle name="40% - Accent3 128 2 3" xfId="11825"/>
    <cellStyle name="40% - Accent3 128 3" xfId="11826"/>
    <cellStyle name="40% - Accent3 128 3 2" xfId="11827"/>
    <cellStyle name="40% - Accent3 128 4" xfId="11828"/>
    <cellStyle name="40% - Accent3 129" xfId="11829"/>
    <cellStyle name="40% - Accent3 129 2" xfId="11830"/>
    <cellStyle name="40% - Accent3 129 2 2" xfId="11831"/>
    <cellStyle name="40% - Accent3 129 2 2 2" xfId="11832"/>
    <cellStyle name="40% - Accent3 129 2 3" xfId="11833"/>
    <cellStyle name="40% - Accent3 129 3" xfId="11834"/>
    <cellStyle name="40% - Accent3 129 3 2" xfId="11835"/>
    <cellStyle name="40% - Accent3 129 4" xfId="11836"/>
    <cellStyle name="40% - Accent3 13" xfId="11837"/>
    <cellStyle name="40% - Accent3 13 2" xfId="11838"/>
    <cellStyle name="40% - Accent3 13 2 2" xfId="11839"/>
    <cellStyle name="40% - Accent3 13 2 2 2" xfId="11840"/>
    <cellStyle name="40% - Accent3 13 2 2 2 2" xfId="11841"/>
    <cellStyle name="40% - Accent3 13 2 2 3" xfId="11842"/>
    <cellStyle name="40% - Accent3 13 2 3" xfId="11843"/>
    <cellStyle name="40% - Accent3 13 2 3 2" xfId="11844"/>
    <cellStyle name="40% - Accent3 13 2 4" xfId="11845"/>
    <cellStyle name="40% - Accent3 13 3" xfId="11846"/>
    <cellStyle name="40% - Accent3 13 3 2" xfId="11847"/>
    <cellStyle name="40% - Accent3 13 3 2 2" xfId="11848"/>
    <cellStyle name="40% - Accent3 13 3 3" xfId="11849"/>
    <cellStyle name="40% - Accent3 13 4" xfId="11850"/>
    <cellStyle name="40% - Accent3 13 4 2" xfId="11851"/>
    <cellStyle name="40% - Accent3 13 5" xfId="11852"/>
    <cellStyle name="40% - Accent3 13_draft transactions report_052009_rvsd" xfId="11853"/>
    <cellStyle name="40% - Accent3 130" xfId="11854"/>
    <cellStyle name="40% - Accent3 130 2" xfId="11855"/>
    <cellStyle name="40% - Accent3 130 2 2" xfId="11856"/>
    <cellStyle name="40% - Accent3 130 2 2 2" xfId="11857"/>
    <cellStyle name="40% - Accent3 130 2 3" xfId="11858"/>
    <cellStyle name="40% - Accent3 130 3" xfId="11859"/>
    <cellStyle name="40% - Accent3 130 3 2" xfId="11860"/>
    <cellStyle name="40% - Accent3 130 4" xfId="11861"/>
    <cellStyle name="40% - Accent3 131" xfId="11862"/>
    <cellStyle name="40% - Accent3 131 2" xfId="11863"/>
    <cellStyle name="40% - Accent3 131 2 2" xfId="11864"/>
    <cellStyle name="40% - Accent3 131 2 2 2" xfId="11865"/>
    <cellStyle name="40% - Accent3 131 2 3" xfId="11866"/>
    <cellStyle name="40% - Accent3 131 3" xfId="11867"/>
    <cellStyle name="40% - Accent3 131 3 2" xfId="11868"/>
    <cellStyle name="40% - Accent3 131 4" xfId="11869"/>
    <cellStyle name="40% - Accent3 132" xfId="11870"/>
    <cellStyle name="40% - Accent3 132 2" xfId="11871"/>
    <cellStyle name="40% - Accent3 132 2 2" xfId="11872"/>
    <cellStyle name="40% - Accent3 132 2 2 2" xfId="11873"/>
    <cellStyle name="40% - Accent3 132 2 3" xfId="11874"/>
    <cellStyle name="40% - Accent3 132 3" xfId="11875"/>
    <cellStyle name="40% - Accent3 132 3 2" xfId="11876"/>
    <cellStyle name="40% - Accent3 132 4" xfId="11877"/>
    <cellStyle name="40% - Accent3 133" xfId="11878"/>
    <cellStyle name="40% - Accent3 133 2" xfId="11879"/>
    <cellStyle name="40% - Accent3 133 2 2" xfId="11880"/>
    <cellStyle name="40% - Accent3 133 2 2 2" xfId="11881"/>
    <cellStyle name="40% - Accent3 133 2 3" xfId="11882"/>
    <cellStyle name="40% - Accent3 133 3" xfId="11883"/>
    <cellStyle name="40% - Accent3 133 3 2" xfId="11884"/>
    <cellStyle name="40% - Accent3 133 4" xfId="11885"/>
    <cellStyle name="40% - Accent3 134" xfId="11886"/>
    <cellStyle name="40% - Accent3 134 2" xfId="11887"/>
    <cellStyle name="40% - Accent3 134 2 2" xfId="11888"/>
    <cellStyle name="40% - Accent3 134 2 2 2" xfId="11889"/>
    <cellStyle name="40% - Accent3 134 2 3" xfId="11890"/>
    <cellStyle name="40% - Accent3 134 3" xfId="11891"/>
    <cellStyle name="40% - Accent3 134 3 2" xfId="11892"/>
    <cellStyle name="40% - Accent3 134 4" xfId="11893"/>
    <cellStyle name="40% - Accent3 135" xfId="11894"/>
    <cellStyle name="40% - Accent3 136" xfId="11895"/>
    <cellStyle name="40% - Accent3 137" xfId="11896"/>
    <cellStyle name="40% - Accent3 138" xfId="11897"/>
    <cellStyle name="40% - Accent3 138 2" xfId="11898"/>
    <cellStyle name="40% - Accent3 138 2 2" xfId="11899"/>
    <cellStyle name="40% - Accent3 138 2 2 2" xfId="11900"/>
    <cellStyle name="40% - Accent3 138 2 3" xfId="11901"/>
    <cellStyle name="40% - Accent3 138 3" xfId="11902"/>
    <cellStyle name="40% - Accent3 138 3 2" xfId="11903"/>
    <cellStyle name="40% - Accent3 138 4" xfId="11904"/>
    <cellStyle name="40% - Accent3 139" xfId="11905"/>
    <cellStyle name="40% - Accent3 139 2" xfId="11906"/>
    <cellStyle name="40% - Accent3 139 2 2" xfId="11907"/>
    <cellStyle name="40% - Accent3 139 2 2 2" xfId="11908"/>
    <cellStyle name="40% - Accent3 139 2 3" xfId="11909"/>
    <cellStyle name="40% - Accent3 139 3" xfId="11910"/>
    <cellStyle name="40% - Accent3 139 3 2" xfId="11911"/>
    <cellStyle name="40% - Accent3 139 4" xfId="11912"/>
    <cellStyle name="40% - Accent3 14" xfId="11913"/>
    <cellStyle name="40% - Accent3 14 2" xfId="11914"/>
    <cellStyle name="40% - Accent3 14 2 2" xfId="11915"/>
    <cellStyle name="40% - Accent3 14 2 2 2" xfId="11916"/>
    <cellStyle name="40% - Accent3 14 2 2 2 2" xfId="11917"/>
    <cellStyle name="40% - Accent3 14 2 2 3" xfId="11918"/>
    <cellStyle name="40% - Accent3 14 2 3" xfId="11919"/>
    <cellStyle name="40% - Accent3 14 2 3 2" xfId="11920"/>
    <cellStyle name="40% - Accent3 14 2 4" xfId="11921"/>
    <cellStyle name="40% - Accent3 14 3" xfId="11922"/>
    <cellStyle name="40% - Accent3 14 3 2" xfId="11923"/>
    <cellStyle name="40% - Accent3 14 3 2 2" xfId="11924"/>
    <cellStyle name="40% - Accent3 14 3 3" xfId="11925"/>
    <cellStyle name="40% - Accent3 14 4" xfId="11926"/>
    <cellStyle name="40% - Accent3 14 4 2" xfId="11927"/>
    <cellStyle name="40% - Accent3 14 5" xfId="11928"/>
    <cellStyle name="40% - Accent3 14_draft transactions report_052009_rvsd" xfId="11929"/>
    <cellStyle name="40% - Accent3 140" xfId="11930"/>
    <cellStyle name="40% - Accent3 140 2" xfId="11931"/>
    <cellStyle name="40% - Accent3 140 2 2" xfId="11932"/>
    <cellStyle name="40% - Accent3 140 2 2 2" xfId="11933"/>
    <cellStyle name="40% - Accent3 140 2 3" xfId="11934"/>
    <cellStyle name="40% - Accent3 140 3" xfId="11935"/>
    <cellStyle name="40% - Accent3 140 3 2" xfId="11936"/>
    <cellStyle name="40% - Accent3 140 4" xfId="11937"/>
    <cellStyle name="40% - Accent3 141" xfId="11938"/>
    <cellStyle name="40% - Accent3 141 2" xfId="11939"/>
    <cellStyle name="40% - Accent3 141 2 2" xfId="11940"/>
    <cellStyle name="40% - Accent3 141 2 2 2" xfId="11941"/>
    <cellStyle name="40% - Accent3 141 2 3" xfId="11942"/>
    <cellStyle name="40% - Accent3 141 3" xfId="11943"/>
    <cellStyle name="40% - Accent3 141 3 2" xfId="11944"/>
    <cellStyle name="40% - Accent3 141 4" xfId="11945"/>
    <cellStyle name="40% - Accent3 142" xfId="11946"/>
    <cellStyle name="40% - Accent3 142 2" xfId="11947"/>
    <cellStyle name="40% - Accent3 142 2 2" xfId="11948"/>
    <cellStyle name="40% - Accent3 142 2 2 2" xfId="11949"/>
    <cellStyle name="40% - Accent3 142 2 3" xfId="11950"/>
    <cellStyle name="40% - Accent3 142 3" xfId="11951"/>
    <cellStyle name="40% - Accent3 142 3 2" xfId="11952"/>
    <cellStyle name="40% - Accent3 142 4" xfId="11953"/>
    <cellStyle name="40% - Accent3 143" xfId="11954"/>
    <cellStyle name="40% - Accent3 143 2" xfId="11955"/>
    <cellStyle name="40% - Accent3 143 2 2" xfId="11956"/>
    <cellStyle name="40% - Accent3 143 2 2 2" xfId="11957"/>
    <cellStyle name="40% - Accent3 143 2 3" xfId="11958"/>
    <cellStyle name="40% - Accent3 143 3" xfId="11959"/>
    <cellStyle name="40% - Accent3 143 3 2" xfId="11960"/>
    <cellStyle name="40% - Accent3 143 4" xfId="11961"/>
    <cellStyle name="40% - Accent3 144" xfId="11962"/>
    <cellStyle name="40% - Accent3 144 2" xfId="11963"/>
    <cellStyle name="40% - Accent3 144 2 2" xfId="11964"/>
    <cellStyle name="40% - Accent3 144 2 2 2" xfId="11965"/>
    <cellStyle name="40% - Accent3 144 2 3" xfId="11966"/>
    <cellStyle name="40% - Accent3 144 3" xfId="11967"/>
    <cellStyle name="40% - Accent3 144 3 2" xfId="11968"/>
    <cellStyle name="40% - Accent3 144 4" xfId="11969"/>
    <cellStyle name="40% - Accent3 145" xfId="11970"/>
    <cellStyle name="40% - Accent3 145 2" xfId="11971"/>
    <cellStyle name="40% - Accent3 145 2 2" xfId="11972"/>
    <cellStyle name="40% - Accent3 145 2 2 2" xfId="11973"/>
    <cellStyle name="40% - Accent3 145 2 3" xfId="11974"/>
    <cellStyle name="40% - Accent3 145 3" xfId="11975"/>
    <cellStyle name="40% - Accent3 145 3 2" xfId="11976"/>
    <cellStyle name="40% - Accent3 145 4" xfId="11977"/>
    <cellStyle name="40% - Accent3 146" xfId="11978"/>
    <cellStyle name="40% - Accent3 146 2" xfId="11979"/>
    <cellStyle name="40% - Accent3 146 2 2" xfId="11980"/>
    <cellStyle name="40% - Accent3 146 2 2 2" xfId="11981"/>
    <cellStyle name="40% - Accent3 146 2 3" xfId="11982"/>
    <cellStyle name="40% - Accent3 146 3" xfId="11983"/>
    <cellStyle name="40% - Accent3 146 3 2" xfId="11984"/>
    <cellStyle name="40% - Accent3 146 4" xfId="11985"/>
    <cellStyle name="40% - Accent3 147" xfId="11986"/>
    <cellStyle name="40% - Accent3 148" xfId="11987"/>
    <cellStyle name="40% - Accent3 149" xfId="11988"/>
    <cellStyle name="40% - Accent3 15" xfId="11989"/>
    <cellStyle name="40% - Accent3 15 2" xfId="11990"/>
    <cellStyle name="40% - Accent3 15 2 2" xfId="11991"/>
    <cellStyle name="40% - Accent3 15 2 2 2" xfId="11992"/>
    <cellStyle name="40% - Accent3 15 2 2 2 2" xfId="11993"/>
    <cellStyle name="40% - Accent3 15 2 2 3" xfId="11994"/>
    <cellStyle name="40% - Accent3 15 2 3" xfId="11995"/>
    <cellStyle name="40% - Accent3 15 2 3 2" xfId="11996"/>
    <cellStyle name="40% - Accent3 15 2 4" xfId="11997"/>
    <cellStyle name="40% - Accent3 15 3" xfId="11998"/>
    <cellStyle name="40% - Accent3 15 3 2" xfId="11999"/>
    <cellStyle name="40% - Accent3 15 3 2 2" xfId="12000"/>
    <cellStyle name="40% - Accent3 15 3 3" xfId="12001"/>
    <cellStyle name="40% - Accent3 15 4" xfId="12002"/>
    <cellStyle name="40% - Accent3 15 4 2" xfId="12003"/>
    <cellStyle name="40% - Accent3 15 5" xfId="12004"/>
    <cellStyle name="40% - Accent3 15_draft transactions report_052009_rvsd" xfId="12005"/>
    <cellStyle name="40% - Accent3 150" xfId="12006"/>
    <cellStyle name="40% - Accent3 151" xfId="12007"/>
    <cellStyle name="40% - Accent3 152" xfId="12008"/>
    <cellStyle name="40% - Accent3 153" xfId="12009"/>
    <cellStyle name="40% - Accent3 153 2" xfId="12010"/>
    <cellStyle name="40% - Accent3 153 2 2" xfId="12011"/>
    <cellStyle name="40% - Accent3 153 3" xfId="12012"/>
    <cellStyle name="40% - Accent3 154" xfId="12013"/>
    <cellStyle name="40% - Accent3 154 2" xfId="12014"/>
    <cellStyle name="40% - Accent3 155" xfId="12015"/>
    <cellStyle name="40% - Accent3 16" xfId="12016"/>
    <cellStyle name="40% - Accent3 16 2" xfId="12017"/>
    <cellStyle name="40% - Accent3 16 2 2" xfId="12018"/>
    <cellStyle name="40% - Accent3 16 2 2 2" xfId="12019"/>
    <cellStyle name="40% - Accent3 16 2 2 2 2" xfId="12020"/>
    <cellStyle name="40% - Accent3 16 2 2 3" xfId="12021"/>
    <cellStyle name="40% - Accent3 16 2 3" xfId="12022"/>
    <cellStyle name="40% - Accent3 16 2 3 2" xfId="12023"/>
    <cellStyle name="40% - Accent3 16 2 4" xfId="12024"/>
    <cellStyle name="40% - Accent3 16 3" xfId="12025"/>
    <cellStyle name="40% - Accent3 16 3 2" xfId="12026"/>
    <cellStyle name="40% - Accent3 16 3 2 2" xfId="12027"/>
    <cellStyle name="40% - Accent3 16 3 3" xfId="12028"/>
    <cellStyle name="40% - Accent3 16 4" xfId="12029"/>
    <cellStyle name="40% - Accent3 16 4 2" xfId="12030"/>
    <cellStyle name="40% - Accent3 16 5" xfId="12031"/>
    <cellStyle name="40% - Accent3 16_draft transactions report_052009_rvsd" xfId="12032"/>
    <cellStyle name="40% - Accent3 17" xfId="12033"/>
    <cellStyle name="40% - Accent3 17 2" xfId="12034"/>
    <cellStyle name="40% - Accent3 17 2 2" xfId="12035"/>
    <cellStyle name="40% - Accent3 17 2 2 2" xfId="12036"/>
    <cellStyle name="40% - Accent3 17 2 2 2 2" xfId="12037"/>
    <cellStyle name="40% - Accent3 17 2 2 3" xfId="12038"/>
    <cellStyle name="40% - Accent3 17 2 3" xfId="12039"/>
    <cellStyle name="40% - Accent3 17 2 3 2" xfId="12040"/>
    <cellStyle name="40% - Accent3 17 2 4" xfId="12041"/>
    <cellStyle name="40% - Accent3 17 3" xfId="12042"/>
    <cellStyle name="40% - Accent3 17 3 2" xfId="12043"/>
    <cellStyle name="40% - Accent3 17 3 2 2" xfId="12044"/>
    <cellStyle name="40% - Accent3 17 3 3" xfId="12045"/>
    <cellStyle name="40% - Accent3 17 4" xfId="12046"/>
    <cellStyle name="40% - Accent3 17 4 2" xfId="12047"/>
    <cellStyle name="40% - Accent3 17 5" xfId="12048"/>
    <cellStyle name="40% - Accent3 17_draft transactions report_052009_rvsd" xfId="12049"/>
    <cellStyle name="40% - Accent3 18" xfId="12050"/>
    <cellStyle name="40% - Accent3 18 2" xfId="12051"/>
    <cellStyle name="40% - Accent3 18 2 2" xfId="12052"/>
    <cellStyle name="40% - Accent3 18 2 2 2" xfId="12053"/>
    <cellStyle name="40% - Accent3 18 2 2 2 2" xfId="12054"/>
    <cellStyle name="40% - Accent3 18 2 2 3" xfId="12055"/>
    <cellStyle name="40% - Accent3 18 2 3" xfId="12056"/>
    <cellStyle name="40% - Accent3 18 2 3 2" xfId="12057"/>
    <cellStyle name="40% - Accent3 18 2 4" xfId="12058"/>
    <cellStyle name="40% - Accent3 18 3" xfId="12059"/>
    <cellStyle name="40% - Accent3 18 3 2" xfId="12060"/>
    <cellStyle name="40% - Accent3 18 3 2 2" xfId="12061"/>
    <cellStyle name="40% - Accent3 18 3 3" xfId="12062"/>
    <cellStyle name="40% - Accent3 18 4" xfId="12063"/>
    <cellStyle name="40% - Accent3 18 4 2" xfId="12064"/>
    <cellStyle name="40% - Accent3 18 5" xfId="12065"/>
    <cellStyle name="40% - Accent3 18_draft transactions report_052009_rvsd" xfId="12066"/>
    <cellStyle name="40% - Accent3 19" xfId="12067"/>
    <cellStyle name="40% - Accent3 19 2" xfId="12068"/>
    <cellStyle name="40% - Accent3 19 2 2" xfId="12069"/>
    <cellStyle name="40% - Accent3 19 2 2 2" xfId="12070"/>
    <cellStyle name="40% - Accent3 19 2 2 2 2" xfId="12071"/>
    <cellStyle name="40% - Accent3 19 2 2 3" xfId="12072"/>
    <cellStyle name="40% - Accent3 19 2 3" xfId="12073"/>
    <cellStyle name="40% - Accent3 19 2 3 2" xfId="12074"/>
    <cellStyle name="40% - Accent3 19 2 4" xfId="12075"/>
    <cellStyle name="40% - Accent3 19 3" xfId="12076"/>
    <cellStyle name="40% - Accent3 19 3 2" xfId="12077"/>
    <cellStyle name="40% - Accent3 19 3 2 2" xfId="12078"/>
    <cellStyle name="40% - Accent3 19 3 3" xfId="12079"/>
    <cellStyle name="40% - Accent3 19 4" xfId="12080"/>
    <cellStyle name="40% - Accent3 19 4 2" xfId="12081"/>
    <cellStyle name="40% - Accent3 19 5" xfId="12082"/>
    <cellStyle name="40% - Accent3 19_draft transactions report_052009_rvsd" xfId="12083"/>
    <cellStyle name="40% - Accent3 2" xfId="12084"/>
    <cellStyle name="40% - Accent3 2 2" xfId="12085"/>
    <cellStyle name="40% - Accent3 2 2 2" xfId="12086"/>
    <cellStyle name="40% - Accent3 2 2 2 2" xfId="12087"/>
    <cellStyle name="40% - Accent3 2 2 2 2 2" xfId="12088"/>
    <cellStyle name="40% - Accent3 2 2 2 2 2 2" xfId="12089"/>
    <cellStyle name="40% - Accent3 2 2 2 2 3" xfId="12090"/>
    <cellStyle name="40% - Accent3 2 2 2 3" xfId="12091"/>
    <cellStyle name="40% - Accent3 2 2 2 3 2" xfId="12092"/>
    <cellStyle name="40% - Accent3 2 2 2 4" xfId="12093"/>
    <cellStyle name="40% - Accent3 2 2 3" xfId="12094"/>
    <cellStyle name="40% - Accent3 2 2 3 2" xfId="12095"/>
    <cellStyle name="40% - Accent3 2 2 3 2 2" xfId="12096"/>
    <cellStyle name="40% - Accent3 2 2 3 3" xfId="12097"/>
    <cellStyle name="40% - Accent3 2 2 4" xfId="12098"/>
    <cellStyle name="40% - Accent3 2 2 4 2" xfId="12099"/>
    <cellStyle name="40% - Accent3 2 2 5" xfId="12100"/>
    <cellStyle name="40% - Accent3 2 2_draft transactions report_052009_rvsd" xfId="12101"/>
    <cellStyle name="40% - Accent3 2 3" xfId="12102"/>
    <cellStyle name="40% - Accent3 2 3 2" xfId="12103"/>
    <cellStyle name="40% - Accent3 2 3 2 2" xfId="12104"/>
    <cellStyle name="40% - Accent3 2 3 2 2 2" xfId="12105"/>
    <cellStyle name="40% - Accent3 2 3 2 3" xfId="12106"/>
    <cellStyle name="40% - Accent3 2 3 3" xfId="12107"/>
    <cellStyle name="40% - Accent3 2 3 3 2" xfId="12108"/>
    <cellStyle name="40% - Accent3 2 3 4" xfId="12109"/>
    <cellStyle name="40% - Accent3 2 4" xfId="12110"/>
    <cellStyle name="40% - Accent3 2 4 2" xfId="12111"/>
    <cellStyle name="40% - Accent3 2 4 2 2" xfId="12112"/>
    <cellStyle name="40% - Accent3 2 4 3" xfId="12113"/>
    <cellStyle name="40% - Accent3 2 5" xfId="12114"/>
    <cellStyle name="40% - Accent3 2 5 2" xfId="12115"/>
    <cellStyle name="40% - Accent3 2 6" xfId="12116"/>
    <cellStyle name="40% - Accent3 2_draft transactions report_052009_rvsd" xfId="12117"/>
    <cellStyle name="40% - Accent3 20" xfId="12118"/>
    <cellStyle name="40% - Accent3 20 2" xfId="12119"/>
    <cellStyle name="40% - Accent3 20 2 2" xfId="12120"/>
    <cellStyle name="40% - Accent3 20 2 2 2" xfId="12121"/>
    <cellStyle name="40% - Accent3 20 2 2 2 2" xfId="12122"/>
    <cellStyle name="40% - Accent3 20 2 2 3" xfId="12123"/>
    <cellStyle name="40% - Accent3 20 2 3" xfId="12124"/>
    <cellStyle name="40% - Accent3 20 2 3 2" xfId="12125"/>
    <cellStyle name="40% - Accent3 20 2 4" xfId="12126"/>
    <cellStyle name="40% - Accent3 20 3" xfId="12127"/>
    <cellStyle name="40% - Accent3 20 3 2" xfId="12128"/>
    <cellStyle name="40% - Accent3 20 3 2 2" xfId="12129"/>
    <cellStyle name="40% - Accent3 20 3 3" xfId="12130"/>
    <cellStyle name="40% - Accent3 20 4" xfId="12131"/>
    <cellStyle name="40% - Accent3 20 4 2" xfId="12132"/>
    <cellStyle name="40% - Accent3 20 5" xfId="12133"/>
    <cellStyle name="40% - Accent3 20_draft transactions report_052009_rvsd" xfId="12134"/>
    <cellStyle name="40% - Accent3 21" xfId="12135"/>
    <cellStyle name="40% - Accent3 21 2" xfId="12136"/>
    <cellStyle name="40% - Accent3 21 2 2" xfId="12137"/>
    <cellStyle name="40% - Accent3 21 2 2 2" xfId="12138"/>
    <cellStyle name="40% - Accent3 21 2 2 2 2" xfId="12139"/>
    <cellStyle name="40% - Accent3 21 2 2 3" xfId="12140"/>
    <cellStyle name="40% - Accent3 21 2 3" xfId="12141"/>
    <cellStyle name="40% - Accent3 21 2 3 2" xfId="12142"/>
    <cellStyle name="40% - Accent3 21 2 4" xfId="12143"/>
    <cellStyle name="40% - Accent3 21 3" xfId="12144"/>
    <cellStyle name="40% - Accent3 21 3 2" xfId="12145"/>
    <cellStyle name="40% - Accent3 21 3 2 2" xfId="12146"/>
    <cellStyle name="40% - Accent3 21 3 3" xfId="12147"/>
    <cellStyle name="40% - Accent3 21 4" xfId="12148"/>
    <cellStyle name="40% - Accent3 21 4 2" xfId="12149"/>
    <cellStyle name="40% - Accent3 21 5" xfId="12150"/>
    <cellStyle name="40% - Accent3 21_draft transactions report_052009_rvsd" xfId="12151"/>
    <cellStyle name="40% - Accent3 22" xfId="12152"/>
    <cellStyle name="40% - Accent3 22 2" xfId="12153"/>
    <cellStyle name="40% - Accent3 22 2 2" xfId="12154"/>
    <cellStyle name="40% - Accent3 22 2 2 2" xfId="12155"/>
    <cellStyle name="40% - Accent3 22 2 2 2 2" xfId="12156"/>
    <cellStyle name="40% - Accent3 22 2 2 3" xfId="12157"/>
    <cellStyle name="40% - Accent3 22 2 3" xfId="12158"/>
    <cellStyle name="40% - Accent3 22 2 3 2" xfId="12159"/>
    <cellStyle name="40% - Accent3 22 2 4" xfId="12160"/>
    <cellStyle name="40% - Accent3 22 3" xfId="12161"/>
    <cellStyle name="40% - Accent3 22 3 2" xfId="12162"/>
    <cellStyle name="40% - Accent3 22 3 2 2" xfId="12163"/>
    <cellStyle name="40% - Accent3 22 3 3" xfId="12164"/>
    <cellStyle name="40% - Accent3 22 4" xfId="12165"/>
    <cellStyle name="40% - Accent3 22 4 2" xfId="12166"/>
    <cellStyle name="40% - Accent3 22 5" xfId="12167"/>
    <cellStyle name="40% - Accent3 22_draft transactions report_052009_rvsd" xfId="12168"/>
    <cellStyle name="40% - Accent3 23" xfId="12169"/>
    <cellStyle name="40% - Accent3 23 2" xfId="12170"/>
    <cellStyle name="40% - Accent3 23 2 2" xfId="12171"/>
    <cellStyle name="40% - Accent3 23 2 2 2" xfId="12172"/>
    <cellStyle name="40% - Accent3 23 2 2 2 2" xfId="12173"/>
    <cellStyle name="40% - Accent3 23 2 2 3" xfId="12174"/>
    <cellStyle name="40% - Accent3 23 2 3" xfId="12175"/>
    <cellStyle name="40% - Accent3 23 2 3 2" xfId="12176"/>
    <cellStyle name="40% - Accent3 23 2 4" xfId="12177"/>
    <cellStyle name="40% - Accent3 23 3" xfId="12178"/>
    <cellStyle name="40% - Accent3 23 3 2" xfId="12179"/>
    <cellStyle name="40% - Accent3 23 3 2 2" xfId="12180"/>
    <cellStyle name="40% - Accent3 23 3 3" xfId="12181"/>
    <cellStyle name="40% - Accent3 23 4" xfId="12182"/>
    <cellStyle name="40% - Accent3 23 4 2" xfId="12183"/>
    <cellStyle name="40% - Accent3 23 5" xfId="12184"/>
    <cellStyle name="40% - Accent3 23_draft transactions report_052009_rvsd" xfId="12185"/>
    <cellStyle name="40% - Accent3 24" xfId="12186"/>
    <cellStyle name="40% - Accent3 24 2" xfId="12187"/>
    <cellStyle name="40% - Accent3 24 2 2" xfId="12188"/>
    <cellStyle name="40% - Accent3 24 2 2 2" xfId="12189"/>
    <cellStyle name="40% - Accent3 24 2 2 2 2" xfId="12190"/>
    <cellStyle name="40% - Accent3 24 2 2 3" xfId="12191"/>
    <cellStyle name="40% - Accent3 24 2 3" xfId="12192"/>
    <cellStyle name="40% - Accent3 24 2 3 2" xfId="12193"/>
    <cellStyle name="40% - Accent3 24 2 4" xfId="12194"/>
    <cellStyle name="40% - Accent3 24 3" xfId="12195"/>
    <cellStyle name="40% - Accent3 24 3 2" xfId="12196"/>
    <cellStyle name="40% - Accent3 24 3 2 2" xfId="12197"/>
    <cellStyle name="40% - Accent3 24 3 3" xfId="12198"/>
    <cellStyle name="40% - Accent3 24 4" xfId="12199"/>
    <cellStyle name="40% - Accent3 24 4 2" xfId="12200"/>
    <cellStyle name="40% - Accent3 24 5" xfId="12201"/>
    <cellStyle name="40% - Accent3 24_draft transactions report_052009_rvsd" xfId="12202"/>
    <cellStyle name="40% - Accent3 25" xfId="12203"/>
    <cellStyle name="40% - Accent3 25 2" xfId="12204"/>
    <cellStyle name="40% - Accent3 25 2 2" xfId="12205"/>
    <cellStyle name="40% - Accent3 25 2 2 2" xfId="12206"/>
    <cellStyle name="40% - Accent3 25 2 2 2 2" xfId="12207"/>
    <cellStyle name="40% - Accent3 25 2 2 3" xfId="12208"/>
    <cellStyle name="40% - Accent3 25 2 3" xfId="12209"/>
    <cellStyle name="40% - Accent3 25 2 3 2" xfId="12210"/>
    <cellStyle name="40% - Accent3 25 2 4" xfId="12211"/>
    <cellStyle name="40% - Accent3 25 3" xfId="12212"/>
    <cellStyle name="40% - Accent3 25 3 2" xfId="12213"/>
    <cellStyle name="40% - Accent3 25 3 2 2" xfId="12214"/>
    <cellStyle name="40% - Accent3 25 3 3" xfId="12215"/>
    <cellStyle name="40% - Accent3 25 4" xfId="12216"/>
    <cellStyle name="40% - Accent3 25 4 2" xfId="12217"/>
    <cellStyle name="40% - Accent3 25 5" xfId="12218"/>
    <cellStyle name="40% - Accent3 25_draft transactions report_052009_rvsd" xfId="12219"/>
    <cellStyle name="40% - Accent3 26" xfId="12220"/>
    <cellStyle name="40% - Accent3 26 2" xfId="12221"/>
    <cellStyle name="40% - Accent3 26 2 2" xfId="12222"/>
    <cellStyle name="40% - Accent3 26 2 2 2" xfId="12223"/>
    <cellStyle name="40% - Accent3 26 2 2 2 2" xfId="12224"/>
    <cellStyle name="40% - Accent3 26 2 2 3" xfId="12225"/>
    <cellStyle name="40% - Accent3 26 2 3" xfId="12226"/>
    <cellStyle name="40% - Accent3 26 2 3 2" xfId="12227"/>
    <cellStyle name="40% - Accent3 26 2 4" xfId="12228"/>
    <cellStyle name="40% - Accent3 26 3" xfId="12229"/>
    <cellStyle name="40% - Accent3 26 3 2" xfId="12230"/>
    <cellStyle name="40% - Accent3 26 3 2 2" xfId="12231"/>
    <cellStyle name="40% - Accent3 26 3 3" xfId="12232"/>
    <cellStyle name="40% - Accent3 26 4" xfId="12233"/>
    <cellStyle name="40% - Accent3 26 4 2" xfId="12234"/>
    <cellStyle name="40% - Accent3 26 5" xfId="12235"/>
    <cellStyle name="40% - Accent3 26_draft transactions report_052009_rvsd" xfId="12236"/>
    <cellStyle name="40% - Accent3 27" xfId="12237"/>
    <cellStyle name="40% - Accent3 27 2" xfId="12238"/>
    <cellStyle name="40% - Accent3 27 2 2" xfId="12239"/>
    <cellStyle name="40% - Accent3 27 2 2 2" xfId="12240"/>
    <cellStyle name="40% - Accent3 27 2 2 2 2" xfId="12241"/>
    <cellStyle name="40% - Accent3 27 2 2 3" xfId="12242"/>
    <cellStyle name="40% - Accent3 27 2 3" xfId="12243"/>
    <cellStyle name="40% - Accent3 27 2 3 2" xfId="12244"/>
    <cellStyle name="40% - Accent3 27 2 4" xfId="12245"/>
    <cellStyle name="40% - Accent3 27 3" xfId="12246"/>
    <cellStyle name="40% - Accent3 27 3 2" xfId="12247"/>
    <cellStyle name="40% - Accent3 27 3 2 2" xfId="12248"/>
    <cellStyle name="40% - Accent3 27 3 3" xfId="12249"/>
    <cellStyle name="40% - Accent3 27 4" xfId="12250"/>
    <cellStyle name="40% - Accent3 27 4 2" xfId="12251"/>
    <cellStyle name="40% - Accent3 27 5" xfId="12252"/>
    <cellStyle name="40% - Accent3 27_draft transactions report_052009_rvsd" xfId="12253"/>
    <cellStyle name="40% - Accent3 28" xfId="12254"/>
    <cellStyle name="40% - Accent3 28 2" xfId="12255"/>
    <cellStyle name="40% - Accent3 28 2 2" xfId="12256"/>
    <cellStyle name="40% - Accent3 28 2 2 2" xfId="12257"/>
    <cellStyle name="40% - Accent3 28 2 2 2 2" xfId="12258"/>
    <cellStyle name="40% - Accent3 28 2 2 3" xfId="12259"/>
    <cellStyle name="40% - Accent3 28 2 3" xfId="12260"/>
    <cellStyle name="40% - Accent3 28 2 3 2" xfId="12261"/>
    <cellStyle name="40% - Accent3 28 2 4" xfId="12262"/>
    <cellStyle name="40% - Accent3 28 3" xfId="12263"/>
    <cellStyle name="40% - Accent3 28 3 2" xfId="12264"/>
    <cellStyle name="40% - Accent3 28 3 2 2" xfId="12265"/>
    <cellStyle name="40% - Accent3 28 3 3" xfId="12266"/>
    <cellStyle name="40% - Accent3 28 4" xfId="12267"/>
    <cellStyle name="40% - Accent3 28 4 2" xfId="12268"/>
    <cellStyle name="40% - Accent3 28 5" xfId="12269"/>
    <cellStyle name="40% - Accent3 28_draft transactions report_052009_rvsd" xfId="12270"/>
    <cellStyle name="40% - Accent3 29" xfId="12271"/>
    <cellStyle name="40% - Accent3 29 2" xfId="12272"/>
    <cellStyle name="40% - Accent3 29 2 2" xfId="12273"/>
    <cellStyle name="40% - Accent3 29 2 2 2" xfId="12274"/>
    <cellStyle name="40% - Accent3 29 2 2 2 2" xfId="12275"/>
    <cellStyle name="40% - Accent3 29 2 2 3" xfId="12276"/>
    <cellStyle name="40% - Accent3 29 2 3" xfId="12277"/>
    <cellStyle name="40% - Accent3 29 2 3 2" xfId="12278"/>
    <cellStyle name="40% - Accent3 29 2 4" xfId="12279"/>
    <cellStyle name="40% - Accent3 29 3" xfId="12280"/>
    <cellStyle name="40% - Accent3 29 3 2" xfId="12281"/>
    <cellStyle name="40% - Accent3 29 3 2 2" xfId="12282"/>
    <cellStyle name="40% - Accent3 29 3 3" xfId="12283"/>
    <cellStyle name="40% - Accent3 29 4" xfId="12284"/>
    <cellStyle name="40% - Accent3 29 4 2" xfId="12285"/>
    <cellStyle name="40% - Accent3 29 5" xfId="12286"/>
    <cellStyle name="40% - Accent3 29_draft transactions report_052009_rvsd" xfId="12287"/>
    <cellStyle name="40% - Accent3 3" xfId="12288"/>
    <cellStyle name="40% - Accent3 3 2" xfId="12289"/>
    <cellStyle name="40% - Accent3 3 2 2" xfId="12290"/>
    <cellStyle name="40% - Accent3 3 2 2 2" xfId="12291"/>
    <cellStyle name="40% - Accent3 3 2 2 2 2" xfId="12292"/>
    <cellStyle name="40% - Accent3 3 2 2 2 2 2" xfId="12293"/>
    <cellStyle name="40% - Accent3 3 2 2 2 3" xfId="12294"/>
    <cellStyle name="40% - Accent3 3 2 2 3" xfId="12295"/>
    <cellStyle name="40% - Accent3 3 2 2 3 2" xfId="12296"/>
    <cellStyle name="40% - Accent3 3 2 2 4" xfId="12297"/>
    <cellStyle name="40% - Accent3 3 2 3" xfId="12298"/>
    <cellStyle name="40% - Accent3 3 2 3 2" xfId="12299"/>
    <cellStyle name="40% - Accent3 3 2 3 2 2" xfId="12300"/>
    <cellStyle name="40% - Accent3 3 2 3 3" xfId="12301"/>
    <cellStyle name="40% - Accent3 3 2 4" xfId="12302"/>
    <cellStyle name="40% - Accent3 3 2 4 2" xfId="12303"/>
    <cellStyle name="40% - Accent3 3 2 5" xfId="12304"/>
    <cellStyle name="40% - Accent3 3 2_draft transactions report_052009_rvsd" xfId="12305"/>
    <cellStyle name="40% - Accent3 3 3" xfId="12306"/>
    <cellStyle name="40% - Accent3 3 3 2" xfId="12307"/>
    <cellStyle name="40% - Accent3 3 3 2 2" xfId="12308"/>
    <cellStyle name="40% - Accent3 3 3 2 2 2" xfId="12309"/>
    <cellStyle name="40% - Accent3 3 3 2 3" xfId="12310"/>
    <cellStyle name="40% - Accent3 3 3 3" xfId="12311"/>
    <cellStyle name="40% - Accent3 3 3 3 2" xfId="12312"/>
    <cellStyle name="40% - Accent3 3 3 4" xfId="12313"/>
    <cellStyle name="40% - Accent3 3 4" xfId="12314"/>
    <cellStyle name="40% - Accent3 3 4 2" xfId="12315"/>
    <cellStyle name="40% - Accent3 3 4 2 2" xfId="12316"/>
    <cellStyle name="40% - Accent3 3 4 3" xfId="12317"/>
    <cellStyle name="40% - Accent3 3 5" xfId="12318"/>
    <cellStyle name="40% - Accent3 3 5 2" xfId="12319"/>
    <cellStyle name="40% - Accent3 3 6" xfId="12320"/>
    <cellStyle name="40% - Accent3 3_draft transactions report_052009_rvsd" xfId="12321"/>
    <cellStyle name="40% - Accent3 30" xfId="12322"/>
    <cellStyle name="40% - Accent3 30 2" xfId="12323"/>
    <cellStyle name="40% - Accent3 30 2 2" xfId="12324"/>
    <cellStyle name="40% - Accent3 30 2 2 2" xfId="12325"/>
    <cellStyle name="40% - Accent3 30 2 2 2 2" xfId="12326"/>
    <cellStyle name="40% - Accent3 30 2 2 3" xfId="12327"/>
    <cellStyle name="40% - Accent3 30 2 3" xfId="12328"/>
    <cellStyle name="40% - Accent3 30 2 3 2" xfId="12329"/>
    <cellStyle name="40% - Accent3 30 2 4" xfId="12330"/>
    <cellStyle name="40% - Accent3 30 3" xfId="12331"/>
    <cellStyle name="40% - Accent3 30 3 2" xfId="12332"/>
    <cellStyle name="40% - Accent3 30 3 2 2" xfId="12333"/>
    <cellStyle name="40% - Accent3 30 3 3" xfId="12334"/>
    <cellStyle name="40% - Accent3 30 4" xfId="12335"/>
    <cellStyle name="40% - Accent3 30 4 2" xfId="12336"/>
    <cellStyle name="40% - Accent3 30 5" xfId="12337"/>
    <cellStyle name="40% - Accent3 30_draft transactions report_052009_rvsd" xfId="12338"/>
    <cellStyle name="40% - Accent3 31" xfId="12339"/>
    <cellStyle name="40% - Accent3 31 2" xfId="12340"/>
    <cellStyle name="40% - Accent3 31 2 2" xfId="12341"/>
    <cellStyle name="40% - Accent3 31 2 2 2" xfId="12342"/>
    <cellStyle name="40% - Accent3 31 2 2 2 2" xfId="12343"/>
    <cellStyle name="40% - Accent3 31 2 2 3" xfId="12344"/>
    <cellStyle name="40% - Accent3 31 2 3" xfId="12345"/>
    <cellStyle name="40% - Accent3 31 2 3 2" xfId="12346"/>
    <cellStyle name="40% - Accent3 31 2 4" xfId="12347"/>
    <cellStyle name="40% - Accent3 31 3" xfId="12348"/>
    <cellStyle name="40% - Accent3 31 3 2" xfId="12349"/>
    <cellStyle name="40% - Accent3 31 3 2 2" xfId="12350"/>
    <cellStyle name="40% - Accent3 31 3 3" xfId="12351"/>
    <cellStyle name="40% - Accent3 31 4" xfId="12352"/>
    <cellStyle name="40% - Accent3 31 4 2" xfId="12353"/>
    <cellStyle name="40% - Accent3 31 5" xfId="12354"/>
    <cellStyle name="40% - Accent3 31_draft transactions report_052009_rvsd" xfId="12355"/>
    <cellStyle name="40% - Accent3 32" xfId="12356"/>
    <cellStyle name="40% - Accent3 32 2" xfId="12357"/>
    <cellStyle name="40% - Accent3 32 2 2" xfId="12358"/>
    <cellStyle name="40% - Accent3 32 2 2 2" xfId="12359"/>
    <cellStyle name="40% - Accent3 32 2 2 2 2" xfId="12360"/>
    <cellStyle name="40% - Accent3 32 2 2 3" xfId="12361"/>
    <cellStyle name="40% - Accent3 32 2 3" xfId="12362"/>
    <cellStyle name="40% - Accent3 32 2 3 2" xfId="12363"/>
    <cellStyle name="40% - Accent3 32 2 4" xfId="12364"/>
    <cellStyle name="40% - Accent3 32 3" xfId="12365"/>
    <cellStyle name="40% - Accent3 32 3 2" xfId="12366"/>
    <cellStyle name="40% - Accent3 32 3 2 2" xfId="12367"/>
    <cellStyle name="40% - Accent3 32 3 3" xfId="12368"/>
    <cellStyle name="40% - Accent3 32 4" xfId="12369"/>
    <cellStyle name="40% - Accent3 32 4 2" xfId="12370"/>
    <cellStyle name="40% - Accent3 32 5" xfId="12371"/>
    <cellStyle name="40% - Accent3 32_draft transactions report_052009_rvsd" xfId="12372"/>
    <cellStyle name="40% - Accent3 33" xfId="12373"/>
    <cellStyle name="40% - Accent3 33 2" xfId="12374"/>
    <cellStyle name="40% - Accent3 33 2 2" xfId="12375"/>
    <cellStyle name="40% - Accent3 33 2 2 2" xfId="12376"/>
    <cellStyle name="40% - Accent3 33 2 3" xfId="12377"/>
    <cellStyle name="40% - Accent3 33 3" xfId="12378"/>
    <cellStyle name="40% - Accent3 33 3 2" xfId="12379"/>
    <cellStyle name="40% - Accent3 33 4" xfId="12380"/>
    <cellStyle name="40% - Accent3 34" xfId="12381"/>
    <cellStyle name="40% - Accent3 34 2" xfId="12382"/>
    <cellStyle name="40% - Accent3 34 2 2" xfId="12383"/>
    <cellStyle name="40% - Accent3 34 2 2 2" xfId="12384"/>
    <cellStyle name="40% - Accent3 34 2 3" xfId="12385"/>
    <cellStyle name="40% - Accent3 34 3" xfId="12386"/>
    <cellStyle name="40% - Accent3 34 3 2" xfId="12387"/>
    <cellStyle name="40% - Accent3 34 4" xfId="12388"/>
    <cellStyle name="40% - Accent3 35" xfId="12389"/>
    <cellStyle name="40% - Accent3 35 2" xfId="12390"/>
    <cellStyle name="40% - Accent3 35 2 2" xfId="12391"/>
    <cellStyle name="40% - Accent3 35 2 2 2" xfId="12392"/>
    <cellStyle name="40% - Accent3 35 2 3" xfId="12393"/>
    <cellStyle name="40% - Accent3 35 3" xfId="12394"/>
    <cellStyle name="40% - Accent3 35 3 2" xfId="12395"/>
    <cellStyle name="40% - Accent3 35 4" xfId="12396"/>
    <cellStyle name="40% - Accent3 36" xfId="12397"/>
    <cellStyle name="40% - Accent3 36 2" xfId="12398"/>
    <cellStyle name="40% - Accent3 36 2 2" xfId="12399"/>
    <cellStyle name="40% - Accent3 36 2 2 2" xfId="12400"/>
    <cellStyle name="40% - Accent3 36 2 3" xfId="12401"/>
    <cellStyle name="40% - Accent3 36 3" xfId="12402"/>
    <cellStyle name="40% - Accent3 36 3 2" xfId="12403"/>
    <cellStyle name="40% - Accent3 36 4" xfId="12404"/>
    <cellStyle name="40% - Accent3 37" xfId="12405"/>
    <cellStyle name="40% - Accent3 37 2" xfId="12406"/>
    <cellStyle name="40% - Accent3 37 2 2" xfId="12407"/>
    <cellStyle name="40% - Accent3 37 2 2 2" xfId="12408"/>
    <cellStyle name="40% - Accent3 37 2 3" xfId="12409"/>
    <cellStyle name="40% - Accent3 37 3" xfId="12410"/>
    <cellStyle name="40% - Accent3 37 3 2" xfId="12411"/>
    <cellStyle name="40% - Accent3 37 4" xfId="12412"/>
    <cellStyle name="40% - Accent3 38" xfId="12413"/>
    <cellStyle name="40% - Accent3 38 2" xfId="12414"/>
    <cellStyle name="40% - Accent3 38 2 2" xfId="12415"/>
    <cellStyle name="40% - Accent3 38 2 2 2" xfId="12416"/>
    <cellStyle name="40% - Accent3 38 2 3" xfId="12417"/>
    <cellStyle name="40% - Accent3 38 3" xfId="12418"/>
    <cellStyle name="40% - Accent3 38 3 2" xfId="12419"/>
    <cellStyle name="40% - Accent3 38 4" xfId="12420"/>
    <cellStyle name="40% - Accent3 39" xfId="12421"/>
    <cellStyle name="40% - Accent3 39 2" xfId="12422"/>
    <cellStyle name="40% - Accent3 39 2 2" xfId="12423"/>
    <cellStyle name="40% - Accent3 39 2 2 2" xfId="12424"/>
    <cellStyle name="40% - Accent3 39 2 3" xfId="12425"/>
    <cellStyle name="40% - Accent3 39 3" xfId="12426"/>
    <cellStyle name="40% - Accent3 39 3 2" xfId="12427"/>
    <cellStyle name="40% - Accent3 39 4" xfId="12428"/>
    <cellStyle name="40% - Accent3 4" xfId="12429"/>
    <cellStyle name="40% - Accent3 4 2" xfId="12430"/>
    <cellStyle name="40% - Accent3 4 2 2" xfId="12431"/>
    <cellStyle name="40% - Accent3 4 2 2 2" xfId="12432"/>
    <cellStyle name="40% - Accent3 4 2 2 2 2" xfId="12433"/>
    <cellStyle name="40% - Accent3 4 2 2 2 2 2" xfId="12434"/>
    <cellStyle name="40% - Accent3 4 2 2 2 3" xfId="12435"/>
    <cellStyle name="40% - Accent3 4 2 2 3" xfId="12436"/>
    <cellStyle name="40% - Accent3 4 2 2 3 2" xfId="12437"/>
    <cellStyle name="40% - Accent3 4 2 2 4" xfId="12438"/>
    <cellStyle name="40% - Accent3 4 2 3" xfId="12439"/>
    <cellStyle name="40% - Accent3 4 2 3 2" xfId="12440"/>
    <cellStyle name="40% - Accent3 4 2 3 2 2" xfId="12441"/>
    <cellStyle name="40% - Accent3 4 2 3 3" xfId="12442"/>
    <cellStyle name="40% - Accent3 4 2 4" xfId="12443"/>
    <cellStyle name="40% - Accent3 4 2 4 2" xfId="12444"/>
    <cellStyle name="40% - Accent3 4 2 5" xfId="12445"/>
    <cellStyle name="40% - Accent3 4 2_draft transactions report_052009_rvsd" xfId="12446"/>
    <cellStyle name="40% - Accent3 4 3" xfId="12447"/>
    <cellStyle name="40% - Accent3 4 3 2" xfId="12448"/>
    <cellStyle name="40% - Accent3 4 3 2 2" xfId="12449"/>
    <cellStyle name="40% - Accent3 4 3 2 2 2" xfId="12450"/>
    <cellStyle name="40% - Accent3 4 3 2 3" xfId="12451"/>
    <cellStyle name="40% - Accent3 4 3 3" xfId="12452"/>
    <cellStyle name="40% - Accent3 4 3 3 2" xfId="12453"/>
    <cellStyle name="40% - Accent3 4 3 4" xfId="12454"/>
    <cellStyle name="40% - Accent3 4 4" xfId="12455"/>
    <cellStyle name="40% - Accent3 4 4 2" xfId="12456"/>
    <cellStyle name="40% - Accent3 4 4 2 2" xfId="12457"/>
    <cellStyle name="40% - Accent3 4 4 3" xfId="12458"/>
    <cellStyle name="40% - Accent3 4 5" xfId="12459"/>
    <cellStyle name="40% - Accent3 4 5 2" xfId="12460"/>
    <cellStyle name="40% - Accent3 4 6" xfId="12461"/>
    <cellStyle name="40% - Accent3 4_draft transactions report_052009_rvsd" xfId="12462"/>
    <cellStyle name="40% - Accent3 40" xfId="12463"/>
    <cellStyle name="40% - Accent3 40 2" xfId="12464"/>
    <cellStyle name="40% - Accent3 40 2 2" xfId="12465"/>
    <cellStyle name="40% - Accent3 40 2 2 2" xfId="12466"/>
    <cellStyle name="40% - Accent3 40 2 3" xfId="12467"/>
    <cellStyle name="40% - Accent3 40 3" xfId="12468"/>
    <cellStyle name="40% - Accent3 40 3 2" xfId="12469"/>
    <cellStyle name="40% - Accent3 40 4" xfId="12470"/>
    <cellStyle name="40% - Accent3 41" xfId="12471"/>
    <cellStyle name="40% - Accent3 41 2" xfId="12472"/>
    <cellStyle name="40% - Accent3 41 2 2" xfId="12473"/>
    <cellStyle name="40% - Accent3 41 2 2 2" xfId="12474"/>
    <cellStyle name="40% - Accent3 41 2 3" xfId="12475"/>
    <cellStyle name="40% - Accent3 41 3" xfId="12476"/>
    <cellStyle name="40% - Accent3 41 3 2" xfId="12477"/>
    <cellStyle name="40% - Accent3 41 4" xfId="12478"/>
    <cellStyle name="40% - Accent3 42" xfId="12479"/>
    <cellStyle name="40% - Accent3 42 2" xfId="12480"/>
    <cellStyle name="40% - Accent3 42 2 2" xfId="12481"/>
    <cellStyle name="40% - Accent3 42 2 2 2" xfId="12482"/>
    <cellStyle name="40% - Accent3 42 2 3" xfId="12483"/>
    <cellStyle name="40% - Accent3 42 3" xfId="12484"/>
    <cellStyle name="40% - Accent3 42 3 2" xfId="12485"/>
    <cellStyle name="40% - Accent3 42 4" xfId="12486"/>
    <cellStyle name="40% - Accent3 43" xfId="12487"/>
    <cellStyle name="40% - Accent3 43 2" xfId="12488"/>
    <cellStyle name="40% - Accent3 43 2 2" xfId="12489"/>
    <cellStyle name="40% - Accent3 43 2 2 2" xfId="12490"/>
    <cellStyle name="40% - Accent3 43 2 3" xfId="12491"/>
    <cellStyle name="40% - Accent3 43 3" xfId="12492"/>
    <cellStyle name="40% - Accent3 43 3 2" xfId="12493"/>
    <cellStyle name="40% - Accent3 43 4" xfId="12494"/>
    <cellStyle name="40% - Accent3 44" xfId="12495"/>
    <cellStyle name="40% - Accent3 44 2" xfId="12496"/>
    <cellStyle name="40% - Accent3 44 2 2" xfId="12497"/>
    <cellStyle name="40% - Accent3 44 2 2 2" xfId="12498"/>
    <cellStyle name="40% - Accent3 44 2 3" xfId="12499"/>
    <cellStyle name="40% - Accent3 44 3" xfId="12500"/>
    <cellStyle name="40% - Accent3 44 3 2" xfId="12501"/>
    <cellStyle name="40% - Accent3 44 4" xfId="12502"/>
    <cellStyle name="40% - Accent3 45" xfId="12503"/>
    <cellStyle name="40% - Accent3 45 2" xfId="12504"/>
    <cellStyle name="40% - Accent3 45 2 2" xfId="12505"/>
    <cellStyle name="40% - Accent3 45 2 2 2" xfId="12506"/>
    <cellStyle name="40% - Accent3 45 2 3" xfId="12507"/>
    <cellStyle name="40% - Accent3 45 3" xfId="12508"/>
    <cellStyle name="40% - Accent3 45 3 2" xfId="12509"/>
    <cellStyle name="40% - Accent3 45 4" xfId="12510"/>
    <cellStyle name="40% - Accent3 46" xfId="12511"/>
    <cellStyle name="40% - Accent3 46 2" xfId="12512"/>
    <cellStyle name="40% - Accent3 46 2 2" xfId="12513"/>
    <cellStyle name="40% - Accent3 46 2 2 2" xfId="12514"/>
    <cellStyle name="40% - Accent3 46 2 3" xfId="12515"/>
    <cellStyle name="40% - Accent3 46 3" xfId="12516"/>
    <cellStyle name="40% - Accent3 46 3 2" xfId="12517"/>
    <cellStyle name="40% - Accent3 46 4" xfId="12518"/>
    <cellStyle name="40% - Accent3 47" xfId="12519"/>
    <cellStyle name="40% - Accent3 47 2" xfId="12520"/>
    <cellStyle name="40% - Accent3 47 2 2" xfId="12521"/>
    <cellStyle name="40% - Accent3 47 2 2 2" xfId="12522"/>
    <cellStyle name="40% - Accent3 47 2 3" xfId="12523"/>
    <cellStyle name="40% - Accent3 47 3" xfId="12524"/>
    <cellStyle name="40% - Accent3 47 3 2" xfId="12525"/>
    <cellStyle name="40% - Accent3 47 4" xfId="12526"/>
    <cellStyle name="40% - Accent3 48" xfId="12527"/>
    <cellStyle name="40% - Accent3 48 2" xfId="12528"/>
    <cellStyle name="40% - Accent3 48 2 2" xfId="12529"/>
    <cellStyle name="40% - Accent3 48 2 2 2" xfId="12530"/>
    <cellStyle name="40% - Accent3 48 2 3" xfId="12531"/>
    <cellStyle name="40% - Accent3 48 3" xfId="12532"/>
    <cellStyle name="40% - Accent3 48 3 2" xfId="12533"/>
    <cellStyle name="40% - Accent3 48 4" xfId="12534"/>
    <cellStyle name="40% - Accent3 49" xfId="12535"/>
    <cellStyle name="40% - Accent3 49 2" xfId="12536"/>
    <cellStyle name="40% - Accent3 49 2 2" xfId="12537"/>
    <cellStyle name="40% - Accent3 49 2 2 2" xfId="12538"/>
    <cellStyle name="40% - Accent3 49 2 3" xfId="12539"/>
    <cellStyle name="40% - Accent3 49 3" xfId="12540"/>
    <cellStyle name="40% - Accent3 49 3 2" xfId="12541"/>
    <cellStyle name="40% - Accent3 49 4" xfId="12542"/>
    <cellStyle name="40% - Accent3 5" xfId="12543"/>
    <cellStyle name="40% - Accent3 5 2" xfId="12544"/>
    <cellStyle name="40% - Accent3 5 2 2" xfId="12545"/>
    <cellStyle name="40% - Accent3 5 2 2 2" xfId="12546"/>
    <cellStyle name="40% - Accent3 5 2 2 2 2" xfId="12547"/>
    <cellStyle name="40% - Accent3 5 2 2 2 2 2" xfId="12548"/>
    <cellStyle name="40% - Accent3 5 2 2 2 3" xfId="12549"/>
    <cellStyle name="40% - Accent3 5 2 2 3" xfId="12550"/>
    <cellStyle name="40% - Accent3 5 2 2 3 2" xfId="12551"/>
    <cellStyle name="40% - Accent3 5 2 2 4" xfId="12552"/>
    <cellStyle name="40% - Accent3 5 2 3" xfId="12553"/>
    <cellStyle name="40% - Accent3 5 2 3 2" xfId="12554"/>
    <cellStyle name="40% - Accent3 5 2 3 2 2" xfId="12555"/>
    <cellStyle name="40% - Accent3 5 2 3 3" xfId="12556"/>
    <cellStyle name="40% - Accent3 5 2 4" xfId="12557"/>
    <cellStyle name="40% - Accent3 5 2 4 2" xfId="12558"/>
    <cellStyle name="40% - Accent3 5 2 5" xfId="12559"/>
    <cellStyle name="40% - Accent3 5 2_draft transactions report_052009_rvsd" xfId="12560"/>
    <cellStyle name="40% - Accent3 5 3" xfId="12561"/>
    <cellStyle name="40% - Accent3 5 3 2" xfId="12562"/>
    <cellStyle name="40% - Accent3 5 3 2 2" xfId="12563"/>
    <cellStyle name="40% - Accent3 5 3 2 2 2" xfId="12564"/>
    <cellStyle name="40% - Accent3 5 3 2 3" xfId="12565"/>
    <cellStyle name="40% - Accent3 5 3 3" xfId="12566"/>
    <cellStyle name="40% - Accent3 5 3 3 2" xfId="12567"/>
    <cellStyle name="40% - Accent3 5 3 4" xfId="12568"/>
    <cellStyle name="40% - Accent3 5 4" xfId="12569"/>
    <cellStyle name="40% - Accent3 5 4 2" xfId="12570"/>
    <cellStyle name="40% - Accent3 5 4 2 2" xfId="12571"/>
    <cellStyle name="40% - Accent3 5 4 3" xfId="12572"/>
    <cellStyle name="40% - Accent3 5 5" xfId="12573"/>
    <cellStyle name="40% - Accent3 5 5 2" xfId="12574"/>
    <cellStyle name="40% - Accent3 5 6" xfId="12575"/>
    <cellStyle name="40% - Accent3 5_draft transactions report_052009_rvsd" xfId="12576"/>
    <cellStyle name="40% - Accent3 50" xfId="12577"/>
    <cellStyle name="40% - Accent3 50 2" xfId="12578"/>
    <cellStyle name="40% - Accent3 50 2 2" xfId="12579"/>
    <cellStyle name="40% - Accent3 50 2 2 2" xfId="12580"/>
    <cellStyle name="40% - Accent3 50 2 3" xfId="12581"/>
    <cellStyle name="40% - Accent3 50 3" xfId="12582"/>
    <cellStyle name="40% - Accent3 50 3 2" xfId="12583"/>
    <cellStyle name="40% - Accent3 50 4" xfId="12584"/>
    <cellStyle name="40% - Accent3 51" xfId="12585"/>
    <cellStyle name="40% - Accent3 51 2" xfId="12586"/>
    <cellStyle name="40% - Accent3 51 2 2" xfId="12587"/>
    <cellStyle name="40% - Accent3 51 2 2 2" xfId="12588"/>
    <cellStyle name="40% - Accent3 51 2 3" xfId="12589"/>
    <cellStyle name="40% - Accent3 51 3" xfId="12590"/>
    <cellStyle name="40% - Accent3 51 3 2" xfId="12591"/>
    <cellStyle name="40% - Accent3 51 4" xfId="12592"/>
    <cellStyle name="40% - Accent3 52" xfId="12593"/>
    <cellStyle name="40% - Accent3 52 2" xfId="12594"/>
    <cellStyle name="40% - Accent3 52 2 2" xfId="12595"/>
    <cellStyle name="40% - Accent3 52 2 2 2" xfId="12596"/>
    <cellStyle name="40% - Accent3 52 2 3" xfId="12597"/>
    <cellStyle name="40% - Accent3 52 3" xfId="12598"/>
    <cellStyle name="40% - Accent3 52 3 2" xfId="12599"/>
    <cellStyle name="40% - Accent3 52 4" xfId="12600"/>
    <cellStyle name="40% - Accent3 53" xfId="12601"/>
    <cellStyle name="40% - Accent3 53 2" xfId="12602"/>
    <cellStyle name="40% - Accent3 53 2 2" xfId="12603"/>
    <cellStyle name="40% - Accent3 53 2 2 2" xfId="12604"/>
    <cellStyle name="40% - Accent3 53 2 3" xfId="12605"/>
    <cellStyle name="40% - Accent3 53 3" xfId="12606"/>
    <cellStyle name="40% - Accent3 53 3 2" xfId="12607"/>
    <cellStyle name="40% - Accent3 53 4" xfId="12608"/>
    <cellStyle name="40% - Accent3 54" xfId="12609"/>
    <cellStyle name="40% - Accent3 54 2" xfId="12610"/>
    <cellStyle name="40% - Accent3 54 2 2" xfId="12611"/>
    <cellStyle name="40% - Accent3 54 2 2 2" xfId="12612"/>
    <cellStyle name="40% - Accent3 54 2 3" xfId="12613"/>
    <cellStyle name="40% - Accent3 54 3" xfId="12614"/>
    <cellStyle name="40% - Accent3 54 3 2" xfId="12615"/>
    <cellStyle name="40% - Accent3 54 4" xfId="12616"/>
    <cellStyle name="40% - Accent3 55" xfId="12617"/>
    <cellStyle name="40% - Accent3 55 2" xfId="12618"/>
    <cellStyle name="40% - Accent3 55 2 2" xfId="12619"/>
    <cellStyle name="40% - Accent3 55 2 2 2" xfId="12620"/>
    <cellStyle name="40% - Accent3 55 2 3" xfId="12621"/>
    <cellStyle name="40% - Accent3 55 3" xfId="12622"/>
    <cellStyle name="40% - Accent3 55 3 2" xfId="12623"/>
    <cellStyle name="40% - Accent3 55 4" xfId="12624"/>
    <cellStyle name="40% - Accent3 56" xfId="12625"/>
    <cellStyle name="40% - Accent3 56 2" xfId="12626"/>
    <cellStyle name="40% - Accent3 56 2 2" xfId="12627"/>
    <cellStyle name="40% - Accent3 56 2 2 2" xfId="12628"/>
    <cellStyle name="40% - Accent3 56 2 3" xfId="12629"/>
    <cellStyle name="40% - Accent3 56 3" xfId="12630"/>
    <cellStyle name="40% - Accent3 56 3 2" xfId="12631"/>
    <cellStyle name="40% - Accent3 56 4" xfId="12632"/>
    <cellStyle name="40% - Accent3 57" xfId="12633"/>
    <cellStyle name="40% - Accent3 57 2" xfId="12634"/>
    <cellStyle name="40% - Accent3 57 2 2" xfId="12635"/>
    <cellStyle name="40% - Accent3 57 2 2 2" xfId="12636"/>
    <cellStyle name="40% - Accent3 57 2 3" xfId="12637"/>
    <cellStyle name="40% - Accent3 57 3" xfId="12638"/>
    <cellStyle name="40% - Accent3 57 3 2" xfId="12639"/>
    <cellStyle name="40% - Accent3 57 4" xfId="12640"/>
    <cellStyle name="40% - Accent3 58" xfId="12641"/>
    <cellStyle name="40% - Accent3 58 2" xfId="12642"/>
    <cellStyle name="40% - Accent3 58 2 2" xfId="12643"/>
    <cellStyle name="40% - Accent3 58 2 2 2" xfId="12644"/>
    <cellStyle name="40% - Accent3 58 2 3" xfId="12645"/>
    <cellStyle name="40% - Accent3 58 3" xfId="12646"/>
    <cellStyle name="40% - Accent3 58 3 2" xfId="12647"/>
    <cellStyle name="40% - Accent3 58 4" xfId="12648"/>
    <cellStyle name="40% - Accent3 59" xfId="12649"/>
    <cellStyle name="40% - Accent3 59 2" xfId="12650"/>
    <cellStyle name="40% - Accent3 59 2 2" xfId="12651"/>
    <cellStyle name="40% - Accent3 59 2 2 2" xfId="12652"/>
    <cellStyle name="40% - Accent3 59 2 3" xfId="12653"/>
    <cellStyle name="40% - Accent3 59 3" xfId="12654"/>
    <cellStyle name="40% - Accent3 59 3 2" xfId="12655"/>
    <cellStyle name="40% - Accent3 59 4" xfId="12656"/>
    <cellStyle name="40% - Accent3 6" xfId="12657"/>
    <cellStyle name="40% - Accent3 6 2" xfId="12658"/>
    <cellStyle name="40% - Accent3 6 2 2" xfId="12659"/>
    <cellStyle name="40% - Accent3 6 2 2 2" xfId="12660"/>
    <cellStyle name="40% - Accent3 6 2 2 2 2" xfId="12661"/>
    <cellStyle name="40% - Accent3 6 2 2 2 2 2" xfId="12662"/>
    <cellStyle name="40% - Accent3 6 2 2 2 3" xfId="12663"/>
    <cellStyle name="40% - Accent3 6 2 2 3" xfId="12664"/>
    <cellStyle name="40% - Accent3 6 2 2 3 2" xfId="12665"/>
    <cellStyle name="40% - Accent3 6 2 2 4" xfId="12666"/>
    <cellStyle name="40% - Accent3 6 2 3" xfId="12667"/>
    <cellStyle name="40% - Accent3 6 2 3 2" xfId="12668"/>
    <cellStyle name="40% - Accent3 6 2 3 2 2" xfId="12669"/>
    <cellStyle name="40% - Accent3 6 2 3 3" xfId="12670"/>
    <cellStyle name="40% - Accent3 6 2 4" xfId="12671"/>
    <cellStyle name="40% - Accent3 6 2 4 2" xfId="12672"/>
    <cellStyle name="40% - Accent3 6 2 5" xfId="12673"/>
    <cellStyle name="40% - Accent3 6 2_draft transactions report_052009_rvsd" xfId="12674"/>
    <cellStyle name="40% - Accent3 6 3" xfId="12675"/>
    <cellStyle name="40% - Accent3 6 3 2" xfId="12676"/>
    <cellStyle name="40% - Accent3 6 3 2 2" xfId="12677"/>
    <cellStyle name="40% - Accent3 6 3 2 2 2" xfId="12678"/>
    <cellStyle name="40% - Accent3 6 3 2 3" xfId="12679"/>
    <cellStyle name="40% - Accent3 6 3 3" xfId="12680"/>
    <cellStyle name="40% - Accent3 6 3 3 2" xfId="12681"/>
    <cellStyle name="40% - Accent3 6 3 4" xfId="12682"/>
    <cellStyle name="40% - Accent3 6 4" xfId="12683"/>
    <cellStyle name="40% - Accent3 6 4 2" xfId="12684"/>
    <cellStyle name="40% - Accent3 6 4 2 2" xfId="12685"/>
    <cellStyle name="40% - Accent3 6 4 3" xfId="12686"/>
    <cellStyle name="40% - Accent3 6 5" xfId="12687"/>
    <cellStyle name="40% - Accent3 6 5 2" xfId="12688"/>
    <cellStyle name="40% - Accent3 6 6" xfId="12689"/>
    <cellStyle name="40% - Accent3 6_draft transactions report_052009_rvsd" xfId="12690"/>
    <cellStyle name="40% - Accent3 60" xfId="12691"/>
    <cellStyle name="40% - Accent3 60 2" xfId="12692"/>
    <cellStyle name="40% - Accent3 60 2 2" xfId="12693"/>
    <cellStyle name="40% - Accent3 60 2 2 2" xfId="12694"/>
    <cellStyle name="40% - Accent3 60 2 3" xfId="12695"/>
    <cellStyle name="40% - Accent3 60 3" xfId="12696"/>
    <cellStyle name="40% - Accent3 60 3 2" xfId="12697"/>
    <cellStyle name="40% - Accent3 60 4" xfId="12698"/>
    <cellStyle name="40% - Accent3 61" xfId="12699"/>
    <cellStyle name="40% - Accent3 61 2" xfId="12700"/>
    <cellStyle name="40% - Accent3 61 2 2" xfId="12701"/>
    <cellStyle name="40% - Accent3 61 2 2 2" xfId="12702"/>
    <cellStyle name="40% - Accent3 61 2 3" xfId="12703"/>
    <cellStyle name="40% - Accent3 61 3" xfId="12704"/>
    <cellStyle name="40% - Accent3 61 3 2" xfId="12705"/>
    <cellStyle name="40% - Accent3 61 4" xfId="12706"/>
    <cellStyle name="40% - Accent3 62" xfId="12707"/>
    <cellStyle name="40% - Accent3 62 2" xfId="12708"/>
    <cellStyle name="40% - Accent3 62 2 2" xfId="12709"/>
    <cellStyle name="40% - Accent3 62 2 2 2" xfId="12710"/>
    <cellStyle name="40% - Accent3 62 2 3" xfId="12711"/>
    <cellStyle name="40% - Accent3 62 3" xfId="12712"/>
    <cellStyle name="40% - Accent3 62 3 2" xfId="12713"/>
    <cellStyle name="40% - Accent3 62 4" xfId="12714"/>
    <cellStyle name="40% - Accent3 63" xfId="12715"/>
    <cellStyle name="40% - Accent3 63 2" xfId="12716"/>
    <cellStyle name="40% - Accent3 63 2 2" xfId="12717"/>
    <cellStyle name="40% - Accent3 63 2 2 2" xfId="12718"/>
    <cellStyle name="40% - Accent3 63 2 3" xfId="12719"/>
    <cellStyle name="40% - Accent3 63 3" xfId="12720"/>
    <cellStyle name="40% - Accent3 63 3 2" xfId="12721"/>
    <cellStyle name="40% - Accent3 63 4" xfId="12722"/>
    <cellStyle name="40% - Accent3 64" xfId="12723"/>
    <cellStyle name="40% - Accent3 64 2" xfId="12724"/>
    <cellStyle name="40% - Accent3 64 2 2" xfId="12725"/>
    <cellStyle name="40% - Accent3 64 2 2 2" xfId="12726"/>
    <cellStyle name="40% - Accent3 64 2 3" xfId="12727"/>
    <cellStyle name="40% - Accent3 64 3" xfId="12728"/>
    <cellStyle name="40% - Accent3 64 3 2" xfId="12729"/>
    <cellStyle name="40% - Accent3 64 4" xfId="12730"/>
    <cellStyle name="40% - Accent3 65" xfId="12731"/>
    <cellStyle name="40% - Accent3 65 2" xfId="12732"/>
    <cellStyle name="40% - Accent3 65 2 2" xfId="12733"/>
    <cellStyle name="40% - Accent3 65 2 2 2" xfId="12734"/>
    <cellStyle name="40% - Accent3 65 2 3" xfId="12735"/>
    <cellStyle name="40% - Accent3 65 3" xfId="12736"/>
    <cellStyle name="40% - Accent3 65 3 2" xfId="12737"/>
    <cellStyle name="40% - Accent3 65 4" xfId="12738"/>
    <cellStyle name="40% - Accent3 66" xfId="12739"/>
    <cellStyle name="40% - Accent3 66 2" xfId="12740"/>
    <cellStyle name="40% - Accent3 66 2 2" xfId="12741"/>
    <cellStyle name="40% - Accent3 66 2 2 2" xfId="12742"/>
    <cellStyle name="40% - Accent3 66 2 3" xfId="12743"/>
    <cellStyle name="40% - Accent3 66 3" xfId="12744"/>
    <cellStyle name="40% - Accent3 66 3 2" xfId="12745"/>
    <cellStyle name="40% - Accent3 66 4" xfId="12746"/>
    <cellStyle name="40% - Accent3 67" xfId="12747"/>
    <cellStyle name="40% - Accent3 67 2" xfId="12748"/>
    <cellStyle name="40% - Accent3 67 2 2" xfId="12749"/>
    <cellStyle name="40% - Accent3 67 2 2 2" xfId="12750"/>
    <cellStyle name="40% - Accent3 67 2 3" xfId="12751"/>
    <cellStyle name="40% - Accent3 67 3" xfId="12752"/>
    <cellStyle name="40% - Accent3 67 3 2" xfId="12753"/>
    <cellStyle name="40% - Accent3 67 4" xfId="12754"/>
    <cellStyle name="40% - Accent3 68" xfId="12755"/>
    <cellStyle name="40% - Accent3 68 2" xfId="12756"/>
    <cellStyle name="40% - Accent3 68 2 2" xfId="12757"/>
    <cellStyle name="40% - Accent3 68 2 2 2" xfId="12758"/>
    <cellStyle name="40% - Accent3 68 2 3" xfId="12759"/>
    <cellStyle name="40% - Accent3 68 3" xfId="12760"/>
    <cellStyle name="40% - Accent3 68 3 2" xfId="12761"/>
    <cellStyle name="40% - Accent3 68 4" xfId="12762"/>
    <cellStyle name="40% - Accent3 69" xfId="12763"/>
    <cellStyle name="40% - Accent3 69 2" xfId="12764"/>
    <cellStyle name="40% - Accent3 69 2 2" xfId="12765"/>
    <cellStyle name="40% - Accent3 69 2 2 2" xfId="12766"/>
    <cellStyle name="40% - Accent3 69 2 3" xfId="12767"/>
    <cellStyle name="40% - Accent3 69 3" xfId="12768"/>
    <cellStyle name="40% - Accent3 69 3 2" xfId="12769"/>
    <cellStyle name="40% - Accent3 69 4" xfId="12770"/>
    <cellStyle name="40% - Accent3 7" xfId="12771"/>
    <cellStyle name="40% - Accent3 7 2" xfId="12772"/>
    <cellStyle name="40% - Accent3 7 2 2" xfId="12773"/>
    <cellStyle name="40% - Accent3 7 2 2 2" xfId="12774"/>
    <cellStyle name="40% - Accent3 7 2 2 2 2" xfId="12775"/>
    <cellStyle name="40% - Accent3 7 2 2 2 2 2" xfId="12776"/>
    <cellStyle name="40% - Accent3 7 2 2 2 3" xfId="12777"/>
    <cellStyle name="40% - Accent3 7 2 2 3" xfId="12778"/>
    <cellStyle name="40% - Accent3 7 2 2 3 2" xfId="12779"/>
    <cellStyle name="40% - Accent3 7 2 2 4" xfId="12780"/>
    <cellStyle name="40% - Accent3 7 2 3" xfId="12781"/>
    <cellStyle name="40% - Accent3 7 2 3 2" xfId="12782"/>
    <cellStyle name="40% - Accent3 7 2 3 2 2" xfId="12783"/>
    <cellStyle name="40% - Accent3 7 2 3 3" xfId="12784"/>
    <cellStyle name="40% - Accent3 7 2 4" xfId="12785"/>
    <cellStyle name="40% - Accent3 7 2 4 2" xfId="12786"/>
    <cellStyle name="40% - Accent3 7 2 5" xfId="12787"/>
    <cellStyle name="40% - Accent3 7 2_draft transactions report_052009_rvsd" xfId="12788"/>
    <cellStyle name="40% - Accent3 7 3" xfId="12789"/>
    <cellStyle name="40% - Accent3 7 3 2" xfId="12790"/>
    <cellStyle name="40% - Accent3 7 3 2 2" xfId="12791"/>
    <cellStyle name="40% - Accent3 7 3 2 2 2" xfId="12792"/>
    <cellStyle name="40% - Accent3 7 3 2 3" xfId="12793"/>
    <cellStyle name="40% - Accent3 7 3 3" xfId="12794"/>
    <cellStyle name="40% - Accent3 7 3 3 2" xfId="12795"/>
    <cellStyle name="40% - Accent3 7 3 4" xfId="12796"/>
    <cellStyle name="40% - Accent3 7 4" xfId="12797"/>
    <cellStyle name="40% - Accent3 7 4 2" xfId="12798"/>
    <cellStyle name="40% - Accent3 7 4 2 2" xfId="12799"/>
    <cellStyle name="40% - Accent3 7 4 3" xfId="12800"/>
    <cellStyle name="40% - Accent3 7 5" xfId="12801"/>
    <cellStyle name="40% - Accent3 7 5 2" xfId="12802"/>
    <cellStyle name="40% - Accent3 7 6" xfId="12803"/>
    <cellStyle name="40% - Accent3 7_draft transactions report_052009_rvsd" xfId="12804"/>
    <cellStyle name="40% - Accent3 70" xfId="12805"/>
    <cellStyle name="40% - Accent3 70 2" xfId="12806"/>
    <cellStyle name="40% - Accent3 70 2 2" xfId="12807"/>
    <cellStyle name="40% - Accent3 70 2 2 2" xfId="12808"/>
    <cellStyle name="40% - Accent3 70 2 3" xfId="12809"/>
    <cellStyle name="40% - Accent3 70 3" xfId="12810"/>
    <cellStyle name="40% - Accent3 70 3 2" xfId="12811"/>
    <cellStyle name="40% - Accent3 70 4" xfId="12812"/>
    <cellStyle name="40% - Accent3 71" xfId="12813"/>
    <cellStyle name="40% - Accent3 71 2" xfId="12814"/>
    <cellStyle name="40% - Accent3 71 2 2" xfId="12815"/>
    <cellStyle name="40% - Accent3 71 2 2 2" xfId="12816"/>
    <cellStyle name="40% - Accent3 71 2 3" xfId="12817"/>
    <cellStyle name="40% - Accent3 71 3" xfId="12818"/>
    <cellStyle name="40% - Accent3 71 3 2" xfId="12819"/>
    <cellStyle name="40% - Accent3 71 4" xfId="12820"/>
    <cellStyle name="40% - Accent3 72" xfId="12821"/>
    <cellStyle name="40% - Accent3 72 2" xfId="12822"/>
    <cellStyle name="40% - Accent3 72 2 2" xfId="12823"/>
    <cellStyle name="40% - Accent3 72 2 2 2" xfId="12824"/>
    <cellStyle name="40% - Accent3 72 2 3" xfId="12825"/>
    <cellStyle name="40% - Accent3 72 3" xfId="12826"/>
    <cellStyle name="40% - Accent3 72 3 2" xfId="12827"/>
    <cellStyle name="40% - Accent3 72 4" xfId="12828"/>
    <cellStyle name="40% - Accent3 73" xfId="12829"/>
    <cellStyle name="40% - Accent3 73 2" xfId="12830"/>
    <cellStyle name="40% - Accent3 73 2 2" xfId="12831"/>
    <cellStyle name="40% - Accent3 73 2 2 2" xfId="12832"/>
    <cellStyle name="40% - Accent3 73 2 3" xfId="12833"/>
    <cellStyle name="40% - Accent3 73 3" xfId="12834"/>
    <cellStyle name="40% - Accent3 73 3 2" xfId="12835"/>
    <cellStyle name="40% - Accent3 73 4" xfId="12836"/>
    <cellStyle name="40% - Accent3 74" xfId="12837"/>
    <cellStyle name="40% - Accent3 74 2" xfId="12838"/>
    <cellStyle name="40% - Accent3 74 2 2" xfId="12839"/>
    <cellStyle name="40% - Accent3 74 2 2 2" xfId="12840"/>
    <cellStyle name="40% - Accent3 74 2 3" xfId="12841"/>
    <cellStyle name="40% - Accent3 74 3" xfId="12842"/>
    <cellStyle name="40% - Accent3 74 3 2" xfId="12843"/>
    <cellStyle name="40% - Accent3 74 4" xfId="12844"/>
    <cellStyle name="40% - Accent3 75" xfId="12845"/>
    <cellStyle name="40% - Accent3 75 2" xfId="12846"/>
    <cellStyle name="40% - Accent3 75 2 2" xfId="12847"/>
    <cellStyle name="40% - Accent3 75 2 2 2" xfId="12848"/>
    <cellStyle name="40% - Accent3 75 2 3" xfId="12849"/>
    <cellStyle name="40% - Accent3 75 3" xfId="12850"/>
    <cellStyle name="40% - Accent3 75 3 2" xfId="12851"/>
    <cellStyle name="40% - Accent3 75 4" xfId="12852"/>
    <cellStyle name="40% - Accent3 76" xfId="12853"/>
    <cellStyle name="40% - Accent3 76 2" xfId="12854"/>
    <cellStyle name="40% - Accent3 76 2 2" xfId="12855"/>
    <cellStyle name="40% - Accent3 76 2 2 2" xfId="12856"/>
    <cellStyle name="40% - Accent3 76 2 3" xfId="12857"/>
    <cellStyle name="40% - Accent3 76 3" xfId="12858"/>
    <cellStyle name="40% - Accent3 76 3 2" xfId="12859"/>
    <cellStyle name="40% - Accent3 76 4" xfId="12860"/>
    <cellStyle name="40% - Accent3 77" xfId="12861"/>
    <cellStyle name="40% - Accent3 77 2" xfId="12862"/>
    <cellStyle name="40% - Accent3 77 2 2" xfId="12863"/>
    <cellStyle name="40% - Accent3 77 2 2 2" xfId="12864"/>
    <cellStyle name="40% - Accent3 77 2 3" xfId="12865"/>
    <cellStyle name="40% - Accent3 77 3" xfId="12866"/>
    <cellStyle name="40% - Accent3 77 3 2" xfId="12867"/>
    <cellStyle name="40% - Accent3 77 4" xfId="12868"/>
    <cellStyle name="40% - Accent3 78" xfId="12869"/>
    <cellStyle name="40% - Accent3 78 2" xfId="12870"/>
    <cellStyle name="40% - Accent3 78 2 2" xfId="12871"/>
    <cellStyle name="40% - Accent3 78 2 2 2" xfId="12872"/>
    <cellStyle name="40% - Accent3 78 2 3" xfId="12873"/>
    <cellStyle name="40% - Accent3 78 3" xfId="12874"/>
    <cellStyle name="40% - Accent3 78 3 2" xfId="12875"/>
    <cellStyle name="40% - Accent3 78 4" xfId="12876"/>
    <cellStyle name="40% - Accent3 79" xfId="12877"/>
    <cellStyle name="40% - Accent3 79 2" xfId="12878"/>
    <cellStyle name="40% - Accent3 79 2 2" xfId="12879"/>
    <cellStyle name="40% - Accent3 79 2 2 2" xfId="12880"/>
    <cellStyle name="40% - Accent3 79 2 3" xfId="12881"/>
    <cellStyle name="40% - Accent3 79 3" xfId="12882"/>
    <cellStyle name="40% - Accent3 79 3 2" xfId="12883"/>
    <cellStyle name="40% - Accent3 79 4" xfId="12884"/>
    <cellStyle name="40% - Accent3 8" xfId="12885"/>
    <cellStyle name="40% - Accent3 8 2" xfId="12886"/>
    <cellStyle name="40% - Accent3 8 2 2" xfId="12887"/>
    <cellStyle name="40% - Accent3 8 2 2 2" xfId="12888"/>
    <cellStyle name="40% - Accent3 8 2 2 2 2" xfId="12889"/>
    <cellStyle name="40% - Accent3 8 2 2 2 2 2" xfId="12890"/>
    <cellStyle name="40% - Accent3 8 2 2 2 3" xfId="12891"/>
    <cellStyle name="40% - Accent3 8 2 2 3" xfId="12892"/>
    <cellStyle name="40% - Accent3 8 2 2 3 2" xfId="12893"/>
    <cellStyle name="40% - Accent3 8 2 2 4" xfId="12894"/>
    <cellStyle name="40% - Accent3 8 2 3" xfId="12895"/>
    <cellStyle name="40% - Accent3 8 2 3 2" xfId="12896"/>
    <cellStyle name="40% - Accent3 8 2 3 2 2" xfId="12897"/>
    <cellStyle name="40% - Accent3 8 2 3 3" xfId="12898"/>
    <cellStyle name="40% - Accent3 8 2 4" xfId="12899"/>
    <cellStyle name="40% - Accent3 8 2 4 2" xfId="12900"/>
    <cellStyle name="40% - Accent3 8 2 5" xfId="12901"/>
    <cellStyle name="40% - Accent3 8 2_draft transactions report_052009_rvsd" xfId="12902"/>
    <cellStyle name="40% - Accent3 8 3" xfId="12903"/>
    <cellStyle name="40% - Accent3 8 3 2" xfId="12904"/>
    <cellStyle name="40% - Accent3 8 3 2 2" xfId="12905"/>
    <cellStyle name="40% - Accent3 8 3 2 2 2" xfId="12906"/>
    <cellStyle name="40% - Accent3 8 3 2 3" xfId="12907"/>
    <cellStyle name="40% - Accent3 8 3 3" xfId="12908"/>
    <cellStyle name="40% - Accent3 8 3 3 2" xfId="12909"/>
    <cellStyle name="40% - Accent3 8 3 4" xfId="12910"/>
    <cellStyle name="40% - Accent3 8 4" xfId="12911"/>
    <cellStyle name="40% - Accent3 8 4 2" xfId="12912"/>
    <cellStyle name="40% - Accent3 8 4 2 2" xfId="12913"/>
    <cellStyle name="40% - Accent3 8 4 3" xfId="12914"/>
    <cellStyle name="40% - Accent3 8 5" xfId="12915"/>
    <cellStyle name="40% - Accent3 8 5 2" xfId="12916"/>
    <cellStyle name="40% - Accent3 8 6" xfId="12917"/>
    <cellStyle name="40% - Accent3 8_draft transactions report_052009_rvsd" xfId="12918"/>
    <cellStyle name="40% - Accent3 80" xfId="12919"/>
    <cellStyle name="40% - Accent3 80 2" xfId="12920"/>
    <cellStyle name="40% - Accent3 80 2 2" xfId="12921"/>
    <cellStyle name="40% - Accent3 80 2 2 2" xfId="12922"/>
    <cellStyle name="40% - Accent3 80 2 3" xfId="12923"/>
    <cellStyle name="40% - Accent3 80 3" xfId="12924"/>
    <cellStyle name="40% - Accent3 80 3 2" xfId="12925"/>
    <cellStyle name="40% - Accent3 80 4" xfId="12926"/>
    <cellStyle name="40% - Accent3 81" xfId="12927"/>
    <cellStyle name="40% - Accent3 81 2" xfId="12928"/>
    <cellStyle name="40% - Accent3 81 2 2" xfId="12929"/>
    <cellStyle name="40% - Accent3 81 2 2 2" xfId="12930"/>
    <cellStyle name="40% - Accent3 81 2 3" xfId="12931"/>
    <cellStyle name="40% - Accent3 81 3" xfId="12932"/>
    <cellStyle name="40% - Accent3 81 3 2" xfId="12933"/>
    <cellStyle name="40% - Accent3 81 4" xfId="12934"/>
    <cellStyle name="40% - Accent3 82" xfId="12935"/>
    <cellStyle name="40% - Accent3 82 2" xfId="12936"/>
    <cellStyle name="40% - Accent3 83" xfId="12937"/>
    <cellStyle name="40% - Accent3 83 2" xfId="12938"/>
    <cellStyle name="40% - Accent3 84" xfId="12939"/>
    <cellStyle name="40% - Accent3 84 2" xfId="12940"/>
    <cellStyle name="40% - Accent3 85" xfId="12941"/>
    <cellStyle name="40% - Accent3 85 2" xfId="12942"/>
    <cellStyle name="40% - Accent3 85 2 2" xfId="12943"/>
    <cellStyle name="40% - Accent3 85 2 2 2" xfId="12944"/>
    <cellStyle name="40% - Accent3 85 2 3" xfId="12945"/>
    <cellStyle name="40% - Accent3 85 3" xfId="12946"/>
    <cellStyle name="40% - Accent3 85 3 2" xfId="12947"/>
    <cellStyle name="40% - Accent3 85 4" xfId="12948"/>
    <cellStyle name="40% - Accent3 86" xfId="12949"/>
    <cellStyle name="40% - Accent3 86 2" xfId="12950"/>
    <cellStyle name="40% - Accent3 86 2 2" xfId="12951"/>
    <cellStyle name="40% - Accent3 86 2 2 2" xfId="12952"/>
    <cellStyle name="40% - Accent3 86 2 3" xfId="12953"/>
    <cellStyle name="40% - Accent3 86 3" xfId="12954"/>
    <cellStyle name="40% - Accent3 86 3 2" xfId="12955"/>
    <cellStyle name="40% - Accent3 86 4" xfId="12956"/>
    <cellStyle name="40% - Accent3 87" xfId="12957"/>
    <cellStyle name="40% - Accent3 87 2" xfId="12958"/>
    <cellStyle name="40% - Accent3 87 2 2" xfId="12959"/>
    <cellStyle name="40% - Accent3 87 2 2 2" xfId="12960"/>
    <cellStyle name="40% - Accent3 87 2 3" xfId="12961"/>
    <cellStyle name="40% - Accent3 87 3" xfId="12962"/>
    <cellStyle name="40% - Accent3 87 3 2" xfId="12963"/>
    <cellStyle name="40% - Accent3 87 4" xfId="12964"/>
    <cellStyle name="40% - Accent3 88" xfId="12965"/>
    <cellStyle name="40% - Accent3 88 2" xfId="12966"/>
    <cellStyle name="40% - Accent3 88 2 2" xfId="12967"/>
    <cellStyle name="40% - Accent3 88 2 2 2" xfId="12968"/>
    <cellStyle name="40% - Accent3 88 2 3" xfId="12969"/>
    <cellStyle name="40% - Accent3 88 3" xfId="12970"/>
    <cellStyle name="40% - Accent3 88 3 2" xfId="12971"/>
    <cellStyle name="40% - Accent3 88 4" xfId="12972"/>
    <cellStyle name="40% - Accent3 89" xfId="12973"/>
    <cellStyle name="40% - Accent3 89 2" xfId="12974"/>
    <cellStyle name="40% - Accent3 89 2 2" xfId="12975"/>
    <cellStyle name="40% - Accent3 89 2 2 2" xfId="12976"/>
    <cellStyle name="40% - Accent3 89 2 3" xfId="12977"/>
    <cellStyle name="40% - Accent3 89 3" xfId="12978"/>
    <cellStyle name="40% - Accent3 89 3 2" xfId="12979"/>
    <cellStyle name="40% - Accent3 89 4" xfId="12980"/>
    <cellStyle name="40% - Accent3 9" xfId="12981"/>
    <cellStyle name="40% - Accent3 9 2" xfId="12982"/>
    <cellStyle name="40% - Accent3 9 2 2" xfId="12983"/>
    <cellStyle name="40% - Accent3 9 2 2 2" xfId="12984"/>
    <cellStyle name="40% - Accent3 9 2 2 2 2" xfId="12985"/>
    <cellStyle name="40% - Accent3 9 2 2 2 2 2" xfId="12986"/>
    <cellStyle name="40% - Accent3 9 2 2 2 3" xfId="12987"/>
    <cellStyle name="40% - Accent3 9 2 2 3" xfId="12988"/>
    <cellStyle name="40% - Accent3 9 2 2 3 2" xfId="12989"/>
    <cellStyle name="40% - Accent3 9 2 2 4" xfId="12990"/>
    <cellStyle name="40% - Accent3 9 2 3" xfId="12991"/>
    <cellStyle name="40% - Accent3 9 2 3 2" xfId="12992"/>
    <cellStyle name="40% - Accent3 9 2 3 2 2" xfId="12993"/>
    <cellStyle name="40% - Accent3 9 2 3 3" xfId="12994"/>
    <cellStyle name="40% - Accent3 9 2 4" xfId="12995"/>
    <cellStyle name="40% - Accent3 9 2 4 2" xfId="12996"/>
    <cellStyle name="40% - Accent3 9 2 5" xfId="12997"/>
    <cellStyle name="40% - Accent3 9 2_draft transactions report_052009_rvsd" xfId="12998"/>
    <cellStyle name="40% - Accent3 9 3" xfId="12999"/>
    <cellStyle name="40% - Accent3 9 3 2" xfId="13000"/>
    <cellStyle name="40% - Accent3 9 3 2 2" xfId="13001"/>
    <cellStyle name="40% - Accent3 9 3 2 2 2" xfId="13002"/>
    <cellStyle name="40% - Accent3 9 3 2 3" xfId="13003"/>
    <cellStyle name="40% - Accent3 9 3 3" xfId="13004"/>
    <cellStyle name="40% - Accent3 9 3 3 2" xfId="13005"/>
    <cellStyle name="40% - Accent3 9 3 4" xfId="13006"/>
    <cellStyle name="40% - Accent3 9 4" xfId="13007"/>
    <cellStyle name="40% - Accent3 9 4 2" xfId="13008"/>
    <cellStyle name="40% - Accent3 9 4 2 2" xfId="13009"/>
    <cellStyle name="40% - Accent3 9 4 3" xfId="13010"/>
    <cellStyle name="40% - Accent3 9 5" xfId="13011"/>
    <cellStyle name="40% - Accent3 9 5 2" xfId="13012"/>
    <cellStyle name="40% - Accent3 9 6" xfId="13013"/>
    <cellStyle name="40% - Accent3 9_draft transactions report_052009_rvsd" xfId="13014"/>
    <cellStyle name="40% - Accent3 90" xfId="13015"/>
    <cellStyle name="40% - Accent3 90 2" xfId="13016"/>
    <cellStyle name="40% - Accent3 90 2 2" xfId="13017"/>
    <cellStyle name="40% - Accent3 90 2 2 2" xfId="13018"/>
    <cellStyle name="40% - Accent3 90 2 3" xfId="13019"/>
    <cellStyle name="40% - Accent3 90 3" xfId="13020"/>
    <cellStyle name="40% - Accent3 90 3 2" xfId="13021"/>
    <cellStyle name="40% - Accent3 90 4" xfId="13022"/>
    <cellStyle name="40% - Accent3 91" xfId="13023"/>
    <cellStyle name="40% - Accent3 91 2" xfId="13024"/>
    <cellStyle name="40% - Accent3 91 2 2" xfId="13025"/>
    <cellStyle name="40% - Accent3 91 2 2 2" xfId="13026"/>
    <cellStyle name="40% - Accent3 91 2 3" xfId="13027"/>
    <cellStyle name="40% - Accent3 91 3" xfId="13028"/>
    <cellStyle name="40% - Accent3 91 3 2" xfId="13029"/>
    <cellStyle name="40% - Accent3 91 4" xfId="13030"/>
    <cellStyle name="40% - Accent3 92" xfId="13031"/>
    <cellStyle name="40% - Accent3 92 2" xfId="13032"/>
    <cellStyle name="40% - Accent3 92 2 2" xfId="13033"/>
    <cellStyle name="40% - Accent3 92 2 2 2" xfId="13034"/>
    <cellStyle name="40% - Accent3 92 2 3" xfId="13035"/>
    <cellStyle name="40% - Accent3 92 3" xfId="13036"/>
    <cellStyle name="40% - Accent3 92 3 2" xfId="13037"/>
    <cellStyle name="40% - Accent3 92 4" xfId="13038"/>
    <cellStyle name="40% - Accent3 93" xfId="13039"/>
    <cellStyle name="40% - Accent3 93 2" xfId="13040"/>
    <cellStyle name="40% - Accent3 93 2 2" xfId="13041"/>
    <cellStyle name="40% - Accent3 93 2 2 2" xfId="13042"/>
    <cellStyle name="40% - Accent3 93 2 3" xfId="13043"/>
    <cellStyle name="40% - Accent3 93 3" xfId="13044"/>
    <cellStyle name="40% - Accent3 93 3 2" xfId="13045"/>
    <cellStyle name="40% - Accent3 93 4" xfId="13046"/>
    <cellStyle name="40% - Accent3 94" xfId="13047"/>
    <cellStyle name="40% - Accent3 94 2" xfId="13048"/>
    <cellStyle name="40% - Accent3 94 2 2" xfId="13049"/>
    <cellStyle name="40% - Accent3 94 2 2 2" xfId="13050"/>
    <cellStyle name="40% - Accent3 94 2 3" xfId="13051"/>
    <cellStyle name="40% - Accent3 94 3" xfId="13052"/>
    <cellStyle name="40% - Accent3 94 3 2" xfId="13053"/>
    <cellStyle name="40% - Accent3 94 4" xfId="13054"/>
    <cellStyle name="40% - Accent3 95" xfId="13055"/>
    <cellStyle name="40% - Accent3 95 2" xfId="13056"/>
    <cellStyle name="40% - Accent3 95 2 2" xfId="13057"/>
    <cellStyle name="40% - Accent3 95 2 2 2" xfId="13058"/>
    <cellStyle name="40% - Accent3 95 2 3" xfId="13059"/>
    <cellStyle name="40% - Accent3 95 3" xfId="13060"/>
    <cellStyle name="40% - Accent3 95 3 2" xfId="13061"/>
    <cellStyle name="40% - Accent3 95 4" xfId="13062"/>
    <cellStyle name="40% - Accent3 96" xfId="13063"/>
    <cellStyle name="40% - Accent3 96 2" xfId="13064"/>
    <cellStyle name="40% - Accent3 96 2 2" xfId="13065"/>
    <cellStyle name="40% - Accent3 96 2 2 2" xfId="13066"/>
    <cellStyle name="40% - Accent3 96 2 3" xfId="13067"/>
    <cellStyle name="40% - Accent3 96 3" xfId="13068"/>
    <cellStyle name="40% - Accent3 96 3 2" xfId="13069"/>
    <cellStyle name="40% - Accent3 96 4" xfId="13070"/>
    <cellStyle name="40% - Accent3 97" xfId="13071"/>
    <cellStyle name="40% - Accent3 97 2" xfId="13072"/>
    <cellStyle name="40% - Accent3 97 2 2" xfId="13073"/>
    <cellStyle name="40% - Accent3 97 2 2 2" xfId="13074"/>
    <cellStyle name="40% - Accent3 97 2 3" xfId="13075"/>
    <cellStyle name="40% - Accent3 97 3" xfId="13076"/>
    <cellStyle name="40% - Accent3 97 3 2" xfId="13077"/>
    <cellStyle name="40% - Accent3 97 4" xfId="13078"/>
    <cellStyle name="40% - Accent3 98" xfId="13079"/>
    <cellStyle name="40% - Accent3 98 2" xfId="13080"/>
    <cellStyle name="40% - Accent3 98 2 2" xfId="13081"/>
    <cellStyle name="40% - Accent3 98 2 2 2" xfId="13082"/>
    <cellStyle name="40% - Accent3 98 2 3" xfId="13083"/>
    <cellStyle name="40% - Accent3 98 3" xfId="13084"/>
    <cellStyle name="40% - Accent3 98 3 2" xfId="13085"/>
    <cellStyle name="40% - Accent3 98 4" xfId="13086"/>
    <cellStyle name="40% - Accent3 99" xfId="13087"/>
    <cellStyle name="40% - Accent3 99 2" xfId="13088"/>
    <cellStyle name="40% - Accent3 99 2 2" xfId="13089"/>
    <cellStyle name="40% - Accent3 99 2 2 2" xfId="13090"/>
    <cellStyle name="40% - Accent3 99 2 3" xfId="13091"/>
    <cellStyle name="40% - Accent3 99 3" xfId="13092"/>
    <cellStyle name="40% - Accent3 99 3 2" xfId="13093"/>
    <cellStyle name="40% - Accent3 99 4" xfId="13094"/>
    <cellStyle name="40% - Accent4 10" xfId="13095"/>
    <cellStyle name="40% - Accent4 10 2" xfId="13096"/>
    <cellStyle name="40% - Accent4 10 2 2" xfId="13097"/>
    <cellStyle name="40% - Accent4 10 2 2 2" xfId="13098"/>
    <cellStyle name="40% - Accent4 10 2 2 2 2" xfId="13099"/>
    <cellStyle name="40% - Accent4 10 2 2 3" xfId="13100"/>
    <cellStyle name="40% - Accent4 10 2 3" xfId="13101"/>
    <cellStyle name="40% - Accent4 10 2 3 2" xfId="13102"/>
    <cellStyle name="40% - Accent4 10 2 4" xfId="13103"/>
    <cellStyle name="40% - Accent4 10 3" xfId="13104"/>
    <cellStyle name="40% - Accent4 10 3 2" xfId="13105"/>
    <cellStyle name="40% - Accent4 10 3 2 2" xfId="13106"/>
    <cellStyle name="40% - Accent4 10 3 3" xfId="13107"/>
    <cellStyle name="40% - Accent4 10 4" xfId="13108"/>
    <cellStyle name="40% - Accent4 10 4 2" xfId="13109"/>
    <cellStyle name="40% - Accent4 10 5" xfId="13110"/>
    <cellStyle name="40% - Accent4 10_draft transactions report_052009_rvsd" xfId="13111"/>
    <cellStyle name="40% - Accent4 100" xfId="13112"/>
    <cellStyle name="40% - Accent4 100 2" xfId="13113"/>
    <cellStyle name="40% - Accent4 101" xfId="13114"/>
    <cellStyle name="40% - Accent4 101 2" xfId="13115"/>
    <cellStyle name="40% - Accent4 102" xfId="13116"/>
    <cellStyle name="40% - Accent4 102 2" xfId="13117"/>
    <cellStyle name="40% - Accent4 103" xfId="13118"/>
    <cellStyle name="40% - Accent4 103 2" xfId="13119"/>
    <cellStyle name="40% - Accent4 104" xfId="13120"/>
    <cellStyle name="40% - Accent4 104 2" xfId="13121"/>
    <cellStyle name="40% - Accent4 105" xfId="13122"/>
    <cellStyle name="40% - Accent4 105 2" xfId="13123"/>
    <cellStyle name="40% - Accent4 106" xfId="13124"/>
    <cellStyle name="40% - Accent4 106 2" xfId="13125"/>
    <cellStyle name="40% - Accent4 107" xfId="13126"/>
    <cellStyle name="40% - Accent4 107 2" xfId="13127"/>
    <cellStyle name="40% - Accent4 108" xfId="13128"/>
    <cellStyle name="40% - Accent4 108 2" xfId="13129"/>
    <cellStyle name="40% - Accent4 109" xfId="13130"/>
    <cellStyle name="40% - Accent4 109 2" xfId="13131"/>
    <cellStyle name="40% - Accent4 11" xfId="13132"/>
    <cellStyle name="40% - Accent4 11 2" xfId="13133"/>
    <cellStyle name="40% - Accent4 11 2 2" xfId="13134"/>
    <cellStyle name="40% - Accent4 11 2 2 2" xfId="13135"/>
    <cellStyle name="40% - Accent4 11 2 2 2 2" xfId="13136"/>
    <cellStyle name="40% - Accent4 11 2 2 3" xfId="13137"/>
    <cellStyle name="40% - Accent4 11 2 3" xfId="13138"/>
    <cellStyle name="40% - Accent4 11 2 3 2" xfId="13139"/>
    <cellStyle name="40% - Accent4 11 2 4" xfId="13140"/>
    <cellStyle name="40% - Accent4 11 3" xfId="13141"/>
    <cellStyle name="40% - Accent4 11 3 2" xfId="13142"/>
    <cellStyle name="40% - Accent4 11 3 2 2" xfId="13143"/>
    <cellStyle name="40% - Accent4 11 3 3" xfId="13144"/>
    <cellStyle name="40% - Accent4 11 4" xfId="13145"/>
    <cellStyle name="40% - Accent4 11 4 2" xfId="13146"/>
    <cellStyle name="40% - Accent4 11 5" xfId="13147"/>
    <cellStyle name="40% - Accent4 11_draft transactions report_052009_rvsd" xfId="13148"/>
    <cellStyle name="40% - Accent4 110" xfId="13149"/>
    <cellStyle name="40% - Accent4 110 2" xfId="13150"/>
    <cellStyle name="40% - Accent4 110 2 2" xfId="13151"/>
    <cellStyle name="40% - Accent4 110 2 2 2" xfId="13152"/>
    <cellStyle name="40% - Accent4 110 2 3" xfId="13153"/>
    <cellStyle name="40% - Accent4 110 3" xfId="13154"/>
    <cellStyle name="40% - Accent4 110 3 2" xfId="13155"/>
    <cellStyle name="40% - Accent4 110 4" xfId="13156"/>
    <cellStyle name="40% - Accent4 111" xfId="13157"/>
    <cellStyle name="40% - Accent4 111 2" xfId="13158"/>
    <cellStyle name="40% - Accent4 111 2 2" xfId="13159"/>
    <cellStyle name="40% - Accent4 111 2 2 2" xfId="13160"/>
    <cellStyle name="40% - Accent4 111 2 3" xfId="13161"/>
    <cellStyle name="40% - Accent4 111 3" xfId="13162"/>
    <cellStyle name="40% - Accent4 111 3 2" xfId="13163"/>
    <cellStyle name="40% - Accent4 111 4" xfId="13164"/>
    <cellStyle name="40% - Accent4 112" xfId="13165"/>
    <cellStyle name="40% - Accent4 112 2" xfId="13166"/>
    <cellStyle name="40% - Accent4 112 2 2" xfId="13167"/>
    <cellStyle name="40% - Accent4 112 2 2 2" xfId="13168"/>
    <cellStyle name="40% - Accent4 112 2 3" xfId="13169"/>
    <cellStyle name="40% - Accent4 112 3" xfId="13170"/>
    <cellStyle name="40% - Accent4 112 3 2" xfId="13171"/>
    <cellStyle name="40% - Accent4 112 4" xfId="13172"/>
    <cellStyle name="40% - Accent4 113" xfId="13173"/>
    <cellStyle name="40% - Accent4 113 2" xfId="13174"/>
    <cellStyle name="40% - Accent4 113 2 2" xfId="13175"/>
    <cellStyle name="40% - Accent4 113 2 2 2" xfId="13176"/>
    <cellStyle name="40% - Accent4 113 2 3" xfId="13177"/>
    <cellStyle name="40% - Accent4 113 3" xfId="13178"/>
    <cellStyle name="40% - Accent4 113 3 2" xfId="13179"/>
    <cellStyle name="40% - Accent4 113 4" xfId="13180"/>
    <cellStyle name="40% - Accent4 114" xfId="13181"/>
    <cellStyle name="40% - Accent4 114 2" xfId="13182"/>
    <cellStyle name="40% - Accent4 114 2 2" xfId="13183"/>
    <cellStyle name="40% - Accent4 114 2 2 2" xfId="13184"/>
    <cellStyle name="40% - Accent4 114 2 3" xfId="13185"/>
    <cellStyle name="40% - Accent4 114 3" xfId="13186"/>
    <cellStyle name="40% - Accent4 114 3 2" xfId="13187"/>
    <cellStyle name="40% - Accent4 114 4" xfId="13188"/>
    <cellStyle name="40% - Accent4 115" xfId="13189"/>
    <cellStyle name="40% - Accent4 115 2" xfId="13190"/>
    <cellStyle name="40% - Accent4 115 2 2" xfId="13191"/>
    <cellStyle name="40% - Accent4 115 2 2 2" xfId="13192"/>
    <cellStyle name="40% - Accent4 115 2 3" xfId="13193"/>
    <cellStyle name="40% - Accent4 115 3" xfId="13194"/>
    <cellStyle name="40% - Accent4 115 3 2" xfId="13195"/>
    <cellStyle name="40% - Accent4 115 4" xfId="13196"/>
    <cellStyle name="40% - Accent4 116" xfId="13197"/>
    <cellStyle name="40% - Accent4 116 2" xfId="13198"/>
    <cellStyle name="40% - Accent4 116 2 2" xfId="13199"/>
    <cellStyle name="40% - Accent4 116 2 2 2" xfId="13200"/>
    <cellStyle name="40% - Accent4 116 2 3" xfId="13201"/>
    <cellStyle name="40% - Accent4 116 3" xfId="13202"/>
    <cellStyle name="40% - Accent4 116 3 2" xfId="13203"/>
    <cellStyle name="40% - Accent4 116 4" xfId="13204"/>
    <cellStyle name="40% - Accent4 117" xfId="13205"/>
    <cellStyle name="40% - Accent4 117 2" xfId="13206"/>
    <cellStyle name="40% - Accent4 117 2 2" xfId="13207"/>
    <cellStyle name="40% - Accent4 117 2 2 2" xfId="13208"/>
    <cellStyle name="40% - Accent4 117 2 3" xfId="13209"/>
    <cellStyle name="40% - Accent4 117 3" xfId="13210"/>
    <cellStyle name="40% - Accent4 117 3 2" xfId="13211"/>
    <cellStyle name="40% - Accent4 117 4" xfId="13212"/>
    <cellStyle name="40% - Accent4 118" xfId="13213"/>
    <cellStyle name="40% - Accent4 118 2" xfId="13214"/>
    <cellStyle name="40% - Accent4 118 2 2" xfId="13215"/>
    <cellStyle name="40% - Accent4 118 2 2 2" xfId="13216"/>
    <cellStyle name="40% - Accent4 118 2 3" xfId="13217"/>
    <cellStyle name="40% - Accent4 118 3" xfId="13218"/>
    <cellStyle name="40% - Accent4 118 3 2" xfId="13219"/>
    <cellStyle name="40% - Accent4 118 4" xfId="13220"/>
    <cellStyle name="40% - Accent4 119" xfId="13221"/>
    <cellStyle name="40% - Accent4 119 2" xfId="13222"/>
    <cellStyle name="40% - Accent4 119 2 2" xfId="13223"/>
    <cellStyle name="40% - Accent4 119 2 2 2" xfId="13224"/>
    <cellStyle name="40% - Accent4 119 2 3" xfId="13225"/>
    <cellStyle name="40% - Accent4 119 3" xfId="13226"/>
    <cellStyle name="40% - Accent4 119 3 2" xfId="13227"/>
    <cellStyle name="40% - Accent4 119 4" xfId="13228"/>
    <cellStyle name="40% - Accent4 12" xfId="13229"/>
    <cellStyle name="40% - Accent4 12 2" xfId="13230"/>
    <cellStyle name="40% - Accent4 12 2 2" xfId="13231"/>
    <cellStyle name="40% - Accent4 12 2 2 2" xfId="13232"/>
    <cellStyle name="40% - Accent4 12 2 2 2 2" xfId="13233"/>
    <cellStyle name="40% - Accent4 12 2 2 3" xfId="13234"/>
    <cellStyle name="40% - Accent4 12 2 3" xfId="13235"/>
    <cellStyle name="40% - Accent4 12 2 3 2" xfId="13236"/>
    <cellStyle name="40% - Accent4 12 2 4" xfId="13237"/>
    <cellStyle name="40% - Accent4 12 3" xfId="13238"/>
    <cellStyle name="40% - Accent4 12 3 2" xfId="13239"/>
    <cellStyle name="40% - Accent4 12 3 2 2" xfId="13240"/>
    <cellStyle name="40% - Accent4 12 3 3" xfId="13241"/>
    <cellStyle name="40% - Accent4 12 4" xfId="13242"/>
    <cellStyle name="40% - Accent4 12 4 2" xfId="13243"/>
    <cellStyle name="40% - Accent4 12 5" xfId="13244"/>
    <cellStyle name="40% - Accent4 12_draft transactions report_052009_rvsd" xfId="13245"/>
    <cellStyle name="40% - Accent4 120" xfId="13246"/>
    <cellStyle name="40% - Accent4 120 2" xfId="13247"/>
    <cellStyle name="40% - Accent4 120 2 2" xfId="13248"/>
    <cellStyle name="40% - Accent4 120 2 2 2" xfId="13249"/>
    <cellStyle name="40% - Accent4 120 2 3" xfId="13250"/>
    <cellStyle name="40% - Accent4 120 3" xfId="13251"/>
    <cellStyle name="40% - Accent4 120 3 2" xfId="13252"/>
    <cellStyle name="40% - Accent4 120 4" xfId="13253"/>
    <cellStyle name="40% - Accent4 121" xfId="13254"/>
    <cellStyle name="40% - Accent4 121 2" xfId="13255"/>
    <cellStyle name="40% - Accent4 121 2 2" xfId="13256"/>
    <cellStyle name="40% - Accent4 121 2 2 2" xfId="13257"/>
    <cellStyle name="40% - Accent4 121 2 3" xfId="13258"/>
    <cellStyle name="40% - Accent4 121 3" xfId="13259"/>
    <cellStyle name="40% - Accent4 121 3 2" xfId="13260"/>
    <cellStyle name="40% - Accent4 121 4" xfId="13261"/>
    <cellStyle name="40% - Accent4 122" xfId="13262"/>
    <cellStyle name="40% - Accent4 123" xfId="13263"/>
    <cellStyle name="40% - Accent4 124" xfId="13264"/>
    <cellStyle name="40% - Accent4 125" xfId="13265"/>
    <cellStyle name="40% - Accent4 126" xfId="13266"/>
    <cellStyle name="40% - Accent4 127" xfId="13267"/>
    <cellStyle name="40% - Accent4 127 2" xfId="13268"/>
    <cellStyle name="40% - Accent4 127 2 2" xfId="13269"/>
    <cellStyle name="40% - Accent4 127 2 2 2" xfId="13270"/>
    <cellStyle name="40% - Accent4 127 2 3" xfId="13271"/>
    <cellStyle name="40% - Accent4 127 3" xfId="13272"/>
    <cellStyle name="40% - Accent4 127 3 2" xfId="13273"/>
    <cellStyle name="40% - Accent4 127 4" xfId="13274"/>
    <cellStyle name="40% - Accent4 128" xfId="13275"/>
    <cellStyle name="40% - Accent4 128 2" xfId="13276"/>
    <cellStyle name="40% - Accent4 128 2 2" xfId="13277"/>
    <cellStyle name="40% - Accent4 128 2 2 2" xfId="13278"/>
    <cellStyle name="40% - Accent4 128 2 3" xfId="13279"/>
    <cellStyle name="40% - Accent4 128 3" xfId="13280"/>
    <cellStyle name="40% - Accent4 128 3 2" xfId="13281"/>
    <cellStyle name="40% - Accent4 128 4" xfId="13282"/>
    <cellStyle name="40% - Accent4 129" xfId="13283"/>
    <cellStyle name="40% - Accent4 129 2" xfId="13284"/>
    <cellStyle name="40% - Accent4 129 2 2" xfId="13285"/>
    <cellStyle name="40% - Accent4 129 2 2 2" xfId="13286"/>
    <cellStyle name="40% - Accent4 129 2 3" xfId="13287"/>
    <cellStyle name="40% - Accent4 129 3" xfId="13288"/>
    <cellStyle name="40% - Accent4 129 3 2" xfId="13289"/>
    <cellStyle name="40% - Accent4 129 4" xfId="13290"/>
    <cellStyle name="40% - Accent4 13" xfId="13291"/>
    <cellStyle name="40% - Accent4 13 2" xfId="13292"/>
    <cellStyle name="40% - Accent4 13 2 2" xfId="13293"/>
    <cellStyle name="40% - Accent4 13 2 2 2" xfId="13294"/>
    <cellStyle name="40% - Accent4 13 2 2 2 2" xfId="13295"/>
    <cellStyle name="40% - Accent4 13 2 2 3" xfId="13296"/>
    <cellStyle name="40% - Accent4 13 2 3" xfId="13297"/>
    <cellStyle name="40% - Accent4 13 2 3 2" xfId="13298"/>
    <cellStyle name="40% - Accent4 13 2 4" xfId="13299"/>
    <cellStyle name="40% - Accent4 13 3" xfId="13300"/>
    <cellStyle name="40% - Accent4 13 3 2" xfId="13301"/>
    <cellStyle name="40% - Accent4 13 3 2 2" xfId="13302"/>
    <cellStyle name="40% - Accent4 13 3 3" xfId="13303"/>
    <cellStyle name="40% - Accent4 13 4" xfId="13304"/>
    <cellStyle name="40% - Accent4 13 4 2" xfId="13305"/>
    <cellStyle name="40% - Accent4 13 5" xfId="13306"/>
    <cellStyle name="40% - Accent4 13_draft transactions report_052009_rvsd" xfId="13307"/>
    <cellStyle name="40% - Accent4 130" xfId="13308"/>
    <cellStyle name="40% - Accent4 130 2" xfId="13309"/>
    <cellStyle name="40% - Accent4 130 2 2" xfId="13310"/>
    <cellStyle name="40% - Accent4 130 2 2 2" xfId="13311"/>
    <cellStyle name="40% - Accent4 130 2 3" xfId="13312"/>
    <cellStyle name="40% - Accent4 130 3" xfId="13313"/>
    <cellStyle name="40% - Accent4 130 3 2" xfId="13314"/>
    <cellStyle name="40% - Accent4 130 4" xfId="13315"/>
    <cellStyle name="40% - Accent4 131" xfId="13316"/>
    <cellStyle name="40% - Accent4 131 2" xfId="13317"/>
    <cellStyle name="40% - Accent4 131 2 2" xfId="13318"/>
    <cellStyle name="40% - Accent4 131 2 2 2" xfId="13319"/>
    <cellStyle name="40% - Accent4 131 2 3" xfId="13320"/>
    <cellStyle name="40% - Accent4 131 3" xfId="13321"/>
    <cellStyle name="40% - Accent4 131 3 2" xfId="13322"/>
    <cellStyle name="40% - Accent4 131 4" xfId="13323"/>
    <cellStyle name="40% - Accent4 132" xfId="13324"/>
    <cellStyle name="40% - Accent4 132 2" xfId="13325"/>
    <cellStyle name="40% - Accent4 132 2 2" xfId="13326"/>
    <cellStyle name="40% - Accent4 132 2 2 2" xfId="13327"/>
    <cellStyle name="40% - Accent4 132 2 3" xfId="13328"/>
    <cellStyle name="40% - Accent4 132 3" xfId="13329"/>
    <cellStyle name="40% - Accent4 132 3 2" xfId="13330"/>
    <cellStyle name="40% - Accent4 132 4" xfId="13331"/>
    <cellStyle name="40% - Accent4 133" xfId="13332"/>
    <cellStyle name="40% - Accent4 133 2" xfId="13333"/>
    <cellStyle name="40% - Accent4 133 2 2" xfId="13334"/>
    <cellStyle name="40% - Accent4 133 2 2 2" xfId="13335"/>
    <cellStyle name="40% - Accent4 133 2 3" xfId="13336"/>
    <cellStyle name="40% - Accent4 133 3" xfId="13337"/>
    <cellStyle name="40% - Accent4 133 3 2" xfId="13338"/>
    <cellStyle name="40% - Accent4 133 4" xfId="13339"/>
    <cellStyle name="40% - Accent4 134" xfId="13340"/>
    <cellStyle name="40% - Accent4 134 2" xfId="13341"/>
    <cellStyle name="40% - Accent4 134 2 2" xfId="13342"/>
    <cellStyle name="40% - Accent4 134 2 2 2" xfId="13343"/>
    <cellStyle name="40% - Accent4 134 2 3" xfId="13344"/>
    <cellStyle name="40% - Accent4 134 3" xfId="13345"/>
    <cellStyle name="40% - Accent4 134 3 2" xfId="13346"/>
    <cellStyle name="40% - Accent4 134 4" xfId="13347"/>
    <cellStyle name="40% - Accent4 135" xfId="13348"/>
    <cellStyle name="40% - Accent4 136" xfId="13349"/>
    <cellStyle name="40% - Accent4 137" xfId="13350"/>
    <cellStyle name="40% - Accent4 138" xfId="13351"/>
    <cellStyle name="40% - Accent4 138 2" xfId="13352"/>
    <cellStyle name="40% - Accent4 138 2 2" xfId="13353"/>
    <cellStyle name="40% - Accent4 138 2 2 2" xfId="13354"/>
    <cellStyle name="40% - Accent4 138 2 3" xfId="13355"/>
    <cellStyle name="40% - Accent4 138 3" xfId="13356"/>
    <cellStyle name="40% - Accent4 138 3 2" xfId="13357"/>
    <cellStyle name="40% - Accent4 138 4" xfId="13358"/>
    <cellStyle name="40% - Accent4 139" xfId="13359"/>
    <cellStyle name="40% - Accent4 139 2" xfId="13360"/>
    <cellStyle name="40% - Accent4 139 2 2" xfId="13361"/>
    <cellStyle name="40% - Accent4 139 2 2 2" xfId="13362"/>
    <cellStyle name="40% - Accent4 139 2 3" xfId="13363"/>
    <cellStyle name="40% - Accent4 139 3" xfId="13364"/>
    <cellStyle name="40% - Accent4 139 3 2" xfId="13365"/>
    <cellStyle name="40% - Accent4 139 4" xfId="13366"/>
    <cellStyle name="40% - Accent4 14" xfId="13367"/>
    <cellStyle name="40% - Accent4 14 2" xfId="13368"/>
    <cellStyle name="40% - Accent4 14 2 2" xfId="13369"/>
    <cellStyle name="40% - Accent4 14 2 2 2" xfId="13370"/>
    <cellStyle name="40% - Accent4 14 2 2 2 2" xfId="13371"/>
    <cellStyle name="40% - Accent4 14 2 2 3" xfId="13372"/>
    <cellStyle name="40% - Accent4 14 2 3" xfId="13373"/>
    <cellStyle name="40% - Accent4 14 2 3 2" xfId="13374"/>
    <cellStyle name="40% - Accent4 14 2 4" xfId="13375"/>
    <cellStyle name="40% - Accent4 14 3" xfId="13376"/>
    <cellStyle name="40% - Accent4 14 3 2" xfId="13377"/>
    <cellStyle name="40% - Accent4 14 3 2 2" xfId="13378"/>
    <cellStyle name="40% - Accent4 14 3 3" xfId="13379"/>
    <cellStyle name="40% - Accent4 14 4" xfId="13380"/>
    <cellStyle name="40% - Accent4 14 4 2" xfId="13381"/>
    <cellStyle name="40% - Accent4 14 5" xfId="13382"/>
    <cellStyle name="40% - Accent4 14_draft transactions report_052009_rvsd" xfId="13383"/>
    <cellStyle name="40% - Accent4 140" xfId="13384"/>
    <cellStyle name="40% - Accent4 140 2" xfId="13385"/>
    <cellStyle name="40% - Accent4 140 2 2" xfId="13386"/>
    <cellStyle name="40% - Accent4 140 2 2 2" xfId="13387"/>
    <cellStyle name="40% - Accent4 140 2 3" xfId="13388"/>
    <cellStyle name="40% - Accent4 140 3" xfId="13389"/>
    <cellStyle name="40% - Accent4 140 3 2" xfId="13390"/>
    <cellStyle name="40% - Accent4 140 4" xfId="13391"/>
    <cellStyle name="40% - Accent4 141" xfId="13392"/>
    <cellStyle name="40% - Accent4 141 2" xfId="13393"/>
    <cellStyle name="40% - Accent4 141 2 2" xfId="13394"/>
    <cellStyle name="40% - Accent4 141 2 2 2" xfId="13395"/>
    <cellStyle name="40% - Accent4 141 2 3" xfId="13396"/>
    <cellStyle name="40% - Accent4 141 3" xfId="13397"/>
    <cellStyle name="40% - Accent4 141 3 2" xfId="13398"/>
    <cellStyle name="40% - Accent4 141 4" xfId="13399"/>
    <cellStyle name="40% - Accent4 142" xfId="13400"/>
    <cellStyle name="40% - Accent4 142 2" xfId="13401"/>
    <cellStyle name="40% - Accent4 142 2 2" xfId="13402"/>
    <cellStyle name="40% - Accent4 142 2 2 2" xfId="13403"/>
    <cellStyle name="40% - Accent4 142 2 3" xfId="13404"/>
    <cellStyle name="40% - Accent4 142 3" xfId="13405"/>
    <cellStyle name="40% - Accent4 142 3 2" xfId="13406"/>
    <cellStyle name="40% - Accent4 142 4" xfId="13407"/>
    <cellStyle name="40% - Accent4 143" xfId="13408"/>
    <cellStyle name="40% - Accent4 143 2" xfId="13409"/>
    <cellStyle name="40% - Accent4 143 2 2" xfId="13410"/>
    <cellStyle name="40% - Accent4 143 2 2 2" xfId="13411"/>
    <cellStyle name="40% - Accent4 143 2 3" xfId="13412"/>
    <cellStyle name="40% - Accent4 143 3" xfId="13413"/>
    <cellStyle name="40% - Accent4 143 3 2" xfId="13414"/>
    <cellStyle name="40% - Accent4 143 4" xfId="13415"/>
    <cellStyle name="40% - Accent4 144" xfId="13416"/>
    <cellStyle name="40% - Accent4 144 2" xfId="13417"/>
    <cellStyle name="40% - Accent4 144 2 2" xfId="13418"/>
    <cellStyle name="40% - Accent4 144 2 2 2" xfId="13419"/>
    <cellStyle name="40% - Accent4 144 2 3" xfId="13420"/>
    <cellStyle name="40% - Accent4 144 3" xfId="13421"/>
    <cellStyle name="40% - Accent4 144 3 2" xfId="13422"/>
    <cellStyle name="40% - Accent4 144 4" xfId="13423"/>
    <cellStyle name="40% - Accent4 145" xfId="13424"/>
    <cellStyle name="40% - Accent4 145 2" xfId="13425"/>
    <cellStyle name="40% - Accent4 145 2 2" xfId="13426"/>
    <cellStyle name="40% - Accent4 145 2 2 2" xfId="13427"/>
    <cellStyle name="40% - Accent4 145 2 3" xfId="13428"/>
    <cellStyle name="40% - Accent4 145 3" xfId="13429"/>
    <cellStyle name="40% - Accent4 145 3 2" xfId="13430"/>
    <cellStyle name="40% - Accent4 145 4" xfId="13431"/>
    <cellStyle name="40% - Accent4 146" xfId="13432"/>
    <cellStyle name="40% - Accent4 146 2" xfId="13433"/>
    <cellStyle name="40% - Accent4 146 2 2" xfId="13434"/>
    <cellStyle name="40% - Accent4 146 2 2 2" xfId="13435"/>
    <cellStyle name="40% - Accent4 146 2 3" xfId="13436"/>
    <cellStyle name="40% - Accent4 146 3" xfId="13437"/>
    <cellStyle name="40% - Accent4 146 3 2" xfId="13438"/>
    <cellStyle name="40% - Accent4 146 4" xfId="13439"/>
    <cellStyle name="40% - Accent4 147" xfId="13440"/>
    <cellStyle name="40% - Accent4 148" xfId="13441"/>
    <cellStyle name="40% - Accent4 149" xfId="13442"/>
    <cellStyle name="40% - Accent4 15" xfId="13443"/>
    <cellStyle name="40% - Accent4 15 2" xfId="13444"/>
    <cellStyle name="40% - Accent4 15 2 2" xfId="13445"/>
    <cellStyle name="40% - Accent4 15 2 2 2" xfId="13446"/>
    <cellStyle name="40% - Accent4 15 2 2 2 2" xfId="13447"/>
    <cellStyle name="40% - Accent4 15 2 2 3" xfId="13448"/>
    <cellStyle name="40% - Accent4 15 2 3" xfId="13449"/>
    <cellStyle name="40% - Accent4 15 2 3 2" xfId="13450"/>
    <cellStyle name="40% - Accent4 15 2 4" xfId="13451"/>
    <cellStyle name="40% - Accent4 15 3" xfId="13452"/>
    <cellStyle name="40% - Accent4 15 3 2" xfId="13453"/>
    <cellStyle name="40% - Accent4 15 3 2 2" xfId="13454"/>
    <cellStyle name="40% - Accent4 15 3 3" xfId="13455"/>
    <cellStyle name="40% - Accent4 15 4" xfId="13456"/>
    <cellStyle name="40% - Accent4 15 4 2" xfId="13457"/>
    <cellStyle name="40% - Accent4 15 5" xfId="13458"/>
    <cellStyle name="40% - Accent4 15_draft transactions report_052009_rvsd" xfId="13459"/>
    <cellStyle name="40% - Accent4 150" xfId="13460"/>
    <cellStyle name="40% - Accent4 151" xfId="13461"/>
    <cellStyle name="40% - Accent4 152" xfId="13462"/>
    <cellStyle name="40% - Accent4 153" xfId="13463"/>
    <cellStyle name="40% - Accent4 153 2" xfId="13464"/>
    <cellStyle name="40% - Accent4 153 2 2" xfId="13465"/>
    <cellStyle name="40% - Accent4 153 3" xfId="13466"/>
    <cellStyle name="40% - Accent4 154" xfId="13467"/>
    <cellStyle name="40% - Accent4 154 2" xfId="13468"/>
    <cellStyle name="40% - Accent4 155" xfId="13469"/>
    <cellStyle name="40% - Accent4 16" xfId="13470"/>
    <cellStyle name="40% - Accent4 16 2" xfId="13471"/>
    <cellStyle name="40% - Accent4 16 2 2" xfId="13472"/>
    <cellStyle name="40% - Accent4 16 2 2 2" xfId="13473"/>
    <cellStyle name="40% - Accent4 16 2 2 2 2" xfId="13474"/>
    <cellStyle name="40% - Accent4 16 2 2 3" xfId="13475"/>
    <cellStyle name="40% - Accent4 16 2 3" xfId="13476"/>
    <cellStyle name="40% - Accent4 16 2 3 2" xfId="13477"/>
    <cellStyle name="40% - Accent4 16 2 4" xfId="13478"/>
    <cellStyle name="40% - Accent4 16 3" xfId="13479"/>
    <cellStyle name="40% - Accent4 16 3 2" xfId="13480"/>
    <cellStyle name="40% - Accent4 16 3 2 2" xfId="13481"/>
    <cellStyle name="40% - Accent4 16 3 3" xfId="13482"/>
    <cellStyle name="40% - Accent4 16 4" xfId="13483"/>
    <cellStyle name="40% - Accent4 16 4 2" xfId="13484"/>
    <cellStyle name="40% - Accent4 16 5" xfId="13485"/>
    <cellStyle name="40% - Accent4 16_draft transactions report_052009_rvsd" xfId="13486"/>
    <cellStyle name="40% - Accent4 17" xfId="13487"/>
    <cellStyle name="40% - Accent4 17 2" xfId="13488"/>
    <cellStyle name="40% - Accent4 17 2 2" xfId="13489"/>
    <cellStyle name="40% - Accent4 17 2 2 2" xfId="13490"/>
    <cellStyle name="40% - Accent4 17 2 2 2 2" xfId="13491"/>
    <cellStyle name="40% - Accent4 17 2 2 3" xfId="13492"/>
    <cellStyle name="40% - Accent4 17 2 3" xfId="13493"/>
    <cellStyle name="40% - Accent4 17 2 3 2" xfId="13494"/>
    <cellStyle name="40% - Accent4 17 2 4" xfId="13495"/>
    <cellStyle name="40% - Accent4 17 3" xfId="13496"/>
    <cellStyle name="40% - Accent4 17 3 2" xfId="13497"/>
    <cellStyle name="40% - Accent4 17 3 2 2" xfId="13498"/>
    <cellStyle name="40% - Accent4 17 3 3" xfId="13499"/>
    <cellStyle name="40% - Accent4 17 4" xfId="13500"/>
    <cellStyle name="40% - Accent4 17 4 2" xfId="13501"/>
    <cellStyle name="40% - Accent4 17 5" xfId="13502"/>
    <cellStyle name="40% - Accent4 17_draft transactions report_052009_rvsd" xfId="13503"/>
    <cellStyle name="40% - Accent4 18" xfId="13504"/>
    <cellStyle name="40% - Accent4 18 2" xfId="13505"/>
    <cellStyle name="40% - Accent4 18 2 2" xfId="13506"/>
    <cellStyle name="40% - Accent4 18 2 2 2" xfId="13507"/>
    <cellStyle name="40% - Accent4 18 2 2 2 2" xfId="13508"/>
    <cellStyle name="40% - Accent4 18 2 2 3" xfId="13509"/>
    <cellStyle name="40% - Accent4 18 2 3" xfId="13510"/>
    <cellStyle name="40% - Accent4 18 2 3 2" xfId="13511"/>
    <cellStyle name="40% - Accent4 18 2 4" xfId="13512"/>
    <cellStyle name="40% - Accent4 18 3" xfId="13513"/>
    <cellStyle name="40% - Accent4 18 3 2" xfId="13514"/>
    <cellStyle name="40% - Accent4 18 3 2 2" xfId="13515"/>
    <cellStyle name="40% - Accent4 18 3 3" xfId="13516"/>
    <cellStyle name="40% - Accent4 18 4" xfId="13517"/>
    <cellStyle name="40% - Accent4 18 4 2" xfId="13518"/>
    <cellStyle name="40% - Accent4 18 5" xfId="13519"/>
    <cellStyle name="40% - Accent4 18_draft transactions report_052009_rvsd" xfId="13520"/>
    <cellStyle name="40% - Accent4 19" xfId="13521"/>
    <cellStyle name="40% - Accent4 19 2" xfId="13522"/>
    <cellStyle name="40% - Accent4 19 2 2" xfId="13523"/>
    <cellStyle name="40% - Accent4 19 2 2 2" xfId="13524"/>
    <cellStyle name="40% - Accent4 19 2 2 2 2" xfId="13525"/>
    <cellStyle name="40% - Accent4 19 2 2 3" xfId="13526"/>
    <cellStyle name="40% - Accent4 19 2 3" xfId="13527"/>
    <cellStyle name="40% - Accent4 19 2 3 2" xfId="13528"/>
    <cellStyle name="40% - Accent4 19 2 4" xfId="13529"/>
    <cellStyle name="40% - Accent4 19 3" xfId="13530"/>
    <cellStyle name="40% - Accent4 19 3 2" xfId="13531"/>
    <cellStyle name="40% - Accent4 19 3 2 2" xfId="13532"/>
    <cellStyle name="40% - Accent4 19 3 3" xfId="13533"/>
    <cellStyle name="40% - Accent4 19 4" xfId="13534"/>
    <cellStyle name="40% - Accent4 19 4 2" xfId="13535"/>
    <cellStyle name="40% - Accent4 19 5" xfId="13536"/>
    <cellStyle name="40% - Accent4 19_draft transactions report_052009_rvsd" xfId="13537"/>
    <cellStyle name="40% - Accent4 2" xfId="13538"/>
    <cellStyle name="40% - Accent4 2 2" xfId="13539"/>
    <cellStyle name="40% - Accent4 2 2 2" xfId="13540"/>
    <cellStyle name="40% - Accent4 2 2 2 2" xfId="13541"/>
    <cellStyle name="40% - Accent4 2 2 2 2 2" xfId="13542"/>
    <cellStyle name="40% - Accent4 2 2 2 2 2 2" xfId="13543"/>
    <cellStyle name="40% - Accent4 2 2 2 2 3" xfId="13544"/>
    <cellStyle name="40% - Accent4 2 2 2 3" xfId="13545"/>
    <cellStyle name="40% - Accent4 2 2 2 3 2" xfId="13546"/>
    <cellStyle name="40% - Accent4 2 2 2 4" xfId="13547"/>
    <cellStyle name="40% - Accent4 2 2 3" xfId="13548"/>
    <cellStyle name="40% - Accent4 2 2 3 2" xfId="13549"/>
    <cellStyle name="40% - Accent4 2 2 3 2 2" xfId="13550"/>
    <cellStyle name="40% - Accent4 2 2 3 3" xfId="13551"/>
    <cellStyle name="40% - Accent4 2 2 4" xfId="13552"/>
    <cellStyle name="40% - Accent4 2 2 4 2" xfId="13553"/>
    <cellStyle name="40% - Accent4 2 2 5" xfId="13554"/>
    <cellStyle name="40% - Accent4 2 2_draft transactions report_052009_rvsd" xfId="13555"/>
    <cellStyle name="40% - Accent4 2 3" xfId="13556"/>
    <cellStyle name="40% - Accent4 2 3 2" xfId="13557"/>
    <cellStyle name="40% - Accent4 2 3 2 2" xfId="13558"/>
    <cellStyle name="40% - Accent4 2 3 2 2 2" xfId="13559"/>
    <cellStyle name="40% - Accent4 2 3 2 3" xfId="13560"/>
    <cellStyle name="40% - Accent4 2 3 3" xfId="13561"/>
    <cellStyle name="40% - Accent4 2 3 3 2" xfId="13562"/>
    <cellStyle name="40% - Accent4 2 3 4" xfId="13563"/>
    <cellStyle name="40% - Accent4 2 4" xfId="13564"/>
    <cellStyle name="40% - Accent4 2 4 2" xfId="13565"/>
    <cellStyle name="40% - Accent4 2 4 2 2" xfId="13566"/>
    <cellStyle name="40% - Accent4 2 4 3" xfId="13567"/>
    <cellStyle name="40% - Accent4 2 5" xfId="13568"/>
    <cellStyle name="40% - Accent4 2 5 2" xfId="13569"/>
    <cellStyle name="40% - Accent4 2 6" xfId="13570"/>
    <cellStyle name="40% - Accent4 2_draft transactions report_052009_rvsd" xfId="13571"/>
    <cellStyle name="40% - Accent4 20" xfId="13572"/>
    <cellStyle name="40% - Accent4 20 2" xfId="13573"/>
    <cellStyle name="40% - Accent4 20 2 2" xfId="13574"/>
    <cellStyle name="40% - Accent4 20 2 2 2" xfId="13575"/>
    <cellStyle name="40% - Accent4 20 2 2 2 2" xfId="13576"/>
    <cellStyle name="40% - Accent4 20 2 2 3" xfId="13577"/>
    <cellStyle name="40% - Accent4 20 2 3" xfId="13578"/>
    <cellStyle name="40% - Accent4 20 2 3 2" xfId="13579"/>
    <cellStyle name="40% - Accent4 20 2 4" xfId="13580"/>
    <cellStyle name="40% - Accent4 20 3" xfId="13581"/>
    <cellStyle name="40% - Accent4 20 3 2" xfId="13582"/>
    <cellStyle name="40% - Accent4 20 3 2 2" xfId="13583"/>
    <cellStyle name="40% - Accent4 20 3 3" xfId="13584"/>
    <cellStyle name="40% - Accent4 20 4" xfId="13585"/>
    <cellStyle name="40% - Accent4 20 4 2" xfId="13586"/>
    <cellStyle name="40% - Accent4 20 5" xfId="13587"/>
    <cellStyle name="40% - Accent4 20_draft transactions report_052009_rvsd" xfId="13588"/>
    <cellStyle name="40% - Accent4 21" xfId="13589"/>
    <cellStyle name="40% - Accent4 21 2" xfId="13590"/>
    <cellStyle name="40% - Accent4 21 2 2" xfId="13591"/>
    <cellStyle name="40% - Accent4 21 2 2 2" xfId="13592"/>
    <cellStyle name="40% - Accent4 21 2 2 2 2" xfId="13593"/>
    <cellStyle name="40% - Accent4 21 2 2 3" xfId="13594"/>
    <cellStyle name="40% - Accent4 21 2 3" xfId="13595"/>
    <cellStyle name="40% - Accent4 21 2 3 2" xfId="13596"/>
    <cellStyle name="40% - Accent4 21 2 4" xfId="13597"/>
    <cellStyle name="40% - Accent4 21 3" xfId="13598"/>
    <cellStyle name="40% - Accent4 21 3 2" xfId="13599"/>
    <cellStyle name="40% - Accent4 21 3 2 2" xfId="13600"/>
    <cellStyle name="40% - Accent4 21 3 3" xfId="13601"/>
    <cellStyle name="40% - Accent4 21 4" xfId="13602"/>
    <cellStyle name="40% - Accent4 21 4 2" xfId="13603"/>
    <cellStyle name="40% - Accent4 21 5" xfId="13604"/>
    <cellStyle name="40% - Accent4 21_draft transactions report_052009_rvsd" xfId="13605"/>
    <cellStyle name="40% - Accent4 22" xfId="13606"/>
    <cellStyle name="40% - Accent4 22 2" xfId="13607"/>
    <cellStyle name="40% - Accent4 22 2 2" xfId="13608"/>
    <cellStyle name="40% - Accent4 22 2 2 2" xfId="13609"/>
    <cellStyle name="40% - Accent4 22 2 2 2 2" xfId="13610"/>
    <cellStyle name="40% - Accent4 22 2 2 3" xfId="13611"/>
    <cellStyle name="40% - Accent4 22 2 3" xfId="13612"/>
    <cellStyle name="40% - Accent4 22 2 3 2" xfId="13613"/>
    <cellStyle name="40% - Accent4 22 2 4" xfId="13614"/>
    <cellStyle name="40% - Accent4 22 3" xfId="13615"/>
    <cellStyle name="40% - Accent4 22 3 2" xfId="13616"/>
    <cellStyle name="40% - Accent4 22 3 2 2" xfId="13617"/>
    <cellStyle name="40% - Accent4 22 3 3" xfId="13618"/>
    <cellStyle name="40% - Accent4 22 4" xfId="13619"/>
    <cellStyle name="40% - Accent4 22 4 2" xfId="13620"/>
    <cellStyle name="40% - Accent4 22 5" xfId="13621"/>
    <cellStyle name="40% - Accent4 22_draft transactions report_052009_rvsd" xfId="13622"/>
    <cellStyle name="40% - Accent4 23" xfId="13623"/>
    <cellStyle name="40% - Accent4 23 2" xfId="13624"/>
    <cellStyle name="40% - Accent4 23 2 2" xfId="13625"/>
    <cellStyle name="40% - Accent4 23 2 2 2" xfId="13626"/>
    <cellStyle name="40% - Accent4 23 2 2 2 2" xfId="13627"/>
    <cellStyle name="40% - Accent4 23 2 2 3" xfId="13628"/>
    <cellStyle name="40% - Accent4 23 2 3" xfId="13629"/>
    <cellStyle name="40% - Accent4 23 2 3 2" xfId="13630"/>
    <cellStyle name="40% - Accent4 23 2 4" xfId="13631"/>
    <cellStyle name="40% - Accent4 23 3" xfId="13632"/>
    <cellStyle name="40% - Accent4 23 3 2" xfId="13633"/>
    <cellStyle name="40% - Accent4 23 3 2 2" xfId="13634"/>
    <cellStyle name="40% - Accent4 23 3 3" xfId="13635"/>
    <cellStyle name="40% - Accent4 23 4" xfId="13636"/>
    <cellStyle name="40% - Accent4 23 4 2" xfId="13637"/>
    <cellStyle name="40% - Accent4 23 5" xfId="13638"/>
    <cellStyle name="40% - Accent4 23_draft transactions report_052009_rvsd" xfId="13639"/>
    <cellStyle name="40% - Accent4 24" xfId="13640"/>
    <cellStyle name="40% - Accent4 24 2" xfId="13641"/>
    <cellStyle name="40% - Accent4 24 2 2" xfId="13642"/>
    <cellStyle name="40% - Accent4 24 2 2 2" xfId="13643"/>
    <cellStyle name="40% - Accent4 24 2 2 2 2" xfId="13644"/>
    <cellStyle name="40% - Accent4 24 2 2 3" xfId="13645"/>
    <cellStyle name="40% - Accent4 24 2 3" xfId="13646"/>
    <cellStyle name="40% - Accent4 24 2 3 2" xfId="13647"/>
    <cellStyle name="40% - Accent4 24 2 4" xfId="13648"/>
    <cellStyle name="40% - Accent4 24 3" xfId="13649"/>
    <cellStyle name="40% - Accent4 24 3 2" xfId="13650"/>
    <cellStyle name="40% - Accent4 24 3 2 2" xfId="13651"/>
    <cellStyle name="40% - Accent4 24 3 3" xfId="13652"/>
    <cellStyle name="40% - Accent4 24 4" xfId="13653"/>
    <cellStyle name="40% - Accent4 24 4 2" xfId="13654"/>
    <cellStyle name="40% - Accent4 24 5" xfId="13655"/>
    <cellStyle name="40% - Accent4 24_draft transactions report_052009_rvsd" xfId="13656"/>
    <cellStyle name="40% - Accent4 25" xfId="13657"/>
    <cellStyle name="40% - Accent4 25 2" xfId="13658"/>
    <cellStyle name="40% - Accent4 25 2 2" xfId="13659"/>
    <cellStyle name="40% - Accent4 25 2 2 2" xfId="13660"/>
    <cellStyle name="40% - Accent4 25 2 2 2 2" xfId="13661"/>
    <cellStyle name="40% - Accent4 25 2 2 3" xfId="13662"/>
    <cellStyle name="40% - Accent4 25 2 3" xfId="13663"/>
    <cellStyle name="40% - Accent4 25 2 3 2" xfId="13664"/>
    <cellStyle name="40% - Accent4 25 2 4" xfId="13665"/>
    <cellStyle name="40% - Accent4 25 3" xfId="13666"/>
    <cellStyle name="40% - Accent4 25 3 2" xfId="13667"/>
    <cellStyle name="40% - Accent4 25 3 2 2" xfId="13668"/>
    <cellStyle name="40% - Accent4 25 3 3" xfId="13669"/>
    <cellStyle name="40% - Accent4 25 4" xfId="13670"/>
    <cellStyle name="40% - Accent4 25 4 2" xfId="13671"/>
    <cellStyle name="40% - Accent4 25 5" xfId="13672"/>
    <cellStyle name="40% - Accent4 25_draft transactions report_052009_rvsd" xfId="13673"/>
    <cellStyle name="40% - Accent4 26" xfId="13674"/>
    <cellStyle name="40% - Accent4 26 2" xfId="13675"/>
    <cellStyle name="40% - Accent4 26 2 2" xfId="13676"/>
    <cellStyle name="40% - Accent4 26 2 2 2" xfId="13677"/>
    <cellStyle name="40% - Accent4 26 2 2 2 2" xfId="13678"/>
    <cellStyle name="40% - Accent4 26 2 2 3" xfId="13679"/>
    <cellStyle name="40% - Accent4 26 2 3" xfId="13680"/>
    <cellStyle name="40% - Accent4 26 2 3 2" xfId="13681"/>
    <cellStyle name="40% - Accent4 26 2 4" xfId="13682"/>
    <cellStyle name="40% - Accent4 26 3" xfId="13683"/>
    <cellStyle name="40% - Accent4 26 3 2" xfId="13684"/>
    <cellStyle name="40% - Accent4 26 3 2 2" xfId="13685"/>
    <cellStyle name="40% - Accent4 26 3 3" xfId="13686"/>
    <cellStyle name="40% - Accent4 26 4" xfId="13687"/>
    <cellStyle name="40% - Accent4 26 4 2" xfId="13688"/>
    <cellStyle name="40% - Accent4 26 5" xfId="13689"/>
    <cellStyle name="40% - Accent4 26_draft transactions report_052009_rvsd" xfId="13690"/>
    <cellStyle name="40% - Accent4 27" xfId="13691"/>
    <cellStyle name="40% - Accent4 27 2" xfId="13692"/>
    <cellStyle name="40% - Accent4 27 2 2" xfId="13693"/>
    <cellStyle name="40% - Accent4 27 2 2 2" xfId="13694"/>
    <cellStyle name="40% - Accent4 27 2 2 2 2" xfId="13695"/>
    <cellStyle name="40% - Accent4 27 2 2 3" xfId="13696"/>
    <cellStyle name="40% - Accent4 27 2 3" xfId="13697"/>
    <cellStyle name="40% - Accent4 27 2 3 2" xfId="13698"/>
    <cellStyle name="40% - Accent4 27 2 4" xfId="13699"/>
    <cellStyle name="40% - Accent4 27 3" xfId="13700"/>
    <cellStyle name="40% - Accent4 27 3 2" xfId="13701"/>
    <cellStyle name="40% - Accent4 27 3 2 2" xfId="13702"/>
    <cellStyle name="40% - Accent4 27 3 3" xfId="13703"/>
    <cellStyle name="40% - Accent4 27 4" xfId="13704"/>
    <cellStyle name="40% - Accent4 27 4 2" xfId="13705"/>
    <cellStyle name="40% - Accent4 27 5" xfId="13706"/>
    <cellStyle name="40% - Accent4 27_draft transactions report_052009_rvsd" xfId="13707"/>
    <cellStyle name="40% - Accent4 28" xfId="13708"/>
    <cellStyle name="40% - Accent4 28 2" xfId="13709"/>
    <cellStyle name="40% - Accent4 28 2 2" xfId="13710"/>
    <cellStyle name="40% - Accent4 28 2 2 2" xfId="13711"/>
    <cellStyle name="40% - Accent4 28 2 2 2 2" xfId="13712"/>
    <cellStyle name="40% - Accent4 28 2 2 3" xfId="13713"/>
    <cellStyle name="40% - Accent4 28 2 3" xfId="13714"/>
    <cellStyle name="40% - Accent4 28 2 3 2" xfId="13715"/>
    <cellStyle name="40% - Accent4 28 2 4" xfId="13716"/>
    <cellStyle name="40% - Accent4 28 3" xfId="13717"/>
    <cellStyle name="40% - Accent4 28 3 2" xfId="13718"/>
    <cellStyle name="40% - Accent4 28 3 2 2" xfId="13719"/>
    <cellStyle name="40% - Accent4 28 3 3" xfId="13720"/>
    <cellStyle name="40% - Accent4 28 4" xfId="13721"/>
    <cellStyle name="40% - Accent4 28 4 2" xfId="13722"/>
    <cellStyle name="40% - Accent4 28 5" xfId="13723"/>
    <cellStyle name="40% - Accent4 28_draft transactions report_052009_rvsd" xfId="13724"/>
    <cellStyle name="40% - Accent4 29" xfId="13725"/>
    <cellStyle name="40% - Accent4 29 2" xfId="13726"/>
    <cellStyle name="40% - Accent4 29 2 2" xfId="13727"/>
    <cellStyle name="40% - Accent4 29 2 2 2" xfId="13728"/>
    <cellStyle name="40% - Accent4 29 2 2 2 2" xfId="13729"/>
    <cellStyle name="40% - Accent4 29 2 2 3" xfId="13730"/>
    <cellStyle name="40% - Accent4 29 2 3" xfId="13731"/>
    <cellStyle name="40% - Accent4 29 2 3 2" xfId="13732"/>
    <cellStyle name="40% - Accent4 29 2 4" xfId="13733"/>
    <cellStyle name="40% - Accent4 29 3" xfId="13734"/>
    <cellStyle name="40% - Accent4 29 3 2" xfId="13735"/>
    <cellStyle name="40% - Accent4 29 3 2 2" xfId="13736"/>
    <cellStyle name="40% - Accent4 29 3 3" xfId="13737"/>
    <cellStyle name="40% - Accent4 29 4" xfId="13738"/>
    <cellStyle name="40% - Accent4 29 4 2" xfId="13739"/>
    <cellStyle name="40% - Accent4 29 5" xfId="13740"/>
    <cellStyle name="40% - Accent4 29_draft transactions report_052009_rvsd" xfId="13741"/>
    <cellStyle name="40% - Accent4 3" xfId="13742"/>
    <cellStyle name="40% - Accent4 3 2" xfId="13743"/>
    <cellStyle name="40% - Accent4 3 2 2" xfId="13744"/>
    <cellStyle name="40% - Accent4 3 2 2 2" xfId="13745"/>
    <cellStyle name="40% - Accent4 3 2 2 2 2" xfId="13746"/>
    <cellStyle name="40% - Accent4 3 2 2 2 2 2" xfId="13747"/>
    <cellStyle name="40% - Accent4 3 2 2 2 3" xfId="13748"/>
    <cellStyle name="40% - Accent4 3 2 2 3" xfId="13749"/>
    <cellStyle name="40% - Accent4 3 2 2 3 2" xfId="13750"/>
    <cellStyle name="40% - Accent4 3 2 2 4" xfId="13751"/>
    <cellStyle name="40% - Accent4 3 2 3" xfId="13752"/>
    <cellStyle name="40% - Accent4 3 2 3 2" xfId="13753"/>
    <cellStyle name="40% - Accent4 3 2 3 2 2" xfId="13754"/>
    <cellStyle name="40% - Accent4 3 2 3 3" xfId="13755"/>
    <cellStyle name="40% - Accent4 3 2 4" xfId="13756"/>
    <cellStyle name="40% - Accent4 3 2 4 2" xfId="13757"/>
    <cellStyle name="40% - Accent4 3 2 5" xfId="13758"/>
    <cellStyle name="40% - Accent4 3 2_draft transactions report_052009_rvsd" xfId="13759"/>
    <cellStyle name="40% - Accent4 3 3" xfId="13760"/>
    <cellStyle name="40% - Accent4 3 3 2" xfId="13761"/>
    <cellStyle name="40% - Accent4 3 3 2 2" xfId="13762"/>
    <cellStyle name="40% - Accent4 3 3 2 2 2" xfId="13763"/>
    <cellStyle name="40% - Accent4 3 3 2 3" xfId="13764"/>
    <cellStyle name="40% - Accent4 3 3 3" xfId="13765"/>
    <cellStyle name="40% - Accent4 3 3 3 2" xfId="13766"/>
    <cellStyle name="40% - Accent4 3 3 4" xfId="13767"/>
    <cellStyle name="40% - Accent4 3 4" xfId="13768"/>
    <cellStyle name="40% - Accent4 3 4 2" xfId="13769"/>
    <cellStyle name="40% - Accent4 3 4 2 2" xfId="13770"/>
    <cellStyle name="40% - Accent4 3 4 3" xfId="13771"/>
    <cellStyle name="40% - Accent4 3 5" xfId="13772"/>
    <cellStyle name="40% - Accent4 3 5 2" xfId="13773"/>
    <cellStyle name="40% - Accent4 3 6" xfId="13774"/>
    <cellStyle name="40% - Accent4 3_draft transactions report_052009_rvsd" xfId="13775"/>
    <cellStyle name="40% - Accent4 30" xfId="13776"/>
    <cellStyle name="40% - Accent4 30 2" xfId="13777"/>
    <cellStyle name="40% - Accent4 30 2 2" xfId="13778"/>
    <cellStyle name="40% - Accent4 30 2 2 2" xfId="13779"/>
    <cellStyle name="40% - Accent4 30 2 2 2 2" xfId="13780"/>
    <cellStyle name="40% - Accent4 30 2 2 3" xfId="13781"/>
    <cellStyle name="40% - Accent4 30 2 3" xfId="13782"/>
    <cellStyle name="40% - Accent4 30 2 3 2" xfId="13783"/>
    <cellStyle name="40% - Accent4 30 2 4" xfId="13784"/>
    <cellStyle name="40% - Accent4 30 3" xfId="13785"/>
    <cellStyle name="40% - Accent4 30 3 2" xfId="13786"/>
    <cellStyle name="40% - Accent4 30 3 2 2" xfId="13787"/>
    <cellStyle name="40% - Accent4 30 3 3" xfId="13788"/>
    <cellStyle name="40% - Accent4 30 4" xfId="13789"/>
    <cellStyle name="40% - Accent4 30 4 2" xfId="13790"/>
    <cellStyle name="40% - Accent4 30 5" xfId="13791"/>
    <cellStyle name="40% - Accent4 30_draft transactions report_052009_rvsd" xfId="13792"/>
    <cellStyle name="40% - Accent4 31" xfId="13793"/>
    <cellStyle name="40% - Accent4 31 2" xfId="13794"/>
    <cellStyle name="40% - Accent4 31 2 2" xfId="13795"/>
    <cellStyle name="40% - Accent4 31 2 2 2" xfId="13796"/>
    <cellStyle name="40% - Accent4 31 2 2 2 2" xfId="13797"/>
    <cellStyle name="40% - Accent4 31 2 2 3" xfId="13798"/>
    <cellStyle name="40% - Accent4 31 2 3" xfId="13799"/>
    <cellStyle name="40% - Accent4 31 2 3 2" xfId="13800"/>
    <cellStyle name="40% - Accent4 31 2 4" xfId="13801"/>
    <cellStyle name="40% - Accent4 31 3" xfId="13802"/>
    <cellStyle name="40% - Accent4 31 3 2" xfId="13803"/>
    <cellStyle name="40% - Accent4 31 3 2 2" xfId="13804"/>
    <cellStyle name="40% - Accent4 31 3 3" xfId="13805"/>
    <cellStyle name="40% - Accent4 31 4" xfId="13806"/>
    <cellStyle name="40% - Accent4 31 4 2" xfId="13807"/>
    <cellStyle name="40% - Accent4 31 5" xfId="13808"/>
    <cellStyle name="40% - Accent4 31_draft transactions report_052009_rvsd" xfId="13809"/>
    <cellStyle name="40% - Accent4 32" xfId="13810"/>
    <cellStyle name="40% - Accent4 32 2" xfId="13811"/>
    <cellStyle name="40% - Accent4 32 2 2" xfId="13812"/>
    <cellStyle name="40% - Accent4 32 2 2 2" xfId="13813"/>
    <cellStyle name="40% - Accent4 32 2 2 2 2" xfId="13814"/>
    <cellStyle name="40% - Accent4 32 2 2 3" xfId="13815"/>
    <cellStyle name="40% - Accent4 32 2 3" xfId="13816"/>
    <cellStyle name="40% - Accent4 32 2 3 2" xfId="13817"/>
    <cellStyle name="40% - Accent4 32 2 4" xfId="13818"/>
    <cellStyle name="40% - Accent4 32 3" xfId="13819"/>
    <cellStyle name="40% - Accent4 32 3 2" xfId="13820"/>
    <cellStyle name="40% - Accent4 32 3 2 2" xfId="13821"/>
    <cellStyle name="40% - Accent4 32 3 3" xfId="13822"/>
    <cellStyle name="40% - Accent4 32 4" xfId="13823"/>
    <cellStyle name="40% - Accent4 32 4 2" xfId="13824"/>
    <cellStyle name="40% - Accent4 32 5" xfId="13825"/>
    <cellStyle name="40% - Accent4 32_draft transactions report_052009_rvsd" xfId="13826"/>
    <cellStyle name="40% - Accent4 33" xfId="13827"/>
    <cellStyle name="40% - Accent4 33 2" xfId="13828"/>
    <cellStyle name="40% - Accent4 33 2 2" xfId="13829"/>
    <cellStyle name="40% - Accent4 33 2 2 2" xfId="13830"/>
    <cellStyle name="40% - Accent4 33 2 3" xfId="13831"/>
    <cellStyle name="40% - Accent4 33 3" xfId="13832"/>
    <cellStyle name="40% - Accent4 33 3 2" xfId="13833"/>
    <cellStyle name="40% - Accent4 33 4" xfId="13834"/>
    <cellStyle name="40% - Accent4 34" xfId="13835"/>
    <cellStyle name="40% - Accent4 34 2" xfId="13836"/>
    <cellStyle name="40% - Accent4 34 2 2" xfId="13837"/>
    <cellStyle name="40% - Accent4 34 2 2 2" xfId="13838"/>
    <cellStyle name="40% - Accent4 34 2 3" xfId="13839"/>
    <cellStyle name="40% - Accent4 34 3" xfId="13840"/>
    <cellStyle name="40% - Accent4 34 3 2" xfId="13841"/>
    <cellStyle name="40% - Accent4 34 4" xfId="13842"/>
    <cellStyle name="40% - Accent4 35" xfId="13843"/>
    <cellStyle name="40% - Accent4 35 2" xfId="13844"/>
    <cellStyle name="40% - Accent4 35 2 2" xfId="13845"/>
    <cellStyle name="40% - Accent4 35 2 2 2" xfId="13846"/>
    <cellStyle name="40% - Accent4 35 2 3" xfId="13847"/>
    <cellStyle name="40% - Accent4 35 3" xfId="13848"/>
    <cellStyle name="40% - Accent4 35 3 2" xfId="13849"/>
    <cellStyle name="40% - Accent4 35 4" xfId="13850"/>
    <cellStyle name="40% - Accent4 36" xfId="13851"/>
    <cellStyle name="40% - Accent4 36 2" xfId="13852"/>
    <cellStyle name="40% - Accent4 36 2 2" xfId="13853"/>
    <cellStyle name="40% - Accent4 36 2 2 2" xfId="13854"/>
    <cellStyle name="40% - Accent4 36 2 3" xfId="13855"/>
    <cellStyle name="40% - Accent4 36 3" xfId="13856"/>
    <cellStyle name="40% - Accent4 36 3 2" xfId="13857"/>
    <cellStyle name="40% - Accent4 36 4" xfId="13858"/>
    <cellStyle name="40% - Accent4 37" xfId="13859"/>
    <cellStyle name="40% - Accent4 37 2" xfId="13860"/>
    <cellStyle name="40% - Accent4 37 2 2" xfId="13861"/>
    <cellStyle name="40% - Accent4 37 2 2 2" xfId="13862"/>
    <cellStyle name="40% - Accent4 37 2 3" xfId="13863"/>
    <cellStyle name="40% - Accent4 37 3" xfId="13864"/>
    <cellStyle name="40% - Accent4 37 3 2" xfId="13865"/>
    <cellStyle name="40% - Accent4 37 4" xfId="13866"/>
    <cellStyle name="40% - Accent4 38" xfId="13867"/>
    <cellStyle name="40% - Accent4 38 2" xfId="13868"/>
    <cellStyle name="40% - Accent4 38 2 2" xfId="13869"/>
    <cellStyle name="40% - Accent4 38 2 2 2" xfId="13870"/>
    <cellStyle name="40% - Accent4 38 2 3" xfId="13871"/>
    <cellStyle name="40% - Accent4 38 3" xfId="13872"/>
    <cellStyle name="40% - Accent4 38 3 2" xfId="13873"/>
    <cellStyle name="40% - Accent4 38 4" xfId="13874"/>
    <cellStyle name="40% - Accent4 39" xfId="13875"/>
    <cellStyle name="40% - Accent4 39 2" xfId="13876"/>
    <cellStyle name="40% - Accent4 39 2 2" xfId="13877"/>
    <cellStyle name="40% - Accent4 39 2 2 2" xfId="13878"/>
    <cellStyle name="40% - Accent4 39 2 3" xfId="13879"/>
    <cellStyle name="40% - Accent4 39 3" xfId="13880"/>
    <cellStyle name="40% - Accent4 39 3 2" xfId="13881"/>
    <cellStyle name="40% - Accent4 39 4" xfId="13882"/>
    <cellStyle name="40% - Accent4 4" xfId="13883"/>
    <cellStyle name="40% - Accent4 4 2" xfId="13884"/>
    <cellStyle name="40% - Accent4 4 2 2" xfId="13885"/>
    <cellStyle name="40% - Accent4 4 2 2 2" xfId="13886"/>
    <cellStyle name="40% - Accent4 4 2 2 2 2" xfId="13887"/>
    <cellStyle name="40% - Accent4 4 2 2 2 2 2" xfId="13888"/>
    <cellStyle name="40% - Accent4 4 2 2 2 3" xfId="13889"/>
    <cellStyle name="40% - Accent4 4 2 2 3" xfId="13890"/>
    <cellStyle name="40% - Accent4 4 2 2 3 2" xfId="13891"/>
    <cellStyle name="40% - Accent4 4 2 2 4" xfId="13892"/>
    <cellStyle name="40% - Accent4 4 2 3" xfId="13893"/>
    <cellStyle name="40% - Accent4 4 2 3 2" xfId="13894"/>
    <cellStyle name="40% - Accent4 4 2 3 2 2" xfId="13895"/>
    <cellStyle name="40% - Accent4 4 2 3 3" xfId="13896"/>
    <cellStyle name="40% - Accent4 4 2 4" xfId="13897"/>
    <cellStyle name="40% - Accent4 4 2 4 2" xfId="13898"/>
    <cellStyle name="40% - Accent4 4 2 5" xfId="13899"/>
    <cellStyle name="40% - Accent4 4 2_draft transactions report_052009_rvsd" xfId="13900"/>
    <cellStyle name="40% - Accent4 4 3" xfId="13901"/>
    <cellStyle name="40% - Accent4 4 3 2" xfId="13902"/>
    <cellStyle name="40% - Accent4 4 3 2 2" xfId="13903"/>
    <cellStyle name="40% - Accent4 4 3 2 2 2" xfId="13904"/>
    <cellStyle name="40% - Accent4 4 3 2 3" xfId="13905"/>
    <cellStyle name="40% - Accent4 4 3 3" xfId="13906"/>
    <cellStyle name="40% - Accent4 4 3 3 2" xfId="13907"/>
    <cellStyle name="40% - Accent4 4 3 4" xfId="13908"/>
    <cellStyle name="40% - Accent4 4 4" xfId="13909"/>
    <cellStyle name="40% - Accent4 4 4 2" xfId="13910"/>
    <cellStyle name="40% - Accent4 4 4 2 2" xfId="13911"/>
    <cellStyle name="40% - Accent4 4 4 3" xfId="13912"/>
    <cellStyle name="40% - Accent4 4 5" xfId="13913"/>
    <cellStyle name="40% - Accent4 4 5 2" xfId="13914"/>
    <cellStyle name="40% - Accent4 4 6" xfId="13915"/>
    <cellStyle name="40% - Accent4 4_draft transactions report_052009_rvsd" xfId="13916"/>
    <cellStyle name="40% - Accent4 40" xfId="13917"/>
    <cellStyle name="40% - Accent4 40 2" xfId="13918"/>
    <cellStyle name="40% - Accent4 40 2 2" xfId="13919"/>
    <cellStyle name="40% - Accent4 40 2 2 2" xfId="13920"/>
    <cellStyle name="40% - Accent4 40 2 3" xfId="13921"/>
    <cellStyle name="40% - Accent4 40 3" xfId="13922"/>
    <cellStyle name="40% - Accent4 40 3 2" xfId="13923"/>
    <cellStyle name="40% - Accent4 40 4" xfId="13924"/>
    <cellStyle name="40% - Accent4 41" xfId="13925"/>
    <cellStyle name="40% - Accent4 41 2" xfId="13926"/>
    <cellStyle name="40% - Accent4 41 2 2" xfId="13927"/>
    <cellStyle name="40% - Accent4 41 2 2 2" xfId="13928"/>
    <cellStyle name="40% - Accent4 41 2 3" xfId="13929"/>
    <cellStyle name="40% - Accent4 41 3" xfId="13930"/>
    <cellStyle name="40% - Accent4 41 3 2" xfId="13931"/>
    <cellStyle name="40% - Accent4 41 4" xfId="13932"/>
    <cellStyle name="40% - Accent4 42" xfId="13933"/>
    <cellStyle name="40% - Accent4 42 2" xfId="13934"/>
    <cellStyle name="40% - Accent4 42 2 2" xfId="13935"/>
    <cellStyle name="40% - Accent4 42 2 2 2" xfId="13936"/>
    <cellStyle name="40% - Accent4 42 2 3" xfId="13937"/>
    <cellStyle name="40% - Accent4 42 3" xfId="13938"/>
    <cellStyle name="40% - Accent4 42 3 2" xfId="13939"/>
    <cellStyle name="40% - Accent4 42 4" xfId="13940"/>
    <cellStyle name="40% - Accent4 43" xfId="13941"/>
    <cellStyle name="40% - Accent4 43 2" xfId="13942"/>
    <cellStyle name="40% - Accent4 43 2 2" xfId="13943"/>
    <cellStyle name="40% - Accent4 43 2 2 2" xfId="13944"/>
    <cellStyle name="40% - Accent4 43 2 3" xfId="13945"/>
    <cellStyle name="40% - Accent4 43 3" xfId="13946"/>
    <cellStyle name="40% - Accent4 43 3 2" xfId="13947"/>
    <cellStyle name="40% - Accent4 43 4" xfId="13948"/>
    <cellStyle name="40% - Accent4 44" xfId="13949"/>
    <cellStyle name="40% - Accent4 44 2" xfId="13950"/>
    <cellStyle name="40% - Accent4 44 2 2" xfId="13951"/>
    <cellStyle name="40% - Accent4 44 2 2 2" xfId="13952"/>
    <cellStyle name="40% - Accent4 44 2 3" xfId="13953"/>
    <cellStyle name="40% - Accent4 44 3" xfId="13954"/>
    <cellStyle name="40% - Accent4 44 3 2" xfId="13955"/>
    <cellStyle name="40% - Accent4 44 4" xfId="13956"/>
    <cellStyle name="40% - Accent4 45" xfId="13957"/>
    <cellStyle name="40% - Accent4 45 2" xfId="13958"/>
    <cellStyle name="40% - Accent4 45 2 2" xfId="13959"/>
    <cellStyle name="40% - Accent4 45 2 2 2" xfId="13960"/>
    <cellStyle name="40% - Accent4 45 2 3" xfId="13961"/>
    <cellStyle name="40% - Accent4 45 3" xfId="13962"/>
    <cellStyle name="40% - Accent4 45 3 2" xfId="13963"/>
    <cellStyle name="40% - Accent4 45 4" xfId="13964"/>
    <cellStyle name="40% - Accent4 46" xfId="13965"/>
    <cellStyle name="40% - Accent4 46 2" xfId="13966"/>
    <cellStyle name="40% - Accent4 46 2 2" xfId="13967"/>
    <cellStyle name="40% - Accent4 46 2 2 2" xfId="13968"/>
    <cellStyle name="40% - Accent4 46 2 3" xfId="13969"/>
    <cellStyle name="40% - Accent4 46 3" xfId="13970"/>
    <cellStyle name="40% - Accent4 46 3 2" xfId="13971"/>
    <cellStyle name="40% - Accent4 46 4" xfId="13972"/>
    <cellStyle name="40% - Accent4 47" xfId="13973"/>
    <cellStyle name="40% - Accent4 47 2" xfId="13974"/>
    <cellStyle name="40% - Accent4 47 2 2" xfId="13975"/>
    <cellStyle name="40% - Accent4 47 2 2 2" xfId="13976"/>
    <cellStyle name="40% - Accent4 47 2 3" xfId="13977"/>
    <cellStyle name="40% - Accent4 47 3" xfId="13978"/>
    <cellStyle name="40% - Accent4 47 3 2" xfId="13979"/>
    <cellStyle name="40% - Accent4 47 4" xfId="13980"/>
    <cellStyle name="40% - Accent4 48" xfId="13981"/>
    <cellStyle name="40% - Accent4 48 2" xfId="13982"/>
    <cellStyle name="40% - Accent4 48 2 2" xfId="13983"/>
    <cellStyle name="40% - Accent4 48 2 2 2" xfId="13984"/>
    <cellStyle name="40% - Accent4 48 2 3" xfId="13985"/>
    <cellStyle name="40% - Accent4 48 3" xfId="13986"/>
    <cellStyle name="40% - Accent4 48 3 2" xfId="13987"/>
    <cellStyle name="40% - Accent4 48 4" xfId="13988"/>
    <cellStyle name="40% - Accent4 49" xfId="13989"/>
    <cellStyle name="40% - Accent4 49 2" xfId="13990"/>
    <cellStyle name="40% - Accent4 49 2 2" xfId="13991"/>
    <cellStyle name="40% - Accent4 49 2 2 2" xfId="13992"/>
    <cellStyle name="40% - Accent4 49 2 3" xfId="13993"/>
    <cellStyle name="40% - Accent4 49 3" xfId="13994"/>
    <cellStyle name="40% - Accent4 49 3 2" xfId="13995"/>
    <cellStyle name="40% - Accent4 49 4" xfId="13996"/>
    <cellStyle name="40% - Accent4 5" xfId="13997"/>
    <cellStyle name="40% - Accent4 5 2" xfId="13998"/>
    <cellStyle name="40% - Accent4 5 2 2" xfId="13999"/>
    <cellStyle name="40% - Accent4 5 2 2 2" xfId="14000"/>
    <cellStyle name="40% - Accent4 5 2 2 2 2" xfId="14001"/>
    <cellStyle name="40% - Accent4 5 2 2 2 2 2" xfId="14002"/>
    <cellStyle name="40% - Accent4 5 2 2 2 3" xfId="14003"/>
    <cellStyle name="40% - Accent4 5 2 2 3" xfId="14004"/>
    <cellStyle name="40% - Accent4 5 2 2 3 2" xfId="14005"/>
    <cellStyle name="40% - Accent4 5 2 2 4" xfId="14006"/>
    <cellStyle name="40% - Accent4 5 2 3" xfId="14007"/>
    <cellStyle name="40% - Accent4 5 2 3 2" xfId="14008"/>
    <cellStyle name="40% - Accent4 5 2 3 2 2" xfId="14009"/>
    <cellStyle name="40% - Accent4 5 2 3 3" xfId="14010"/>
    <cellStyle name="40% - Accent4 5 2 4" xfId="14011"/>
    <cellStyle name="40% - Accent4 5 2 4 2" xfId="14012"/>
    <cellStyle name="40% - Accent4 5 2 5" xfId="14013"/>
    <cellStyle name="40% - Accent4 5 2_draft transactions report_052009_rvsd" xfId="14014"/>
    <cellStyle name="40% - Accent4 5 3" xfId="14015"/>
    <cellStyle name="40% - Accent4 5 3 2" xfId="14016"/>
    <cellStyle name="40% - Accent4 5 3 2 2" xfId="14017"/>
    <cellStyle name="40% - Accent4 5 3 2 2 2" xfId="14018"/>
    <cellStyle name="40% - Accent4 5 3 2 3" xfId="14019"/>
    <cellStyle name="40% - Accent4 5 3 3" xfId="14020"/>
    <cellStyle name="40% - Accent4 5 3 3 2" xfId="14021"/>
    <cellStyle name="40% - Accent4 5 3 4" xfId="14022"/>
    <cellStyle name="40% - Accent4 5 4" xfId="14023"/>
    <cellStyle name="40% - Accent4 5 4 2" xfId="14024"/>
    <cellStyle name="40% - Accent4 5 4 2 2" xfId="14025"/>
    <cellStyle name="40% - Accent4 5 4 3" xfId="14026"/>
    <cellStyle name="40% - Accent4 5 5" xfId="14027"/>
    <cellStyle name="40% - Accent4 5 5 2" xfId="14028"/>
    <cellStyle name="40% - Accent4 5 6" xfId="14029"/>
    <cellStyle name="40% - Accent4 5_draft transactions report_052009_rvsd" xfId="14030"/>
    <cellStyle name="40% - Accent4 50" xfId="14031"/>
    <cellStyle name="40% - Accent4 50 2" xfId="14032"/>
    <cellStyle name="40% - Accent4 50 2 2" xfId="14033"/>
    <cellStyle name="40% - Accent4 50 2 2 2" xfId="14034"/>
    <cellStyle name="40% - Accent4 50 2 3" xfId="14035"/>
    <cellStyle name="40% - Accent4 50 3" xfId="14036"/>
    <cellStyle name="40% - Accent4 50 3 2" xfId="14037"/>
    <cellStyle name="40% - Accent4 50 4" xfId="14038"/>
    <cellStyle name="40% - Accent4 51" xfId="14039"/>
    <cellStyle name="40% - Accent4 51 2" xfId="14040"/>
    <cellStyle name="40% - Accent4 51 2 2" xfId="14041"/>
    <cellStyle name="40% - Accent4 51 2 2 2" xfId="14042"/>
    <cellStyle name="40% - Accent4 51 2 3" xfId="14043"/>
    <cellStyle name="40% - Accent4 51 3" xfId="14044"/>
    <cellStyle name="40% - Accent4 51 3 2" xfId="14045"/>
    <cellStyle name="40% - Accent4 51 4" xfId="14046"/>
    <cellStyle name="40% - Accent4 52" xfId="14047"/>
    <cellStyle name="40% - Accent4 52 2" xfId="14048"/>
    <cellStyle name="40% - Accent4 52 2 2" xfId="14049"/>
    <cellStyle name="40% - Accent4 52 2 2 2" xfId="14050"/>
    <cellStyle name="40% - Accent4 52 2 3" xfId="14051"/>
    <cellStyle name="40% - Accent4 52 3" xfId="14052"/>
    <cellStyle name="40% - Accent4 52 3 2" xfId="14053"/>
    <cellStyle name="40% - Accent4 52 4" xfId="14054"/>
    <cellStyle name="40% - Accent4 53" xfId="14055"/>
    <cellStyle name="40% - Accent4 53 2" xfId="14056"/>
    <cellStyle name="40% - Accent4 53 2 2" xfId="14057"/>
    <cellStyle name="40% - Accent4 53 2 2 2" xfId="14058"/>
    <cellStyle name="40% - Accent4 53 2 3" xfId="14059"/>
    <cellStyle name="40% - Accent4 53 3" xfId="14060"/>
    <cellStyle name="40% - Accent4 53 3 2" xfId="14061"/>
    <cellStyle name="40% - Accent4 53 4" xfId="14062"/>
    <cellStyle name="40% - Accent4 54" xfId="14063"/>
    <cellStyle name="40% - Accent4 54 2" xfId="14064"/>
    <cellStyle name="40% - Accent4 54 2 2" xfId="14065"/>
    <cellStyle name="40% - Accent4 54 2 2 2" xfId="14066"/>
    <cellStyle name="40% - Accent4 54 2 3" xfId="14067"/>
    <cellStyle name="40% - Accent4 54 3" xfId="14068"/>
    <cellStyle name="40% - Accent4 54 3 2" xfId="14069"/>
    <cellStyle name="40% - Accent4 54 4" xfId="14070"/>
    <cellStyle name="40% - Accent4 55" xfId="14071"/>
    <cellStyle name="40% - Accent4 55 2" xfId="14072"/>
    <cellStyle name="40% - Accent4 55 2 2" xfId="14073"/>
    <cellStyle name="40% - Accent4 55 2 2 2" xfId="14074"/>
    <cellStyle name="40% - Accent4 55 2 3" xfId="14075"/>
    <cellStyle name="40% - Accent4 55 3" xfId="14076"/>
    <cellStyle name="40% - Accent4 55 3 2" xfId="14077"/>
    <cellStyle name="40% - Accent4 55 4" xfId="14078"/>
    <cellStyle name="40% - Accent4 56" xfId="14079"/>
    <cellStyle name="40% - Accent4 56 2" xfId="14080"/>
    <cellStyle name="40% - Accent4 56 2 2" xfId="14081"/>
    <cellStyle name="40% - Accent4 56 2 2 2" xfId="14082"/>
    <cellStyle name="40% - Accent4 56 2 3" xfId="14083"/>
    <cellStyle name="40% - Accent4 56 3" xfId="14084"/>
    <cellStyle name="40% - Accent4 56 3 2" xfId="14085"/>
    <cellStyle name="40% - Accent4 56 4" xfId="14086"/>
    <cellStyle name="40% - Accent4 57" xfId="14087"/>
    <cellStyle name="40% - Accent4 57 2" xfId="14088"/>
    <cellStyle name="40% - Accent4 57 2 2" xfId="14089"/>
    <cellStyle name="40% - Accent4 57 2 2 2" xfId="14090"/>
    <cellStyle name="40% - Accent4 57 2 3" xfId="14091"/>
    <cellStyle name="40% - Accent4 57 3" xfId="14092"/>
    <cellStyle name="40% - Accent4 57 3 2" xfId="14093"/>
    <cellStyle name="40% - Accent4 57 4" xfId="14094"/>
    <cellStyle name="40% - Accent4 58" xfId="14095"/>
    <cellStyle name="40% - Accent4 58 2" xfId="14096"/>
    <cellStyle name="40% - Accent4 58 2 2" xfId="14097"/>
    <cellStyle name="40% - Accent4 58 2 2 2" xfId="14098"/>
    <cellStyle name="40% - Accent4 58 2 3" xfId="14099"/>
    <cellStyle name="40% - Accent4 58 3" xfId="14100"/>
    <cellStyle name="40% - Accent4 58 3 2" xfId="14101"/>
    <cellStyle name="40% - Accent4 58 4" xfId="14102"/>
    <cellStyle name="40% - Accent4 59" xfId="14103"/>
    <cellStyle name="40% - Accent4 59 2" xfId="14104"/>
    <cellStyle name="40% - Accent4 59 2 2" xfId="14105"/>
    <cellStyle name="40% - Accent4 59 2 2 2" xfId="14106"/>
    <cellStyle name="40% - Accent4 59 2 3" xfId="14107"/>
    <cellStyle name="40% - Accent4 59 3" xfId="14108"/>
    <cellStyle name="40% - Accent4 59 3 2" xfId="14109"/>
    <cellStyle name="40% - Accent4 59 4" xfId="14110"/>
    <cellStyle name="40% - Accent4 6" xfId="14111"/>
    <cellStyle name="40% - Accent4 6 2" xfId="14112"/>
    <cellStyle name="40% - Accent4 6 2 2" xfId="14113"/>
    <cellStyle name="40% - Accent4 6 2 2 2" xfId="14114"/>
    <cellStyle name="40% - Accent4 6 2 2 2 2" xfId="14115"/>
    <cellStyle name="40% - Accent4 6 2 2 2 2 2" xfId="14116"/>
    <cellStyle name="40% - Accent4 6 2 2 2 3" xfId="14117"/>
    <cellStyle name="40% - Accent4 6 2 2 3" xfId="14118"/>
    <cellStyle name="40% - Accent4 6 2 2 3 2" xfId="14119"/>
    <cellStyle name="40% - Accent4 6 2 2 4" xfId="14120"/>
    <cellStyle name="40% - Accent4 6 2 3" xfId="14121"/>
    <cellStyle name="40% - Accent4 6 2 3 2" xfId="14122"/>
    <cellStyle name="40% - Accent4 6 2 3 2 2" xfId="14123"/>
    <cellStyle name="40% - Accent4 6 2 3 3" xfId="14124"/>
    <cellStyle name="40% - Accent4 6 2 4" xfId="14125"/>
    <cellStyle name="40% - Accent4 6 2 4 2" xfId="14126"/>
    <cellStyle name="40% - Accent4 6 2 5" xfId="14127"/>
    <cellStyle name="40% - Accent4 6 2_draft transactions report_052009_rvsd" xfId="14128"/>
    <cellStyle name="40% - Accent4 6 3" xfId="14129"/>
    <cellStyle name="40% - Accent4 6 3 2" xfId="14130"/>
    <cellStyle name="40% - Accent4 6 3 2 2" xfId="14131"/>
    <cellStyle name="40% - Accent4 6 3 2 2 2" xfId="14132"/>
    <cellStyle name="40% - Accent4 6 3 2 3" xfId="14133"/>
    <cellStyle name="40% - Accent4 6 3 3" xfId="14134"/>
    <cellStyle name="40% - Accent4 6 3 3 2" xfId="14135"/>
    <cellStyle name="40% - Accent4 6 3 4" xfId="14136"/>
    <cellStyle name="40% - Accent4 6 4" xfId="14137"/>
    <cellStyle name="40% - Accent4 6 4 2" xfId="14138"/>
    <cellStyle name="40% - Accent4 6 4 2 2" xfId="14139"/>
    <cellStyle name="40% - Accent4 6 4 3" xfId="14140"/>
    <cellStyle name="40% - Accent4 6 5" xfId="14141"/>
    <cellStyle name="40% - Accent4 6 5 2" xfId="14142"/>
    <cellStyle name="40% - Accent4 6 6" xfId="14143"/>
    <cellStyle name="40% - Accent4 6_draft transactions report_052009_rvsd" xfId="14144"/>
    <cellStyle name="40% - Accent4 60" xfId="14145"/>
    <cellStyle name="40% - Accent4 60 2" xfId="14146"/>
    <cellStyle name="40% - Accent4 60 2 2" xfId="14147"/>
    <cellStyle name="40% - Accent4 60 2 2 2" xfId="14148"/>
    <cellStyle name="40% - Accent4 60 2 3" xfId="14149"/>
    <cellStyle name="40% - Accent4 60 3" xfId="14150"/>
    <cellStyle name="40% - Accent4 60 3 2" xfId="14151"/>
    <cellStyle name="40% - Accent4 60 4" xfId="14152"/>
    <cellStyle name="40% - Accent4 61" xfId="14153"/>
    <cellStyle name="40% - Accent4 61 2" xfId="14154"/>
    <cellStyle name="40% - Accent4 61 2 2" xfId="14155"/>
    <cellStyle name="40% - Accent4 61 2 2 2" xfId="14156"/>
    <cellStyle name="40% - Accent4 61 2 3" xfId="14157"/>
    <cellStyle name="40% - Accent4 61 3" xfId="14158"/>
    <cellStyle name="40% - Accent4 61 3 2" xfId="14159"/>
    <cellStyle name="40% - Accent4 61 4" xfId="14160"/>
    <cellStyle name="40% - Accent4 62" xfId="14161"/>
    <cellStyle name="40% - Accent4 62 2" xfId="14162"/>
    <cellStyle name="40% - Accent4 62 2 2" xfId="14163"/>
    <cellStyle name="40% - Accent4 62 2 2 2" xfId="14164"/>
    <cellStyle name="40% - Accent4 62 2 3" xfId="14165"/>
    <cellStyle name="40% - Accent4 62 3" xfId="14166"/>
    <cellStyle name="40% - Accent4 62 3 2" xfId="14167"/>
    <cellStyle name="40% - Accent4 62 4" xfId="14168"/>
    <cellStyle name="40% - Accent4 63" xfId="14169"/>
    <cellStyle name="40% - Accent4 63 2" xfId="14170"/>
    <cellStyle name="40% - Accent4 63 2 2" xfId="14171"/>
    <cellStyle name="40% - Accent4 63 2 2 2" xfId="14172"/>
    <cellStyle name="40% - Accent4 63 2 3" xfId="14173"/>
    <cellStyle name="40% - Accent4 63 3" xfId="14174"/>
    <cellStyle name="40% - Accent4 63 3 2" xfId="14175"/>
    <cellStyle name="40% - Accent4 63 4" xfId="14176"/>
    <cellStyle name="40% - Accent4 64" xfId="14177"/>
    <cellStyle name="40% - Accent4 64 2" xfId="14178"/>
    <cellStyle name="40% - Accent4 64 2 2" xfId="14179"/>
    <cellStyle name="40% - Accent4 64 2 2 2" xfId="14180"/>
    <cellStyle name="40% - Accent4 64 2 3" xfId="14181"/>
    <cellStyle name="40% - Accent4 64 3" xfId="14182"/>
    <cellStyle name="40% - Accent4 64 3 2" xfId="14183"/>
    <cellStyle name="40% - Accent4 64 4" xfId="14184"/>
    <cellStyle name="40% - Accent4 65" xfId="14185"/>
    <cellStyle name="40% - Accent4 65 2" xfId="14186"/>
    <cellStyle name="40% - Accent4 65 2 2" xfId="14187"/>
    <cellStyle name="40% - Accent4 65 2 2 2" xfId="14188"/>
    <cellStyle name="40% - Accent4 65 2 3" xfId="14189"/>
    <cellStyle name="40% - Accent4 65 3" xfId="14190"/>
    <cellStyle name="40% - Accent4 65 3 2" xfId="14191"/>
    <cellStyle name="40% - Accent4 65 4" xfId="14192"/>
    <cellStyle name="40% - Accent4 66" xfId="14193"/>
    <cellStyle name="40% - Accent4 66 2" xfId="14194"/>
    <cellStyle name="40% - Accent4 66 2 2" xfId="14195"/>
    <cellStyle name="40% - Accent4 66 2 2 2" xfId="14196"/>
    <cellStyle name="40% - Accent4 66 2 3" xfId="14197"/>
    <cellStyle name="40% - Accent4 66 3" xfId="14198"/>
    <cellStyle name="40% - Accent4 66 3 2" xfId="14199"/>
    <cellStyle name="40% - Accent4 66 4" xfId="14200"/>
    <cellStyle name="40% - Accent4 67" xfId="14201"/>
    <cellStyle name="40% - Accent4 67 2" xfId="14202"/>
    <cellStyle name="40% - Accent4 67 2 2" xfId="14203"/>
    <cellStyle name="40% - Accent4 67 2 2 2" xfId="14204"/>
    <cellStyle name="40% - Accent4 67 2 3" xfId="14205"/>
    <cellStyle name="40% - Accent4 67 3" xfId="14206"/>
    <cellStyle name="40% - Accent4 67 3 2" xfId="14207"/>
    <cellStyle name="40% - Accent4 67 4" xfId="14208"/>
    <cellStyle name="40% - Accent4 68" xfId="14209"/>
    <cellStyle name="40% - Accent4 68 2" xfId="14210"/>
    <cellStyle name="40% - Accent4 68 2 2" xfId="14211"/>
    <cellStyle name="40% - Accent4 68 2 2 2" xfId="14212"/>
    <cellStyle name="40% - Accent4 68 2 3" xfId="14213"/>
    <cellStyle name="40% - Accent4 68 3" xfId="14214"/>
    <cellStyle name="40% - Accent4 68 3 2" xfId="14215"/>
    <cellStyle name="40% - Accent4 68 4" xfId="14216"/>
    <cellStyle name="40% - Accent4 69" xfId="14217"/>
    <cellStyle name="40% - Accent4 69 2" xfId="14218"/>
    <cellStyle name="40% - Accent4 69 2 2" xfId="14219"/>
    <cellStyle name="40% - Accent4 69 2 2 2" xfId="14220"/>
    <cellStyle name="40% - Accent4 69 2 3" xfId="14221"/>
    <cellStyle name="40% - Accent4 69 3" xfId="14222"/>
    <cellStyle name="40% - Accent4 69 3 2" xfId="14223"/>
    <cellStyle name="40% - Accent4 69 4" xfId="14224"/>
    <cellStyle name="40% - Accent4 7" xfId="14225"/>
    <cellStyle name="40% - Accent4 7 2" xfId="14226"/>
    <cellStyle name="40% - Accent4 7 2 2" xfId="14227"/>
    <cellStyle name="40% - Accent4 7 2 2 2" xfId="14228"/>
    <cellStyle name="40% - Accent4 7 2 2 2 2" xfId="14229"/>
    <cellStyle name="40% - Accent4 7 2 2 2 2 2" xfId="14230"/>
    <cellStyle name="40% - Accent4 7 2 2 2 3" xfId="14231"/>
    <cellStyle name="40% - Accent4 7 2 2 3" xfId="14232"/>
    <cellStyle name="40% - Accent4 7 2 2 3 2" xfId="14233"/>
    <cellStyle name="40% - Accent4 7 2 2 4" xfId="14234"/>
    <cellStyle name="40% - Accent4 7 2 3" xfId="14235"/>
    <cellStyle name="40% - Accent4 7 2 3 2" xfId="14236"/>
    <cellStyle name="40% - Accent4 7 2 3 2 2" xfId="14237"/>
    <cellStyle name="40% - Accent4 7 2 3 3" xfId="14238"/>
    <cellStyle name="40% - Accent4 7 2 4" xfId="14239"/>
    <cellStyle name="40% - Accent4 7 2 4 2" xfId="14240"/>
    <cellStyle name="40% - Accent4 7 2 5" xfId="14241"/>
    <cellStyle name="40% - Accent4 7 2_draft transactions report_052009_rvsd" xfId="14242"/>
    <cellStyle name="40% - Accent4 7 3" xfId="14243"/>
    <cellStyle name="40% - Accent4 7 3 2" xfId="14244"/>
    <cellStyle name="40% - Accent4 7 3 2 2" xfId="14245"/>
    <cellStyle name="40% - Accent4 7 3 2 2 2" xfId="14246"/>
    <cellStyle name="40% - Accent4 7 3 2 3" xfId="14247"/>
    <cellStyle name="40% - Accent4 7 3 3" xfId="14248"/>
    <cellStyle name="40% - Accent4 7 3 3 2" xfId="14249"/>
    <cellStyle name="40% - Accent4 7 3 4" xfId="14250"/>
    <cellStyle name="40% - Accent4 7 4" xfId="14251"/>
    <cellStyle name="40% - Accent4 7 4 2" xfId="14252"/>
    <cellStyle name="40% - Accent4 7 4 2 2" xfId="14253"/>
    <cellStyle name="40% - Accent4 7 4 3" xfId="14254"/>
    <cellStyle name="40% - Accent4 7 5" xfId="14255"/>
    <cellStyle name="40% - Accent4 7 5 2" xfId="14256"/>
    <cellStyle name="40% - Accent4 7 6" xfId="14257"/>
    <cellStyle name="40% - Accent4 7_draft transactions report_052009_rvsd" xfId="14258"/>
    <cellStyle name="40% - Accent4 70" xfId="14259"/>
    <cellStyle name="40% - Accent4 70 2" xfId="14260"/>
    <cellStyle name="40% - Accent4 70 2 2" xfId="14261"/>
    <cellStyle name="40% - Accent4 70 2 2 2" xfId="14262"/>
    <cellStyle name="40% - Accent4 70 2 3" xfId="14263"/>
    <cellStyle name="40% - Accent4 70 3" xfId="14264"/>
    <cellStyle name="40% - Accent4 70 3 2" xfId="14265"/>
    <cellStyle name="40% - Accent4 70 4" xfId="14266"/>
    <cellStyle name="40% - Accent4 71" xfId="14267"/>
    <cellStyle name="40% - Accent4 71 2" xfId="14268"/>
    <cellStyle name="40% - Accent4 71 2 2" xfId="14269"/>
    <cellStyle name="40% - Accent4 71 2 2 2" xfId="14270"/>
    <cellStyle name="40% - Accent4 71 2 3" xfId="14271"/>
    <cellStyle name="40% - Accent4 71 3" xfId="14272"/>
    <cellStyle name="40% - Accent4 71 3 2" xfId="14273"/>
    <cellStyle name="40% - Accent4 71 4" xfId="14274"/>
    <cellStyle name="40% - Accent4 72" xfId="14275"/>
    <cellStyle name="40% - Accent4 72 2" xfId="14276"/>
    <cellStyle name="40% - Accent4 72 2 2" xfId="14277"/>
    <cellStyle name="40% - Accent4 72 2 2 2" xfId="14278"/>
    <cellStyle name="40% - Accent4 72 2 3" xfId="14279"/>
    <cellStyle name="40% - Accent4 72 3" xfId="14280"/>
    <cellStyle name="40% - Accent4 72 3 2" xfId="14281"/>
    <cellStyle name="40% - Accent4 72 4" xfId="14282"/>
    <cellStyle name="40% - Accent4 73" xfId="14283"/>
    <cellStyle name="40% - Accent4 73 2" xfId="14284"/>
    <cellStyle name="40% - Accent4 73 2 2" xfId="14285"/>
    <cellStyle name="40% - Accent4 73 2 2 2" xfId="14286"/>
    <cellStyle name="40% - Accent4 73 2 3" xfId="14287"/>
    <cellStyle name="40% - Accent4 73 3" xfId="14288"/>
    <cellStyle name="40% - Accent4 73 3 2" xfId="14289"/>
    <cellStyle name="40% - Accent4 73 4" xfId="14290"/>
    <cellStyle name="40% - Accent4 74" xfId="14291"/>
    <cellStyle name="40% - Accent4 74 2" xfId="14292"/>
    <cellStyle name="40% - Accent4 74 2 2" xfId="14293"/>
    <cellStyle name="40% - Accent4 74 2 2 2" xfId="14294"/>
    <cellStyle name="40% - Accent4 74 2 3" xfId="14295"/>
    <cellStyle name="40% - Accent4 74 3" xfId="14296"/>
    <cellStyle name="40% - Accent4 74 3 2" xfId="14297"/>
    <cellStyle name="40% - Accent4 74 4" xfId="14298"/>
    <cellStyle name="40% - Accent4 75" xfId="14299"/>
    <cellStyle name="40% - Accent4 75 2" xfId="14300"/>
    <cellStyle name="40% - Accent4 75 2 2" xfId="14301"/>
    <cellStyle name="40% - Accent4 75 2 2 2" xfId="14302"/>
    <cellStyle name="40% - Accent4 75 2 3" xfId="14303"/>
    <cellStyle name="40% - Accent4 75 3" xfId="14304"/>
    <cellStyle name="40% - Accent4 75 3 2" xfId="14305"/>
    <cellStyle name="40% - Accent4 75 4" xfId="14306"/>
    <cellStyle name="40% - Accent4 76" xfId="14307"/>
    <cellStyle name="40% - Accent4 76 2" xfId="14308"/>
    <cellStyle name="40% - Accent4 76 2 2" xfId="14309"/>
    <cellStyle name="40% - Accent4 76 2 2 2" xfId="14310"/>
    <cellStyle name="40% - Accent4 76 2 3" xfId="14311"/>
    <cellStyle name="40% - Accent4 76 3" xfId="14312"/>
    <cellStyle name="40% - Accent4 76 3 2" xfId="14313"/>
    <cellStyle name="40% - Accent4 76 4" xfId="14314"/>
    <cellStyle name="40% - Accent4 77" xfId="14315"/>
    <cellStyle name="40% - Accent4 77 2" xfId="14316"/>
    <cellStyle name="40% - Accent4 77 2 2" xfId="14317"/>
    <cellStyle name="40% - Accent4 77 2 2 2" xfId="14318"/>
    <cellStyle name="40% - Accent4 77 2 3" xfId="14319"/>
    <cellStyle name="40% - Accent4 77 3" xfId="14320"/>
    <cellStyle name="40% - Accent4 77 3 2" xfId="14321"/>
    <cellStyle name="40% - Accent4 77 4" xfId="14322"/>
    <cellStyle name="40% - Accent4 78" xfId="14323"/>
    <cellStyle name="40% - Accent4 78 2" xfId="14324"/>
    <cellStyle name="40% - Accent4 78 2 2" xfId="14325"/>
    <cellStyle name="40% - Accent4 78 2 2 2" xfId="14326"/>
    <cellStyle name="40% - Accent4 78 2 3" xfId="14327"/>
    <cellStyle name="40% - Accent4 78 3" xfId="14328"/>
    <cellStyle name="40% - Accent4 78 3 2" xfId="14329"/>
    <cellStyle name="40% - Accent4 78 4" xfId="14330"/>
    <cellStyle name="40% - Accent4 79" xfId="14331"/>
    <cellStyle name="40% - Accent4 79 2" xfId="14332"/>
    <cellStyle name="40% - Accent4 79 2 2" xfId="14333"/>
    <cellStyle name="40% - Accent4 79 2 2 2" xfId="14334"/>
    <cellStyle name="40% - Accent4 79 2 3" xfId="14335"/>
    <cellStyle name="40% - Accent4 79 3" xfId="14336"/>
    <cellStyle name="40% - Accent4 79 3 2" xfId="14337"/>
    <cellStyle name="40% - Accent4 79 4" xfId="14338"/>
    <cellStyle name="40% - Accent4 8" xfId="14339"/>
    <cellStyle name="40% - Accent4 8 2" xfId="14340"/>
    <cellStyle name="40% - Accent4 8 2 2" xfId="14341"/>
    <cellStyle name="40% - Accent4 8 2 2 2" xfId="14342"/>
    <cellStyle name="40% - Accent4 8 2 2 2 2" xfId="14343"/>
    <cellStyle name="40% - Accent4 8 2 2 2 2 2" xfId="14344"/>
    <cellStyle name="40% - Accent4 8 2 2 2 3" xfId="14345"/>
    <cellStyle name="40% - Accent4 8 2 2 3" xfId="14346"/>
    <cellStyle name="40% - Accent4 8 2 2 3 2" xfId="14347"/>
    <cellStyle name="40% - Accent4 8 2 2 4" xfId="14348"/>
    <cellStyle name="40% - Accent4 8 2 3" xfId="14349"/>
    <cellStyle name="40% - Accent4 8 2 3 2" xfId="14350"/>
    <cellStyle name="40% - Accent4 8 2 3 2 2" xfId="14351"/>
    <cellStyle name="40% - Accent4 8 2 3 3" xfId="14352"/>
    <cellStyle name="40% - Accent4 8 2 4" xfId="14353"/>
    <cellStyle name="40% - Accent4 8 2 4 2" xfId="14354"/>
    <cellStyle name="40% - Accent4 8 2 5" xfId="14355"/>
    <cellStyle name="40% - Accent4 8 2_draft transactions report_052009_rvsd" xfId="14356"/>
    <cellStyle name="40% - Accent4 8 3" xfId="14357"/>
    <cellStyle name="40% - Accent4 8 3 2" xfId="14358"/>
    <cellStyle name="40% - Accent4 8 3 2 2" xfId="14359"/>
    <cellStyle name="40% - Accent4 8 3 2 2 2" xfId="14360"/>
    <cellStyle name="40% - Accent4 8 3 2 3" xfId="14361"/>
    <cellStyle name="40% - Accent4 8 3 3" xfId="14362"/>
    <cellStyle name="40% - Accent4 8 3 3 2" xfId="14363"/>
    <cellStyle name="40% - Accent4 8 3 4" xfId="14364"/>
    <cellStyle name="40% - Accent4 8 4" xfId="14365"/>
    <cellStyle name="40% - Accent4 8 4 2" xfId="14366"/>
    <cellStyle name="40% - Accent4 8 4 2 2" xfId="14367"/>
    <cellStyle name="40% - Accent4 8 4 3" xfId="14368"/>
    <cellStyle name="40% - Accent4 8 5" xfId="14369"/>
    <cellStyle name="40% - Accent4 8 5 2" xfId="14370"/>
    <cellStyle name="40% - Accent4 8 6" xfId="14371"/>
    <cellStyle name="40% - Accent4 8_draft transactions report_052009_rvsd" xfId="14372"/>
    <cellStyle name="40% - Accent4 80" xfId="14373"/>
    <cellStyle name="40% - Accent4 80 2" xfId="14374"/>
    <cellStyle name="40% - Accent4 80 2 2" xfId="14375"/>
    <cellStyle name="40% - Accent4 80 2 2 2" xfId="14376"/>
    <cellStyle name="40% - Accent4 80 2 3" xfId="14377"/>
    <cellStyle name="40% - Accent4 80 3" xfId="14378"/>
    <cellStyle name="40% - Accent4 80 3 2" xfId="14379"/>
    <cellStyle name="40% - Accent4 80 4" xfId="14380"/>
    <cellStyle name="40% - Accent4 81" xfId="14381"/>
    <cellStyle name="40% - Accent4 81 2" xfId="14382"/>
    <cellStyle name="40% - Accent4 81 2 2" xfId="14383"/>
    <cellStyle name="40% - Accent4 81 2 2 2" xfId="14384"/>
    <cellStyle name="40% - Accent4 81 2 3" xfId="14385"/>
    <cellStyle name="40% - Accent4 81 3" xfId="14386"/>
    <cellStyle name="40% - Accent4 81 3 2" xfId="14387"/>
    <cellStyle name="40% - Accent4 81 4" xfId="14388"/>
    <cellStyle name="40% - Accent4 82" xfId="14389"/>
    <cellStyle name="40% - Accent4 82 2" xfId="14390"/>
    <cellStyle name="40% - Accent4 83" xfId="14391"/>
    <cellStyle name="40% - Accent4 83 2" xfId="14392"/>
    <cellStyle name="40% - Accent4 84" xfId="14393"/>
    <cellStyle name="40% - Accent4 84 2" xfId="14394"/>
    <cellStyle name="40% - Accent4 85" xfId="14395"/>
    <cellStyle name="40% - Accent4 85 2" xfId="14396"/>
    <cellStyle name="40% - Accent4 85 2 2" xfId="14397"/>
    <cellStyle name="40% - Accent4 85 2 2 2" xfId="14398"/>
    <cellStyle name="40% - Accent4 85 2 3" xfId="14399"/>
    <cellStyle name="40% - Accent4 85 3" xfId="14400"/>
    <cellStyle name="40% - Accent4 85 3 2" xfId="14401"/>
    <cellStyle name="40% - Accent4 85 4" xfId="14402"/>
    <cellStyle name="40% - Accent4 86" xfId="14403"/>
    <cellStyle name="40% - Accent4 86 2" xfId="14404"/>
    <cellStyle name="40% - Accent4 86 2 2" xfId="14405"/>
    <cellStyle name="40% - Accent4 86 2 2 2" xfId="14406"/>
    <cellStyle name="40% - Accent4 86 2 3" xfId="14407"/>
    <cellStyle name="40% - Accent4 86 3" xfId="14408"/>
    <cellStyle name="40% - Accent4 86 3 2" xfId="14409"/>
    <cellStyle name="40% - Accent4 86 4" xfId="14410"/>
    <cellStyle name="40% - Accent4 87" xfId="14411"/>
    <cellStyle name="40% - Accent4 87 2" xfId="14412"/>
    <cellStyle name="40% - Accent4 87 2 2" xfId="14413"/>
    <cellStyle name="40% - Accent4 87 2 2 2" xfId="14414"/>
    <cellStyle name="40% - Accent4 87 2 3" xfId="14415"/>
    <cellStyle name="40% - Accent4 87 3" xfId="14416"/>
    <cellStyle name="40% - Accent4 87 3 2" xfId="14417"/>
    <cellStyle name="40% - Accent4 87 4" xfId="14418"/>
    <cellStyle name="40% - Accent4 88" xfId="14419"/>
    <cellStyle name="40% - Accent4 88 2" xfId="14420"/>
    <cellStyle name="40% - Accent4 88 2 2" xfId="14421"/>
    <cellStyle name="40% - Accent4 88 2 2 2" xfId="14422"/>
    <cellStyle name="40% - Accent4 88 2 3" xfId="14423"/>
    <cellStyle name="40% - Accent4 88 3" xfId="14424"/>
    <cellStyle name="40% - Accent4 88 3 2" xfId="14425"/>
    <cellStyle name="40% - Accent4 88 4" xfId="14426"/>
    <cellStyle name="40% - Accent4 89" xfId="14427"/>
    <cellStyle name="40% - Accent4 89 2" xfId="14428"/>
    <cellStyle name="40% - Accent4 89 2 2" xfId="14429"/>
    <cellStyle name="40% - Accent4 89 2 2 2" xfId="14430"/>
    <cellStyle name="40% - Accent4 89 2 3" xfId="14431"/>
    <cellStyle name="40% - Accent4 89 3" xfId="14432"/>
    <cellStyle name="40% - Accent4 89 3 2" xfId="14433"/>
    <cellStyle name="40% - Accent4 89 4" xfId="14434"/>
    <cellStyle name="40% - Accent4 9" xfId="14435"/>
    <cellStyle name="40% - Accent4 9 2" xfId="14436"/>
    <cellStyle name="40% - Accent4 9 2 2" xfId="14437"/>
    <cellStyle name="40% - Accent4 9 2 2 2" xfId="14438"/>
    <cellStyle name="40% - Accent4 9 2 2 2 2" xfId="14439"/>
    <cellStyle name="40% - Accent4 9 2 2 2 2 2" xfId="14440"/>
    <cellStyle name="40% - Accent4 9 2 2 2 3" xfId="14441"/>
    <cellStyle name="40% - Accent4 9 2 2 3" xfId="14442"/>
    <cellStyle name="40% - Accent4 9 2 2 3 2" xfId="14443"/>
    <cellStyle name="40% - Accent4 9 2 2 4" xfId="14444"/>
    <cellStyle name="40% - Accent4 9 2 3" xfId="14445"/>
    <cellStyle name="40% - Accent4 9 2 3 2" xfId="14446"/>
    <cellStyle name="40% - Accent4 9 2 3 2 2" xfId="14447"/>
    <cellStyle name="40% - Accent4 9 2 3 3" xfId="14448"/>
    <cellStyle name="40% - Accent4 9 2 4" xfId="14449"/>
    <cellStyle name="40% - Accent4 9 2 4 2" xfId="14450"/>
    <cellStyle name="40% - Accent4 9 2 5" xfId="14451"/>
    <cellStyle name="40% - Accent4 9 2_draft transactions report_052009_rvsd" xfId="14452"/>
    <cellStyle name="40% - Accent4 9 3" xfId="14453"/>
    <cellStyle name="40% - Accent4 9 3 2" xfId="14454"/>
    <cellStyle name="40% - Accent4 9 3 2 2" xfId="14455"/>
    <cellStyle name="40% - Accent4 9 3 2 2 2" xfId="14456"/>
    <cellStyle name="40% - Accent4 9 3 2 3" xfId="14457"/>
    <cellStyle name="40% - Accent4 9 3 3" xfId="14458"/>
    <cellStyle name="40% - Accent4 9 3 3 2" xfId="14459"/>
    <cellStyle name="40% - Accent4 9 3 4" xfId="14460"/>
    <cellStyle name="40% - Accent4 9 4" xfId="14461"/>
    <cellStyle name="40% - Accent4 9 4 2" xfId="14462"/>
    <cellStyle name="40% - Accent4 9 4 2 2" xfId="14463"/>
    <cellStyle name="40% - Accent4 9 4 3" xfId="14464"/>
    <cellStyle name="40% - Accent4 9 5" xfId="14465"/>
    <cellStyle name="40% - Accent4 9 5 2" xfId="14466"/>
    <cellStyle name="40% - Accent4 9 6" xfId="14467"/>
    <cellStyle name="40% - Accent4 9_draft transactions report_052009_rvsd" xfId="14468"/>
    <cellStyle name="40% - Accent4 90" xfId="14469"/>
    <cellStyle name="40% - Accent4 90 2" xfId="14470"/>
    <cellStyle name="40% - Accent4 90 2 2" xfId="14471"/>
    <cellStyle name="40% - Accent4 90 2 2 2" xfId="14472"/>
    <cellStyle name="40% - Accent4 90 2 3" xfId="14473"/>
    <cellStyle name="40% - Accent4 90 3" xfId="14474"/>
    <cellStyle name="40% - Accent4 90 3 2" xfId="14475"/>
    <cellStyle name="40% - Accent4 90 4" xfId="14476"/>
    <cellStyle name="40% - Accent4 91" xfId="14477"/>
    <cellStyle name="40% - Accent4 91 2" xfId="14478"/>
    <cellStyle name="40% - Accent4 91 2 2" xfId="14479"/>
    <cellStyle name="40% - Accent4 91 2 2 2" xfId="14480"/>
    <cellStyle name="40% - Accent4 91 2 3" xfId="14481"/>
    <cellStyle name="40% - Accent4 91 3" xfId="14482"/>
    <cellStyle name="40% - Accent4 91 3 2" xfId="14483"/>
    <cellStyle name="40% - Accent4 91 4" xfId="14484"/>
    <cellStyle name="40% - Accent4 92" xfId="14485"/>
    <cellStyle name="40% - Accent4 92 2" xfId="14486"/>
    <cellStyle name="40% - Accent4 92 2 2" xfId="14487"/>
    <cellStyle name="40% - Accent4 92 2 2 2" xfId="14488"/>
    <cellStyle name="40% - Accent4 92 2 3" xfId="14489"/>
    <cellStyle name="40% - Accent4 92 3" xfId="14490"/>
    <cellStyle name="40% - Accent4 92 3 2" xfId="14491"/>
    <cellStyle name="40% - Accent4 92 4" xfId="14492"/>
    <cellStyle name="40% - Accent4 93" xfId="14493"/>
    <cellStyle name="40% - Accent4 93 2" xfId="14494"/>
    <cellStyle name="40% - Accent4 93 2 2" xfId="14495"/>
    <cellStyle name="40% - Accent4 93 2 2 2" xfId="14496"/>
    <cellStyle name="40% - Accent4 93 2 3" xfId="14497"/>
    <cellStyle name="40% - Accent4 93 3" xfId="14498"/>
    <cellStyle name="40% - Accent4 93 3 2" xfId="14499"/>
    <cellStyle name="40% - Accent4 93 4" xfId="14500"/>
    <cellStyle name="40% - Accent4 94" xfId="14501"/>
    <cellStyle name="40% - Accent4 94 2" xfId="14502"/>
    <cellStyle name="40% - Accent4 94 2 2" xfId="14503"/>
    <cellStyle name="40% - Accent4 94 2 2 2" xfId="14504"/>
    <cellStyle name="40% - Accent4 94 2 3" xfId="14505"/>
    <cellStyle name="40% - Accent4 94 3" xfId="14506"/>
    <cellStyle name="40% - Accent4 94 3 2" xfId="14507"/>
    <cellStyle name="40% - Accent4 94 4" xfId="14508"/>
    <cellStyle name="40% - Accent4 95" xfId="14509"/>
    <cellStyle name="40% - Accent4 95 2" xfId="14510"/>
    <cellStyle name="40% - Accent4 95 2 2" xfId="14511"/>
    <cellStyle name="40% - Accent4 95 2 2 2" xfId="14512"/>
    <cellStyle name="40% - Accent4 95 2 3" xfId="14513"/>
    <cellStyle name="40% - Accent4 95 3" xfId="14514"/>
    <cellStyle name="40% - Accent4 95 3 2" xfId="14515"/>
    <cellStyle name="40% - Accent4 95 4" xfId="14516"/>
    <cellStyle name="40% - Accent4 96" xfId="14517"/>
    <cellStyle name="40% - Accent4 96 2" xfId="14518"/>
    <cellStyle name="40% - Accent4 96 2 2" xfId="14519"/>
    <cellStyle name="40% - Accent4 96 2 2 2" xfId="14520"/>
    <cellStyle name="40% - Accent4 96 2 3" xfId="14521"/>
    <cellStyle name="40% - Accent4 96 3" xfId="14522"/>
    <cellStyle name="40% - Accent4 96 3 2" xfId="14523"/>
    <cellStyle name="40% - Accent4 96 4" xfId="14524"/>
    <cellStyle name="40% - Accent4 97" xfId="14525"/>
    <cellStyle name="40% - Accent4 97 2" xfId="14526"/>
    <cellStyle name="40% - Accent4 97 2 2" xfId="14527"/>
    <cellStyle name="40% - Accent4 97 2 2 2" xfId="14528"/>
    <cellStyle name="40% - Accent4 97 2 3" xfId="14529"/>
    <cellStyle name="40% - Accent4 97 3" xfId="14530"/>
    <cellStyle name="40% - Accent4 97 3 2" xfId="14531"/>
    <cellStyle name="40% - Accent4 97 4" xfId="14532"/>
    <cellStyle name="40% - Accent4 98" xfId="14533"/>
    <cellStyle name="40% - Accent4 98 2" xfId="14534"/>
    <cellStyle name="40% - Accent4 98 2 2" xfId="14535"/>
    <cellStyle name="40% - Accent4 98 2 2 2" xfId="14536"/>
    <cellStyle name="40% - Accent4 98 2 3" xfId="14537"/>
    <cellStyle name="40% - Accent4 98 3" xfId="14538"/>
    <cellStyle name="40% - Accent4 98 3 2" xfId="14539"/>
    <cellStyle name="40% - Accent4 98 4" xfId="14540"/>
    <cellStyle name="40% - Accent4 99" xfId="14541"/>
    <cellStyle name="40% - Accent4 99 2" xfId="14542"/>
    <cellStyle name="40% - Accent4 99 2 2" xfId="14543"/>
    <cellStyle name="40% - Accent4 99 2 2 2" xfId="14544"/>
    <cellStyle name="40% - Accent4 99 2 3" xfId="14545"/>
    <cellStyle name="40% - Accent4 99 3" xfId="14546"/>
    <cellStyle name="40% - Accent4 99 3 2" xfId="14547"/>
    <cellStyle name="40% - Accent4 99 4" xfId="14548"/>
    <cellStyle name="40% - Accent5 10" xfId="14549"/>
    <cellStyle name="40% - Accent5 10 2" xfId="14550"/>
    <cellStyle name="40% - Accent5 10 2 2" xfId="14551"/>
    <cellStyle name="40% - Accent5 10 2 2 2" xfId="14552"/>
    <cellStyle name="40% - Accent5 10 2 2 2 2" xfId="14553"/>
    <cellStyle name="40% - Accent5 10 2 2 3" xfId="14554"/>
    <cellStyle name="40% - Accent5 10 2 3" xfId="14555"/>
    <cellStyle name="40% - Accent5 10 2 3 2" xfId="14556"/>
    <cellStyle name="40% - Accent5 10 2 4" xfId="14557"/>
    <cellStyle name="40% - Accent5 10 3" xfId="14558"/>
    <cellStyle name="40% - Accent5 10 3 2" xfId="14559"/>
    <cellStyle name="40% - Accent5 10 3 2 2" xfId="14560"/>
    <cellStyle name="40% - Accent5 10 3 3" xfId="14561"/>
    <cellStyle name="40% - Accent5 10 4" xfId="14562"/>
    <cellStyle name="40% - Accent5 10 4 2" xfId="14563"/>
    <cellStyle name="40% - Accent5 10 5" xfId="14564"/>
    <cellStyle name="40% - Accent5 10_draft transactions report_052009_rvsd" xfId="14565"/>
    <cellStyle name="40% - Accent5 100" xfId="14566"/>
    <cellStyle name="40% - Accent5 100 2" xfId="14567"/>
    <cellStyle name="40% - Accent5 101" xfId="14568"/>
    <cellStyle name="40% - Accent5 101 2" xfId="14569"/>
    <cellStyle name="40% - Accent5 102" xfId="14570"/>
    <cellStyle name="40% - Accent5 102 2" xfId="14571"/>
    <cellStyle name="40% - Accent5 103" xfId="14572"/>
    <cellStyle name="40% - Accent5 103 2" xfId="14573"/>
    <cellStyle name="40% - Accent5 104" xfId="14574"/>
    <cellStyle name="40% - Accent5 104 2" xfId="14575"/>
    <cellStyle name="40% - Accent5 105" xfId="14576"/>
    <cellStyle name="40% - Accent5 105 2" xfId="14577"/>
    <cellStyle name="40% - Accent5 106" xfId="14578"/>
    <cellStyle name="40% - Accent5 106 2" xfId="14579"/>
    <cellStyle name="40% - Accent5 107" xfId="14580"/>
    <cellStyle name="40% - Accent5 107 2" xfId="14581"/>
    <cellStyle name="40% - Accent5 108" xfId="14582"/>
    <cellStyle name="40% - Accent5 108 2" xfId="14583"/>
    <cellStyle name="40% - Accent5 109" xfId="14584"/>
    <cellStyle name="40% - Accent5 109 2" xfId="14585"/>
    <cellStyle name="40% - Accent5 11" xfId="14586"/>
    <cellStyle name="40% - Accent5 11 2" xfId="14587"/>
    <cellStyle name="40% - Accent5 11 2 2" xfId="14588"/>
    <cellStyle name="40% - Accent5 11 2 2 2" xfId="14589"/>
    <cellStyle name="40% - Accent5 11 2 2 2 2" xfId="14590"/>
    <cellStyle name="40% - Accent5 11 2 2 3" xfId="14591"/>
    <cellStyle name="40% - Accent5 11 2 3" xfId="14592"/>
    <cellStyle name="40% - Accent5 11 2 3 2" xfId="14593"/>
    <cellStyle name="40% - Accent5 11 2 4" xfId="14594"/>
    <cellStyle name="40% - Accent5 11 3" xfId="14595"/>
    <cellStyle name="40% - Accent5 11 3 2" xfId="14596"/>
    <cellStyle name="40% - Accent5 11 3 2 2" xfId="14597"/>
    <cellStyle name="40% - Accent5 11 3 3" xfId="14598"/>
    <cellStyle name="40% - Accent5 11 4" xfId="14599"/>
    <cellStyle name="40% - Accent5 11 4 2" xfId="14600"/>
    <cellStyle name="40% - Accent5 11 5" xfId="14601"/>
    <cellStyle name="40% - Accent5 11_draft transactions report_052009_rvsd" xfId="14602"/>
    <cellStyle name="40% - Accent5 110" xfId="14603"/>
    <cellStyle name="40% - Accent5 110 2" xfId="14604"/>
    <cellStyle name="40% - Accent5 110 2 2" xfId="14605"/>
    <cellStyle name="40% - Accent5 110 2 2 2" xfId="14606"/>
    <cellStyle name="40% - Accent5 110 2 3" xfId="14607"/>
    <cellStyle name="40% - Accent5 110 3" xfId="14608"/>
    <cellStyle name="40% - Accent5 110 3 2" xfId="14609"/>
    <cellStyle name="40% - Accent5 110 4" xfId="14610"/>
    <cellStyle name="40% - Accent5 111" xfId="14611"/>
    <cellStyle name="40% - Accent5 111 2" xfId="14612"/>
    <cellStyle name="40% - Accent5 111 2 2" xfId="14613"/>
    <cellStyle name="40% - Accent5 111 2 2 2" xfId="14614"/>
    <cellStyle name="40% - Accent5 111 2 3" xfId="14615"/>
    <cellStyle name="40% - Accent5 111 3" xfId="14616"/>
    <cellStyle name="40% - Accent5 111 3 2" xfId="14617"/>
    <cellStyle name="40% - Accent5 111 4" xfId="14618"/>
    <cellStyle name="40% - Accent5 112" xfId="14619"/>
    <cellStyle name="40% - Accent5 112 2" xfId="14620"/>
    <cellStyle name="40% - Accent5 112 2 2" xfId="14621"/>
    <cellStyle name="40% - Accent5 112 2 2 2" xfId="14622"/>
    <cellStyle name="40% - Accent5 112 2 3" xfId="14623"/>
    <cellStyle name="40% - Accent5 112 3" xfId="14624"/>
    <cellStyle name="40% - Accent5 112 3 2" xfId="14625"/>
    <cellStyle name="40% - Accent5 112 4" xfId="14626"/>
    <cellStyle name="40% - Accent5 113" xfId="14627"/>
    <cellStyle name="40% - Accent5 113 2" xfId="14628"/>
    <cellStyle name="40% - Accent5 113 2 2" xfId="14629"/>
    <cellStyle name="40% - Accent5 113 2 2 2" xfId="14630"/>
    <cellStyle name="40% - Accent5 113 2 3" xfId="14631"/>
    <cellStyle name="40% - Accent5 113 3" xfId="14632"/>
    <cellStyle name="40% - Accent5 113 3 2" xfId="14633"/>
    <cellStyle name="40% - Accent5 113 4" xfId="14634"/>
    <cellStyle name="40% - Accent5 114" xfId="14635"/>
    <cellStyle name="40% - Accent5 114 2" xfId="14636"/>
    <cellStyle name="40% - Accent5 114 2 2" xfId="14637"/>
    <cellStyle name="40% - Accent5 114 2 2 2" xfId="14638"/>
    <cellStyle name="40% - Accent5 114 2 3" xfId="14639"/>
    <cellStyle name="40% - Accent5 114 3" xfId="14640"/>
    <cellStyle name="40% - Accent5 114 3 2" xfId="14641"/>
    <cellStyle name="40% - Accent5 114 4" xfId="14642"/>
    <cellStyle name="40% - Accent5 115" xfId="14643"/>
    <cellStyle name="40% - Accent5 115 2" xfId="14644"/>
    <cellStyle name="40% - Accent5 115 2 2" xfId="14645"/>
    <cellStyle name="40% - Accent5 115 2 2 2" xfId="14646"/>
    <cellStyle name="40% - Accent5 115 2 3" xfId="14647"/>
    <cellStyle name="40% - Accent5 115 3" xfId="14648"/>
    <cellStyle name="40% - Accent5 115 3 2" xfId="14649"/>
    <cellStyle name="40% - Accent5 115 4" xfId="14650"/>
    <cellStyle name="40% - Accent5 116" xfId="14651"/>
    <cellStyle name="40% - Accent5 116 2" xfId="14652"/>
    <cellStyle name="40% - Accent5 116 2 2" xfId="14653"/>
    <cellStyle name="40% - Accent5 116 2 2 2" xfId="14654"/>
    <cellStyle name="40% - Accent5 116 2 3" xfId="14655"/>
    <cellStyle name="40% - Accent5 116 3" xfId="14656"/>
    <cellStyle name="40% - Accent5 116 3 2" xfId="14657"/>
    <cellStyle name="40% - Accent5 116 4" xfId="14658"/>
    <cellStyle name="40% - Accent5 117" xfId="14659"/>
    <cellStyle name="40% - Accent5 117 2" xfId="14660"/>
    <cellStyle name="40% - Accent5 117 2 2" xfId="14661"/>
    <cellStyle name="40% - Accent5 117 2 2 2" xfId="14662"/>
    <cellStyle name="40% - Accent5 117 2 3" xfId="14663"/>
    <cellStyle name="40% - Accent5 117 3" xfId="14664"/>
    <cellStyle name="40% - Accent5 117 3 2" xfId="14665"/>
    <cellStyle name="40% - Accent5 117 4" xfId="14666"/>
    <cellStyle name="40% - Accent5 118" xfId="14667"/>
    <cellStyle name="40% - Accent5 118 2" xfId="14668"/>
    <cellStyle name="40% - Accent5 118 2 2" xfId="14669"/>
    <cellStyle name="40% - Accent5 118 2 2 2" xfId="14670"/>
    <cellStyle name="40% - Accent5 118 2 3" xfId="14671"/>
    <cellStyle name="40% - Accent5 118 3" xfId="14672"/>
    <cellStyle name="40% - Accent5 118 3 2" xfId="14673"/>
    <cellStyle name="40% - Accent5 118 4" xfId="14674"/>
    <cellStyle name="40% - Accent5 119" xfId="14675"/>
    <cellStyle name="40% - Accent5 119 2" xfId="14676"/>
    <cellStyle name="40% - Accent5 119 2 2" xfId="14677"/>
    <cellStyle name="40% - Accent5 119 2 2 2" xfId="14678"/>
    <cellStyle name="40% - Accent5 119 2 3" xfId="14679"/>
    <cellStyle name="40% - Accent5 119 3" xfId="14680"/>
    <cellStyle name="40% - Accent5 119 3 2" xfId="14681"/>
    <cellStyle name="40% - Accent5 119 4" xfId="14682"/>
    <cellStyle name="40% - Accent5 12" xfId="14683"/>
    <cellStyle name="40% - Accent5 12 2" xfId="14684"/>
    <cellStyle name="40% - Accent5 12 2 2" xfId="14685"/>
    <cellStyle name="40% - Accent5 12 2 2 2" xfId="14686"/>
    <cellStyle name="40% - Accent5 12 2 2 2 2" xfId="14687"/>
    <cellStyle name="40% - Accent5 12 2 2 3" xfId="14688"/>
    <cellStyle name="40% - Accent5 12 2 3" xfId="14689"/>
    <cellStyle name="40% - Accent5 12 2 3 2" xfId="14690"/>
    <cellStyle name="40% - Accent5 12 2 4" xfId="14691"/>
    <cellStyle name="40% - Accent5 12 3" xfId="14692"/>
    <cellStyle name="40% - Accent5 12 3 2" xfId="14693"/>
    <cellStyle name="40% - Accent5 12 3 2 2" xfId="14694"/>
    <cellStyle name="40% - Accent5 12 3 3" xfId="14695"/>
    <cellStyle name="40% - Accent5 12 4" xfId="14696"/>
    <cellStyle name="40% - Accent5 12 4 2" xfId="14697"/>
    <cellStyle name="40% - Accent5 12 5" xfId="14698"/>
    <cellStyle name="40% - Accent5 12_draft transactions report_052009_rvsd" xfId="14699"/>
    <cellStyle name="40% - Accent5 120" xfId="14700"/>
    <cellStyle name="40% - Accent5 120 2" xfId="14701"/>
    <cellStyle name="40% - Accent5 120 2 2" xfId="14702"/>
    <cellStyle name="40% - Accent5 120 2 2 2" xfId="14703"/>
    <cellStyle name="40% - Accent5 120 2 3" xfId="14704"/>
    <cellStyle name="40% - Accent5 120 3" xfId="14705"/>
    <cellStyle name="40% - Accent5 120 3 2" xfId="14706"/>
    <cellStyle name="40% - Accent5 120 4" xfId="14707"/>
    <cellStyle name="40% - Accent5 121" xfId="14708"/>
    <cellStyle name="40% - Accent5 121 2" xfId="14709"/>
    <cellStyle name="40% - Accent5 121 2 2" xfId="14710"/>
    <cellStyle name="40% - Accent5 121 2 2 2" xfId="14711"/>
    <cellStyle name="40% - Accent5 121 2 3" xfId="14712"/>
    <cellStyle name="40% - Accent5 121 3" xfId="14713"/>
    <cellStyle name="40% - Accent5 121 3 2" xfId="14714"/>
    <cellStyle name="40% - Accent5 121 4" xfId="14715"/>
    <cellStyle name="40% - Accent5 122" xfId="14716"/>
    <cellStyle name="40% - Accent5 123" xfId="14717"/>
    <cellStyle name="40% - Accent5 124" xfId="14718"/>
    <cellStyle name="40% - Accent5 125" xfId="14719"/>
    <cellStyle name="40% - Accent5 126" xfId="14720"/>
    <cellStyle name="40% - Accent5 127" xfId="14721"/>
    <cellStyle name="40% - Accent5 127 2" xfId="14722"/>
    <cellStyle name="40% - Accent5 127 2 2" xfId="14723"/>
    <cellStyle name="40% - Accent5 127 2 2 2" xfId="14724"/>
    <cellStyle name="40% - Accent5 127 2 3" xfId="14725"/>
    <cellStyle name="40% - Accent5 127 3" xfId="14726"/>
    <cellStyle name="40% - Accent5 127 3 2" xfId="14727"/>
    <cellStyle name="40% - Accent5 127 4" xfId="14728"/>
    <cellStyle name="40% - Accent5 128" xfId="14729"/>
    <cellStyle name="40% - Accent5 128 2" xfId="14730"/>
    <cellStyle name="40% - Accent5 128 2 2" xfId="14731"/>
    <cellStyle name="40% - Accent5 128 2 2 2" xfId="14732"/>
    <cellStyle name="40% - Accent5 128 2 3" xfId="14733"/>
    <cellStyle name="40% - Accent5 128 3" xfId="14734"/>
    <cellStyle name="40% - Accent5 128 3 2" xfId="14735"/>
    <cellStyle name="40% - Accent5 128 4" xfId="14736"/>
    <cellStyle name="40% - Accent5 129" xfId="14737"/>
    <cellStyle name="40% - Accent5 129 2" xfId="14738"/>
    <cellStyle name="40% - Accent5 129 2 2" xfId="14739"/>
    <cellStyle name="40% - Accent5 129 2 2 2" xfId="14740"/>
    <cellStyle name="40% - Accent5 129 2 3" xfId="14741"/>
    <cellStyle name="40% - Accent5 129 3" xfId="14742"/>
    <cellStyle name="40% - Accent5 129 3 2" xfId="14743"/>
    <cellStyle name="40% - Accent5 129 4" xfId="14744"/>
    <cellStyle name="40% - Accent5 13" xfId="14745"/>
    <cellStyle name="40% - Accent5 13 2" xfId="14746"/>
    <cellStyle name="40% - Accent5 13 2 2" xfId="14747"/>
    <cellStyle name="40% - Accent5 13 2 2 2" xfId="14748"/>
    <cellStyle name="40% - Accent5 13 2 2 2 2" xfId="14749"/>
    <cellStyle name="40% - Accent5 13 2 2 3" xfId="14750"/>
    <cellStyle name="40% - Accent5 13 2 3" xfId="14751"/>
    <cellStyle name="40% - Accent5 13 2 3 2" xfId="14752"/>
    <cellStyle name="40% - Accent5 13 2 4" xfId="14753"/>
    <cellStyle name="40% - Accent5 13 3" xfId="14754"/>
    <cellStyle name="40% - Accent5 13 3 2" xfId="14755"/>
    <cellStyle name="40% - Accent5 13 3 2 2" xfId="14756"/>
    <cellStyle name="40% - Accent5 13 3 3" xfId="14757"/>
    <cellStyle name="40% - Accent5 13 4" xfId="14758"/>
    <cellStyle name="40% - Accent5 13 4 2" xfId="14759"/>
    <cellStyle name="40% - Accent5 13 5" xfId="14760"/>
    <cellStyle name="40% - Accent5 13_draft transactions report_052009_rvsd" xfId="14761"/>
    <cellStyle name="40% - Accent5 130" xfId="14762"/>
    <cellStyle name="40% - Accent5 130 2" xfId="14763"/>
    <cellStyle name="40% - Accent5 130 2 2" xfId="14764"/>
    <cellStyle name="40% - Accent5 130 2 2 2" xfId="14765"/>
    <cellStyle name="40% - Accent5 130 2 3" xfId="14766"/>
    <cellStyle name="40% - Accent5 130 3" xfId="14767"/>
    <cellStyle name="40% - Accent5 130 3 2" xfId="14768"/>
    <cellStyle name="40% - Accent5 130 4" xfId="14769"/>
    <cellStyle name="40% - Accent5 131" xfId="14770"/>
    <cellStyle name="40% - Accent5 131 2" xfId="14771"/>
    <cellStyle name="40% - Accent5 131 2 2" xfId="14772"/>
    <cellStyle name="40% - Accent5 131 2 2 2" xfId="14773"/>
    <cellStyle name="40% - Accent5 131 2 3" xfId="14774"/>
    <cellStyle name="40% - Accent5 131 3" xfId="14775"/>
    <cellStyle name="40% - Accent5 131 3 2" xfId="14776"/>
    <cellStyle name="40% - Accent5 131 4" xfId="14777"/>
    <cellStyle name="40% - Accent5 132" xfId="14778"/>
    <cellStyle name="40% - Accent5 132 2" xfId="14779"/>
    <cellStyle name="40% - Accent5 132 2 2" xfId="14780"/>
    <cellStyle name="40% - Accent5 132 2 2 2" xfId="14781"/>
    <cellStyle name="40% - Accent5 132 2 3" xfId="14782"/>
    <cellStyle name="40% - Accent5 132 3" xfId="14783"/>
    <cellStyle name="40% - Accent5 132 3 2" xfId="14784"/>
    <cellStyle name="40% - Accent5 132 4" xfId="14785"/>
    <cellStyle name="40% - Accent5 133" xfId="14786"/>
    <cellStyle name="40% - Accent5 133 2" xfId="14787"/>
    <cellStyle name="40% - Accent5 133 2 2" xfId="14788"/>
    <cellStyle name="40% - Accent5 133 2 2 2" xfId="14789"/>
    <cellStyle name="40% - Accent5 133 2 3" xfId="14790"/>
    <cellStyle name="40% - Accent5 133 3" xfId="14791"/>
    <cellStyle name="40% - Accent5 133 3 2" xfId="14792"/>
    <cellStyle name="40% - Accent5 133 4" xfId="14793"/>
    <cellStyle name="40% - Accent5 134" xfId="14794"/>
    <cellStyle name="40% - Accent5 134 2" xfId="14795"/>
    <cellStyle name="40% - Accent5 134 2 2" xfId="14796"/>
    <cellStyle name="40% - Accent5 134 2 2 2" xfId="14797"/>
    <cellStyle name="40% - Accent5 134 2 3" xfId="14798"/>
    <cellStyle name="40% - Accent5 134 3" xfId="14799"/>
    <cellStyle name="40% - Accent5 134 3 2" xfId="14800"/>
    <cellStyle name="40% - Accent5 134 4" xfId="14801"/>
    <cellStyle name="40% - Accent5 135" xfId="14802"/>
    <cellStyle name="40% - Accent5 136" xfId="14803"/>
    <cellStyle name="40% - Accent5 137" xfId="14804"/>
    <cellStyle name="40% - Accent5 138" xfId="14805"/>
    <cellStyle name="40% - Accent5 138 2" xfId="14806"/>
    <cellStyle name="40% - Accent5 138 2 2" xfId="14807"/>
    <cellStyle name="40% - Accent5 138 2 2 2" xfId="14808"/>
    <cellStyle name="40% - Accent5 138 2 3" xfId="14809"/>
    <cellStyle name="40% - Accent5 138 3" xfId="14810"/>
    <cellStyle name="40% - Accent5 138 3 2" xfId="14811"/>
    <cellStyle name="40% - Accent5 138 4" xfId="14812"/>
    <cellStyle name="40% - Accent5 139" xfId="14813"/>
    <cellStyle name="40% - Accent5 139 2" xfId="14814"/>
    <cellStyle name="40% - Accent5 139 2 2" xfId="14815"/>
    <cellStyle name="40% - Accent5 139 2 2 2" xfId="14816"/>
    <cellStyle name="40% - Accent5 139 2 3" xfId="14817"/>
    <cellStyle name="40% - Accent5 139 3" xfId="14818"/>
    <cellStyle name="40% - Accent5 139 3 2" xfId="14819"/>
    <cellStyle name="40% - Accent5 139 4" xfId="14820"/>
    <cellStyle name="40% - Accent5 14" xfId="14821"/>
    <cellStyle name="40% - Accent5 14 2" xfId="14822"/>
    <cellStyle name="40% - Accent5 14 2 2" xfId="14823"/>
    <cellStyle name="40% - Accent5 14 2 2 2" xfId="14824"/>
    <cellStyle name="40% - Accent5 14 2 2 2 2" xfId="14825"/>
    <cellStyle name="40% - Accent5 14 2 2 3" xfId="14826"/>
    <cellStyle name="40% - Accent5 14 2 3" xfId="14827"/>
    <cellStyle name="40% - Accent5 14 2 3 2" xfId="14828"/>
    <cellStyle name="40% - Accent5 14 2 4" xfId="14829"/>
    <cellStyle name="40% - Accent5 14 3" xfId="14830"/>
    <cellStyle name="40% - Accent5 14 3 2" xfId="14831"/>
    <cellStyle name="40% - Accent5 14 3 2 2" xfId="14832"/>
    <cellStyle name="40% - Accent5 14 3 3" xfId="14833"/>
    <cellStyle name="40% - Accent5 14 4" xfId="14834"/>
    <cellStyle name="40% - Accent5 14 4 2" xfId="14835"/>
    <cellStyle name="40% - Accent5 14 5" xfId="14836"/>
    <cellStyle name="40% - Accent5 14_draft transactions report_052009_rvsd" xfId="14837"/>
    <cellStyle name="40% - Accent5 140" xfId="14838"/>
    <cellStyle name="40% - Accent5 140 2" xfId="14839"/>
    <cellStyle name="40% - Accent5 140 2 2" xfId="14840"/>
    <cellStyle name="40% - Accent5 140 2 2 2" xfId="14841"/>
    <cellStyle name="40% - Accent5 140 2 3" xfId="14842"/>
    <cellStyle name="40% - Accent5 140 3" xfId="14843"/>
    <cellStyle name="40% - Accent5 140 3 2" xfId="14844"/>
    <cellStyle name="40% - Accent5 140 4" xfId="14845"/>
    <cellStyle name="40% - Accent5 141" xfId="14846"/>
    <cellStyle name="40% - Accent5 141 2" xfId="14847"/>
    <cellStyle name="40% - Accent5 141 2 2" xfId="14848"/>
    <cellStyle name="40% - Accent5 141 2 2 2" xfId="14849"/>
    <cellStyle name="40% - Accent5 141 2 3" xfId="14850"/>
    <cellStyle name="40% - Accent5 141 3" xfId="14851"/>
    <cellStyle name="40% - Accent5 141 3 2" xfId="14852"/>
    <cellStyle name="40% - Accent5 141 4" xfId="14853"/>
    <cellStyle name="40% - Accent5 142" xfId="14854"/>
    <cellStyle name="40% - Accent5 142 2" xfId="14855"/>
    <cellStyle name="40% - Accent5 142 2 2" xfId="14856"/>
    <cellStyle name="40% - Accent5 142 2 2 2" xfId="14857"/>
    <cellStyle name="40% - Accent5 142 2 3" xfId="14858"/>
    <cellStyle name="40% - Accent5 142 3" xfId="14859"/>
    <cellStyle name="40% - Accent5 142 3 2" xfId="14860"/>
    <cellStyle name="40% - Accent5 142 4" xfId="14861"/>
    <cellStyle name="40% - Accent5 143" xfId="14862"/>
    <cellStyle name="40% - Accent5 143 2" xfId="14863"/>
    <cellStyle name="40% - Accent5 143 2 2" xfId="14864"/>
    <cellStyle name="40% - Accent5 143 2 2 2" xfId="14865"/>
    <cellStyle name="40% - Accent5 143 2 3" xfId="14866"/>
    <cellStyle name="40% - Accent5 143 3" xfId="14867"/>
    <cellStyle name="40% - Accent5 143 3 2" xfId="14868"/>
    <cellStyle name="40% - Accent5 143 4" xfId="14869"/>
    <cellStyle name="40% - Accent5 144" xfId="14870"/>
    <cellStyle name="40% - Accent5 144 2" xfId="14871"/>
    <cellStyle name="40% - Accent5 144 2 2" xfId="14872"/>
    <cellStyle name="40% - Accent5 144 2 2 2" xfId="14873"/>
    <cellStyle name="40% - Accent5 144 2 3" xfId="14874"/>
    <cellStyle name="40% - Accent5 144 3" xfId="14875"/>
    <cellStyle name="40% - Accent5 144 3 2" xfId="14876"/>
    <cellStyle name="40% - Accent5 144 4" xfId="14877"/>
    <cellStyle name="40% - Accent5 145" xfId="14878"/>
    <cellStyle name="40% - Accent5 145 2" xfId="14879"/>
    <cellStyle name="40% - Accent5 145 2 2" xfId="14880"/>
    <cellStyle name="40% - Accent5 145 2 2 2" xfId="14881"/>
    <cellStyle name="40% - Accent5 145 2 3" xfId="14882"/>
    <cellStyle name="40% - Accent5 145 3" xfId="14883"/>
    <cellStyle name="40% - Accent5 145 3 2" xfId="14884"/>
    <cellStyle name="40% - Accent5 145 4" xfId="14885"/>
    <cellStyle name="40% - Accent5 146" xfId="14886"/>
    <cellStyle name="40% - Accent5 146 2" xfId="14887"/>
    <cellStyle name="40% - Accent5 146 2 2" xfId="14888"/>
    <cellStyle name="40% - Accent5 146 2 2 2" xfId="14889"/>
    <cellStyle name="40% - Accent5 146 2 3" xfId="14890"/>
    <cellStyle name="40% - Accent5 146 3" xfId="14891"/>
    <cellStyle name="40% - Accent5 146 3 2" xfId="14892"/>
    <cellStyle name="40% - Accent5 146 4" xfId="14893"/>
    <cellStyle name="40% - Accent5 147" xfId="14894"/>
    <cellStyle name="40% - Accent5 148" xfId="14895"/>
    <cellStyle name="40% - Accent5 149" xfId="14896"/>
    <cellStyle name="40% - Accent5 15" xfId="14897"/>
    <cellStyle name="40% - Accent5 15 2" xfId="14898"/>
    <cellStyle name="40% - Accent5 15 2 2" xfId="14899"/>
    <cellStyle name="40% - Accent5 15 2 2 2" xfId="14900"/>
    <cellStyle name="40% - Accent5 15 2 2 2 2" xfId="14901"/>
    <cellStyle name="40% - Accent5 15 2 2 3" xfId="14902"/>
    <cellStyle name="40% - Accent5 15 2 3" xfId="14903"/>
    <cellStyle name="40% - Accent5 15 2 3 2" xfId="14904"/>
    <cellStyle name="40% - Accent5 15 2 4" xfId="14905"/>
    <cellStyle name="40% - Accent5 15 3" xfId="14906"/>
    <cellStyle name="40% - Accent5 15 3 2" xfId="14907"/>
    <cellStyle name="40% - Accent5 15 3 2 2" xfId="14908"/>
    <cellStyle name="40% - Accent5 15 3 3" xfId="14909"/>
    <cellStyle name="40% - Accent5 15 4" xfId="14910"/>
    <cellStyle name="40% - Accent5 15 4 2" xfId="14911"/>
    <cellStyle name="40% - Accent5 15 5" xfId="14912"/>
    <cellStyle name="40% - Accent5 15_draft transactions report_052009_rvsd" xfId="14913"/>
    <cellStyle name="40% - Accent5 150" xfId="14914"/>
    <cellStyle name="40% - Accent5 151" xfId="14915"/>
    <cellStyle name="40% - Accent5 152" xfId="14916"/>
    <cellStyle name="40% - Accent5 153" xfId="14917"/>
    <cellStyle name="40% - Accent5 153 2" xfId="14918"/>
    <cellStyle name="40% - Accent5 153 2 2" xfId="14919"/>
    <cellStyle name="40% - Accent5 153 3" xfId="14920"/>
    <cellStyle name="40% - Accent5 154" xfId="14921"/>
    <cellStyle name="40% - Accent5 154 2" xfId="14922"/>
    <cellStyle name="40% - Accent5 155" xfId="14923"/>
    <cellStyle name="40% - Accent5 16" xfId="14924"/>
    <cellStyle name="40% - Accent5 16 2" xfId="14925"/>
    <cellStyle name="40% - Accent5 16 2 2" xfId="14926"/>
    <cellStyle name="40% - Accent5 16 2 2 2" xfId="14927"/>
    <cellStyle name="40% - Accent5 16 2 2 2 2" xfId="14928"/>
    <cellStyle name="40% - Accent5 16 2 2 3" xfId="14929"/>
    <cellStyle name="40% - Accent5 16 2 3" xfId="14930"/>
    <cellStyle name="40% - Accent5 16 2 3 2" xfId="14931"/>
    <cellStyle name="40% - Accent5 16 2 4" xfId="14932"/>
    <cellStyle name="40% - Accent5 16 3" xfId="14933"/>
    <cellStyle name="40% - Accent5 16 3 2" xfId="14934"/>
    <cellStyle name="40% - Accent5 16 3 2 2" xfId="14935"/>
    <cellStyle name="40% - Accent5 16 3 3" xfId="14936"/>
    <cellStyle name="40% - Accent5 16 4" xfId="14937"/>
    <cellStyle name="40% - Accent5 16 4 2" xfId="14938"/>
    <cellStyle name="40% - Accent5 16 5" xfId="14939"/>
    <cellStyle name="40% - Accent5 16_draft transactions report_052009_rvsd" xfId="14940"/>
    <cellStyle name="40% - Accent5 17" xfId="14941"/>
    <cellStyle name="40% - Accent5 17 2" xfId="14942"/>
    <cellStyle name="40% - Accent5 17 2 2" xfId="14943"/>
    <cellStyle name="40% - Accent5 17 2 2 2" xfId="14944"/>
    <cellStyle name="40% - Accent5 17 2 2 2 2" xfId="14945"/>
    <cellStyle name="40% - Accent5 17 2 2 3" xfId="14946"/>
    <cellStyle name="40% - Accent5 17 2 3" xfId="14947"/>
    <cellStyle name="40% - Accent5 17 2 3 2" xfId="14948"/>
    <cellStyle name="40% - Accent5 17 2 4" xfId="14949"/>
    <cellStyle name="40% - Accent5 17 3" xfId="14950"/>
    <cellStyle name="40% - Accent5 17 3 2" xfId="14951"/>
    <cellStyle name="40% - Accent5 17 3 2 2" xfId="14952"/>
    <cellStyle name="40% - Accent5 17 3 3" xfId="14953"/>
    <cellStyle name="40% - Accent5 17 4" xfId="14954"/>
    <cellStyle name="40% - Accent5 17 4 2" xfId="14955"/>
    <cellStyle name="40% - Accent5 17 5" xfId="14956"/>
    <cellStyle name="40% - Accent5 17_draft transactions report_052009_rvsd" xfId="14957"/>
    <cellStyle name="40% - Accent5 18" xfId="14958"/>
    <cellStyle name="40% - Accent5 18 2" xfId="14959"/>
    <cellStyle name="40% - Accent5 18 2 2" xfId="14960"/>
    <cellStyle name="40% - Accent5 18 2 2 2" xfId="14961"/>
    <cellStyle name="40% - Accent5 18 2 2 2 2" xfId="14962"/>
    <cellStyle name="40% - Accent5 18 2 2 3" xfId="14963"/>
    <cellStyle name="40% - Accent5 18 2 3" xfId="14964"/>
    <cellStyle name="40% - Accent5 18 2 3 2" xfId="14965"/>
    <cellStyle name="40% - Accent5 18 2 4" xfId="14966"/>
    <cellStyle name="40% - Accent5 18 3" xfId="14967"/>
    <cellStyle name="40% - Accent5 18 3 2" xfId="14968"/>
    <cellStyle name="40% - Accent5 18 3 2 2" xfId="14969"/>
    <cellStyle name="40% - Accent5 18 3 3" xfId="14970"/>
    <cellStyle name="40% - Accent5 18 4" xfId="14971"/>
    <cellStyle name="40% - Accent5 18 4 2" xfId="14972"/>
    <cellStyle name="40% - Accent5 18 5" xfId="14973"/>
    <cellStyle name="40% - Accent5 18_draft transactions report_052009_rvsd" xfId="14974"/>
    <cellStyle name="40% - Accent5 19" xfId="14975"/>
    <cellStyle name="40% - Accent5 19 2" xfId="14976"/>
    <cellStyle name="40% - Accent5 19 2 2" xfId="14977"/>
    <cellStyle name="40% - Accent5 19 2 2 2" xfId="14978"/>
    <cellStyle name="40% - Accent5 19 2 2 2 2" xfId="14979"/>
    <cellStyle name="40% - Accent5 19 2 2 3" xfId="14980"/>
    <cellStyle name="40% - Accent5 19 2 3" xfId="14981"/>
    <cellStyle name="40% - Accent5 19 2 3 2" xfId="14982"/>
    <cellStyle name="40% - Accent5 19 2 4" xfId="14983"/>
    <cellStyle name="40% - Accent5 19 3" xfId="14984"/>
    <cellStyle name="40% - Accent5 19 3 2" xfId="14985"/>
    <cellStyle name="40% - Accent5 19 3 2 2" xfId="14986"/>
    <cellStyle name="40% - Accent5 19 3 3" xfId="14987"/>
    <cellStyle name="40% - Accent5 19 4" xfId="14988"/>
    <cellStyle name="40% - Accent5 19 4 2" xfId="14989"/>
    <cellStyle name="40% - Accent5 19 5" xfId="14990"/>
    <cellStyle name="40% - Accent5 19_draft transactions report_052009_rvsd" xfId="14991"/>
    <cellStyle name="40% - Accent5 2" xfId="14992"/>
    <cellStyle name="40% - Accent5 2 2" xfId="14993"/>
    <cellStyle name="40% - Accent5 2 2 2" xfId="14994"/>
    <cellStyle name="40% - Accent5 2 2 2 2" xfId="14995"/>
    <cellStyle name="40% - Accent5 2 2 2 2 2" xfId="14996"/>
    <cellStyle name="40% - Accent5 2 2 2 2 2 2" xfId="14997"/>
    <cellStyle name="40% - Accent5 2 2 2 2 3" xfId="14998"/>
    <cellStyle name="40% - Accent5 2 2 2 3" xfId="14999"/>
    <cellStyle name="40% - Accent5 2 2 2 3 2" xfId="15000"/>
    <cellStyle name="40% - Accent5 2 2 2 4" xfId="15001"/>
    <cellStyle name="40% - Accent5 2 2 3" xfId="15002"/>
    <cellStyle name="40% - Accent5 2 2 3 2" xfId="15003"/>
    <cellStyle name="40% - Accent5 2 2 3 2 2" xfId="15004"/>
    <cellStyle name="40% - Accent5 2 2 3 3" xfId="15005"/>
    <cellStyle name="40% - Accent5 2 2 4" xfId="15006"/>
    <cellStyle name="40% - Accent5 2 2 4 2" xfId="15007"/>
    <cellStyle name="40% - Accent5 2 2 5" xfId="15008"/>
    <cellStyle name="40% - Accent5 2 2_draft transactions report_052009_rvsd" xfId="15009"/>
    <cellStyle name="40% - Accent5 2 3" xfId="15010"/>
    <cellStyle name="40% - Accent5 2 3 2" xfId="15011"/>
    <cellStyle name="40% - Accent5 2 3 2 2" xfId="15012"/>
    <cellStyle name="40% - Accent5 2 3 2 2 2" xfId="15013"/>
    <cellStyle name="40% - Accent5 2 3 2 3" xfId="15014"/>
    <cellStyle name="40% - Accent5 2 3 3" xfId="15015"/>
    <cellStyle name="40% - Accent5 2 3 3 2" xfId="15016"/>
    <cellStyle name="40% - Accent5 2 3 4" xfId="15017"/>
    <cellStyle name="40% - Accent5 2 4" xfId="15018"/>
    <cellStyle name="40% - Accent5 2 4 2" xfId="15019"/>
    <cellStyle name="40% - Accent5 2 4 2 2" xfId="15020"/>
    <cellStyle name="40% - Accent5 2 4 3" xfId="15021"/>
    <cellStyle name="40% - Accent5 2 5" xfId="15022"/>
    <cellStyle name="40% - Accent5 2 5 2" xfId="15023"/>
    <cellStyle name="40% - Accent5 2 6" xfId="15024"/>
    <cellStyle name="40% - Accent5 2_draft transactions report_052009_rvsd" xfId="15025"/>
    <cellStyle name="40% - Accent5 20" xfId="15026"/>
    <cellStyle name="40% - Accent5 20 2" xfId="15027"/>
    <cellStyle name="40% - Accent5 20 2 2" xfId="15028"/>
    <cellStyle name="40% - Accent5 20 2 2 2" xfId="15029"/>
    <cellStyle name="40% - Accent5 20 2 2 2 2" xfId="15030"/>
    <cellStyle name="40% - Accent5 20 2 2 3" xfId="15031"/>
    <cellStyle name="40% - Accent5 20 2 3" xfId="15032"/>
    <cellStyle name="40% - Accent5 20 2 3 2" xfId="15033"/>
    <cellStyle name="40% - Accent5 20 2 4" xfId="15034"/>
    <cellStyle name="40% - Accent5 20 3" xfId="15035"/>
    <cellStyle name="40% - Accent5 20 3 2" xfId="15036"/>
    <cellStyle name="40% - Accent5 20 3 2 2" xfId="15037"/>
    <cellStyle name="40% - Accent5 20 3 3" xfId="15038"/>
    <cellStyle name="40% - Accent5 20 4" xfId="15039"/>
    <cellStyle name="40% - Accent5 20 4 2" xfId="15040"/>
    <cellStyle name="40% - Accent5 20 5" xfId="15041"/>
    <cellStyle name="40% - Accent5 20_draft transactions report_052009_rvsd" xfId="15042"/>
    <cellStyle name="40% - Accent5 21" xfId="15043"/>
    <cellStyle name="40% - Accent5 21 2" xfId="15044"/>
    <cellStyle name="40% - Accent5 21 2 2" xfId="15045"/>
    <cellStyle name="40% - Accent5 21 2 2 2" xfId="15046"/>
    <cellStyle name="40% - Accent5 21 2 2 2 2" xfId="15047"/>
    <cellStyle name="40% - Accent5 21 2 2 3" xfId="15048"/>
    <cellStyle name="40% - Accent5 21 2 3" xfId="15049"/>
    <cellStyle name="40% - Accent5 21 2 3 2" xfId="15050"/>
    <cellStyle name="40% - Accent5 21 2 4" xfId="15051"/>
    <cellStyle name="40% - Accent5 21 3" xfId="15052"/>
    <cellStyle name="40% - Accent5 21 3 2" xfId="15053"/>
    <cellStyle name="40% - Accent5 21 3 2 2" xfId="15054"/>
    <cellStyle name="40% - Accent5 21 3 3" xfId="15055"/>
    <cellStyle name="40% - Accent5 21 4" xfId="15056"/>
    <cellStyle name="40% - Accent5 21 4 2" xfId="15057"/>
    <cellStyle name="40% - Accent5 21 5" xfId="15058"/>
    <cellStyle name="40% - Accent5 21_draft transactions report_052009_rvsd" xfId="15059"/>
    <cellStyle name="40% - Accent5 22" xfId="15060"/>
    <cellStyle name="40% - Accent5 22 2" xfId="15061"/>
    <cellStyle name="40% - Accent5 22 2 2" xfId="15062"/>
    <cellStyle name="40% - Accent5 22 2 2 2" xfId="15063"/>
    <cellStyle name="40% - Accent5 22 2 2 2 2" xfId="15064"/>
    <cellStyle name="40% - Accent5 22 2 2 3" xfId="15065"/>
    <cellStyle name="40% - Accent5 22 2 3" xfId="15066"/>
    <cellStyle name="40% - Accent5 22 2 3 2" xfId="15067"/>
    <cellStyle name="40% - Accent5 22 2 4" xfId="15068"/>
    <cellStyle name="40% - Accent5 22 3" xfId="15069"/>
    <cellStyle name="40% - Accent5 22 3 2" xfId="15070"/>
    <cellStyle name="40% - Accent5 22 3 2 2" xfId="15071"/>
    <cellStyle name="40% - Accent5 22 3 3" xfId="15072"/>
    <cellStyle name="40% - Accent5 22 4" xfId="15073"/>
    <cellStyle name="40% - Accent5 22 4 2" xfId="15074"/>
    <cellStyle name="40% - Accent5 22 5" xfId="15075"/>
    <cellStyle name="40% - Accent5 22_draft transactions report_052009_rvsd" xfId="15076"/>
    <cellStyle name="40% - Accent5 23" xfId="15077"/>
    <cellStyle name="40% - Accent5 23 2" xfId="15078"/>
    <cellStyle name="40% - Accent5 23 2 2" xfId="15079"/>
    <cellStyle name="40% - Accent5 23 2 2 2" xfId="15080"/>
    <cellStyle name="40% - Accent5 23 2 2 2 2" xfId="15081"/>
    <cellStyle name="40% - Accent5 23 2 2 3" xfId="15082"/>
    <cellStyle name="40% - Accent5 23 2 3" xfId="15083"/>
    <cellStyle name="40% - Accent5 23 2 3 2" xfId="15084"/>
    <cellStyle name="40% - Accent5 23 2 4" xfId="15085"/>
    <cellStyle name="40% - Accent5 23 3" xfId="15086"/>
    <cellStyle name="40% - Accent5 23 3 2" xfId="15087"/>
    <cellStyle name="40% - Accent5 23 3 2 2" xfId="15088"/>
    <cellStyle name="40% - Accent5 23 3 3" xfId="15089"/>
    <cellStyle name="40% - Accent5 23 4" xfId="15090"/>
    <cellStyle name="40% - Accent5 23 4 2" xfId="15091"/>
    <cellStyle name="40% - Accent5 23 5" xfId="15092"/>
    <cellStyle name="40% - Accent5 23_draft transactions report_052009_rvsd" xfId="15093"/>
    <cellStyle name="40% - Accent5 24" xfId="15094"/>
    <cellStyle name="40% - Accent5 24 2" xfId="15095"/>
    <cellStyle name="40% - Accent5 24 2 2" xfId="15096"/>
    <cellStyle name="40% - Accent5 24 2 2 2" xfId="15097"/>
    <cellStyle name="40% - Accent5 24 2 2 2 2" xfId="15098"/>
    <cellStyle name="40% - Accent5 24 2 2 3" xfId="15099"/>
    <cellStyle name="40% - Accent5 24 2 3" xfId="15100"/>
    <cellStyle name="40% - Accent5 24 2 3 2" xfId="15101"/>
    <cellStyle name="40% - Accent5 24 2 4" xfId="15102"/>
    <cellStyle name="40% - Accent5 24 3" xfId="15103"/>
    <cellStyle name="40% - Accent5 24 3 2" xfId="15104"/>
    <cellStyle name="40% - Accent5 24 3 2 2" xfId="15105"/>
    <cellStyle name="40% - Accent5 24 3 3" xfId="15106"/>
    <cellStyle name="40% - Accent5 24 4" xfId="15107"/>
    <cellStyle name="40% - Accent5 24 4 2" xfId="15108"/>
    <cellStyle name="40% - Accent5 24 5" xfId="15109"/>
    <cellStyle name="40% - Accent5 24_draft transactions report_052009_rvsd" xfId="15110"/>
    <cellStyle name="40% - Accent5 25" xfId="15111"/>
    <cellStyle name="40% - Accent5 25 2" xfId="15112"/>
    <cellStyle name="40% - Accent5 25 2 2" xfId="15113"/>
    <cellStyle name="40% - Accent5 25 2 2 2" xfId="15114"/>
    <cellStyle name="40% - Accent5 25 2 2 2 2" xfId="15115"/>
    <cellStyle name="40% - Accent5 25 2 2 3" xfId="15116"/>
    <cellStyle name="40% - Accent5 25 2 3" xfId="15117"/>
    <cellStyle name="40% - Accent5 25 2 3 2" xfId="15118"/>
    <cellStyle name="40% - Accent5 25 2 4" xfId="15119"/>
    <cellStyle name="40% - Accent5 25 3" xfId="15120"/>
    <cellStyle name="40% - Accent5 25 3 2" xfId="15121"/>
    <cellStyle name="40% - Accent5 25 3 2 2" xfId="15122"/>
    <cellStyle name="40% - Accent5 25 3 3" xfId="15123"/>
    <cellStyle name="40% - Accent5 25 4" xfId="15124"/>
    <cellStyle name="40% - Accent5 25 4 2" xfId="15125"/>
    <cellStyle name="40% - Accent5 25 5" xfId="15126"/>
    <cellStyle name="40% - Accent5 25_draft transactions report_052009_rvsd" xfId="15127"/>
    <cellStyle name="40% - Accent5 26" xfId="15128"/>
    <cellStyle name="40% - Accent5 26 2" xfId="15129"/>
    <cellStyle name="40% - Accent5 26 2 2" xfId="15130"/>
    <cellStyle name="40% - Accent5 26 2 2 2" xfId="15131"/>
    <cellStyle name="40% - Accent5 26 2 2 2 2" xfId="15132"/>
    <cellStyle name="40% - Accent5 26 2 2 3" xfId="15133"/>
    <cellStyle name="40% - Accent5 26 2 3" xfId="15134"/>
    <cellStyle name="40% - Accent5 26 2 3 2" xfId="15135"/>
    <cellStyle name="40% - Accent5 26 2 4" xfId="15136"/>
    <cellStyle name="40% - Accent5 26 3" xfId="15137"/>
    <cellStyle name="40% - Accent5 26 3 2" xfId="15138"/>
    <cellStyle name="40% - Accent5 26 3 2 2" xfId="15139"/>
    <cellStyle name="40% - Accent5 26 3 3" xfId="15140"/>
    <cellStyle name="40% - Accent5 26 4" xfId="15141"/>
    <cellStyle name="40% - Accent5 26 4 2" xfId="15142"/>
    <cellStyle name="40% - Accent5 26 5" xfId="15143"/>
    <cellStyle name="40% - Accent5 26_draft transactions report_052009_rvsd" xfId="15144"/>
    <cellStyle name="40% - Accent5 27" xfId="15145"/>
    <cellStyle name="40% - Accent5 27 2" xfId="15146"/>
    <cellStyle name="40% - Accent5 27 2 2" xfId="15147"/>
    <cellStyle name="40% - Accent5 27 2 2 2" xfId="15148"/>
    <cellStyle name="40% - Accent5 27 2 2 2 2" xfId="15149"/>
    <cellStyle name="40% - Accent5 27 2 2 3" xfId="15150"/>
    <cellStyle name="40% - Accent5 27 2 3" xfId="15151"/>
    <cellStyle name="40% - Accent5 27 2 3 2" xfId="15152"/>
    <cellStyle name="40% - Accent5 27 2 4" xfId="15153"/>
    <cellStyle name="40% - Accent5 27 3" xfId="15154"/>
    <cellStyle name="40% - Accent5 27 3 2" xfId="15155"/>
    <cellStyle name="40% - Accent5 27 3 2 2" xfId="15156"/>
    <cellStyle name="40% - Accent5 27 3 3" xfId="15157"/>
    <cellStyle name="40% - Accent5 27 4" xfId="15158"/>
    <cellStyle name="40% - Accent5 27 4 2" xfId="15159"/>
    <cellStyle name="40% - Accent5 27 5" xfId="15160"/>
    <cellStyle name="40% - Accent5 27_draft transactions report_052009_rvsd" xfId="15161"/>
    <cellStyle name="40% - Accent5 28" xfId="15162"/>
    <cellStyle name="40% - Accent5 28 2" xfId="15163"/>
    <cellStyle name="40% - Accent5 28 2 2" xfId="15164"/>
    <cellStyle name="40% - Accent5 28 2 2 2" xfId="15165"/>
    <cellStyle name="40% - Accent5 28 2 2 2 2" xfId="15166"/>
    <cellStyle name="40% - Accent5 28 2 2 3" xfId="15167"/>
    <cellStyle name="40% - Accent5 28 2 3" xfId="15168"/>
    <cellStyle name="40% - Accent5 28 2 3 2" xfId="15169"/>
    <cellStyle name="40% - Accent5 28 2 4" xfId="15170"/>
    <cellStyle name="40% - Accent5 28 3" xfId="15171"/>
    <cellStyle name="40% - Accent5 28 3 2" xfId="15172"/>
    <cellStyle name="40% - Accent5 28 3 2 2" xfId="15173"/>
    <cellStyle name="40% - Accent5 28 3 3" xfId="15174"/>
    <cellStyle name="40% - Accent5 28 4" xfId="15175"/>
    <cellStyle name="40% - Accent5 28 4 2" xfId="15176"/>
    <cellStyle name="40% - Accent5 28 5" xfId="15177"/>
    <cellStyle name="40% - Accent5 28_draft transactions report_052009_rvsd" xfId="15178"/>
    <cellStyle name="40% - Accent5 29" xfId="15179"/>
    <cellStyle name="40% - Accent5 29 2" xfId="15180"/>
    <cellStyle name="40% - Accent5 29 2 2" xfId="15181"/>
    <cellStyle name="40% - Accent5 29 2 2 2" xfId="15182"/>
    <cellStyle name="40% - Accent5 29 2 2 2 2" xfId="15183"/>
    <cellStyle name="40% - Accent5 29 2 2 3" xfId="15184"/>
    <cellStyle name="40% - Accent5 29 2 3" xfId="15185"/>
    <cellStyle name="40% - Accent5 29 2 3 2" xfId="15186"/>
    <cellStyle name="40% - Accent5 29 2 4" xfId="15187"/>
    <cellStyle name="40% - Accent5 29 3" xfId="15188"/>
    <cellStyle name="40% - Accent5 29 3 2" xfId="15189"/>
    <cellStyle name="40% - Accent5 29 3 2 2" xfId="15190"/>
    <cellStyle name="40% - Accent5 29 3 3" xfId="15191"/>
    <cellStyle name="40% - Accent5 29 4" xfId="15192"/>
    <cellStyle name="40% - Accent5 29 4 2" xfId="15193"/>
    <cellStyle name="40% - Accent5 29 5" xfId="15194"/>
    <cellStyle name="40% - Accent5 29_draft transactions report_052009_rvsd" xfId="15195"/>
    <cellStyle name="40% - Accent5 3" xfId="15196"/>
    <cellStyle name="40% - Accent5 3 2" xfId="15197"/>
    <cellStyle name="40% - Accent5 3 2 2" xfId="15198"/>
    <cellStyle name="40% - Accent5 3 2 2 2" xfId="15199"/>
    <cellStyle name="40% - Accent5 3 2 2 2 2" xfId="15200"/>
    <cellStyle name="40% - Accent5 3 2 2 2 2 2" xfId="15201"/>
    <cellStyle name="40% - Accent5 3 2 2 2 3" xfId="15202"/>
    <cellStyle name="40% - Accent5 3 2 2 3" xfId="15203"/>
    <cellStyle name="40% - Accent5 3 2 2 3 2" xfId="15204"/>
    <cellStyle name="40% - Accent5 3 2 2 4" xfId="15205"/>
    <cellStyle name="40% - Accent5 3 2 3" xfId="15206"/>
    <cellStyle name="40% - Accent5 3 2 3 2" xfId="15207"/>
    <cellStyle name="40% - Accent5 3 2 3 2 2" xfId="15208"/>
    <cellStyle name="40% - Accent5 3 2 3 3" xfId="15209"/>
    <cellStyle name="40% - Accent5 3 2 4" xfId="15210"/>
    <cellStyle name="40% - Accent5 3 2 4 2" xfId="15211"/>
    <cellStyle name="40% - Accent5 3 2 5" xfId="15212"/>
    <cellStyle name="40% - Accent5 3 2_draft transactions report_052009_rvsd" xfId="15213"/>
    <cellStyle name="40% - Accent5 3 3" xfId="15214"/>
    <cellStyle name="40% - Accent5 3 3 2" xfId="15215"/>
    <cellStyle name="40% - Accent5 3 3 2 2" xfId="15216"/>
    <cellStyle name="40% - Accent5 3 3 2 2 2" xfId="15217"/>
    <cellStyle name="40% - Accent5 3 3 2 3" xfId="15218"/>
    <cellStyle name="40% - Accent5 3 3 3" xfId="15219"/>
    <cellStyle name="40% - Accent5 3 3 3 2" xfId="15220"/>
    <cellStyle name="40% - Accent5 3 3 4" xfId="15221"/>
    <cellStyle name="40% - Accent5 3 4" xfId="15222"/>
    <cellStyle name="40% - Accent5 3 4 2" xfId="15223"/>
    <cellStyle name="40% - Accent5 3 4 2 2" xfId="15224"/>
    <cellStyle name="40% - Accent5 3 4 3" xfId="15225"/>
    <cellStyle name="40% - Accent5 3 5" xfId="15226"/>
    <cellStyle name="40% - Accent5 3 5 2" xfId="15227"/>
    <cellStyle name="40% - Accent5 3 6" xfId="15228"/>
    <cellStyle name="40% - Accent5 3_draft transactions report_052009_rvsd" xfId="15229"/>
    <cellStyle name="40% - Accent5 30" xfId="15230"/>
    <cellStyle name="40% - Accent5 30 2" xfId="15231"/>
    <cellStyle name="40% - Accent5 30 2 2" xfId="15232"/>
    <cellStyle name="40% - Accent5 30 2 2 2" xfId="15233"/>
    <cellStyle name="40% - Accent5 30 2 2 2 2" xfId="15234"/>
    <cellStyle name="40% - Accent5 30 2 2 3" xfId="15235"/>
    <cellStyle name="40% - Accent5 30 2 3" xfId="15236"/>
    <cellStyle name="40% - Accent5 30 2 3 2" xfId="15237"/>
    <cellStyle name="40% - Accent5 30 2 4" xfId="15238"/>
    <cellStyle name="40% - Accent5 30 3" xfId="15239"/>
    <cellStyle name="40% - Accent5 30 3 2" xfId="15240"/>
    <cellStyle name="40% - Accent5 30 3 2 2" xfId="15241"/>
    <cellStyle name="40% - Accent5 30 3 3" xfId="15242"/>
    <cellStyle name="40% - Accent5 30 4" xfId="15243"/>
    <cellStyle name="40% - Accent5 30 4 2" xfId="15244"/>
    <cellStyle name="40% - Accent5 30 5" xfId="15245"/>
    <cellStyle name="40% - Accent5 30_draft transactions report_052009_rvsd" xfId="15246"/>
    <cellStyle name="40% - Accent5 31" xfId="15247"/>
    <cellStyle name="40% - Accent5 31 2" xfId="15248"/>
    <cellStyle name="40% - Accent5 31 2 2" xfId="15249"/>
    <cellStyle name="40% - Accent5 31 2 2 2" xfId="15250"/>
    <cellStyle name="40% - Accent5 31 2 2 2 2" xfId="15251"/>
    <cellStyle name="40% - Accent5 31 2 2 3" xfId="15252"/>
    <cellStyle name="40% - Accent5 31 2 3" xfId="15253"/>
    <cellStyle name="40% - Accent5 31 2 3 2" xfId="15254"/>
    <cellStyle name="40% - Accent5 31 2 4" xfId="15255"/>
    <cellStyle name="40% - Accent5 31 3" xfId="15256"/>
    <cellStyle name="40% - Accent5 31 3 2" xfId="15257"/>
    <cellStyle name="40% - Accent5 31 3 2 2" xfId="15258"/>
    <cellStyle name="40% - Accent5 31 3 3" xfId="15259"/>
    <cellStyle name="40% - Accent5 31 4" xfId="15260"/>
    <cellStyle name="40% - Accent5 31 4 2" xfId="15261"/>
    <cellStyle name="40% - Accent5 31 5" xfId="15262"/>
    <cellStyle name="40% - Accent5 31_draft transactions report_052009_rvsd" xfId="15263"/>
    <cellStyle name="40% - Accent5 32" xfId="15264"/>
    <cellStyle name="40% - Accent5 32 2" xfId="15265"/>
    <cellStyle name="40% - Accent5 32 2 2" xfId="15266"/>
    <cellStyle name="40% - Accent5 32 2 2 2" xfId="15267"/>
    <cellStyle name="40% - Accent5 32 2 2 2 2" xfId="15268"/>
    <cellStyle name="40% - Accent5 32 2 2 3" xfId="15269"/>
    <cellStyle name="40% - Accent5 32 2 3" xfId="15270"/>
    <cellStyle name="40% - Accent5 32 2 3 2" xfId="15271"/>
    <cellStyle name="40% - Accent5 32 2 4" xfId="15272"/>
    <cellStyle name="40% - Accent5 32 3" xfId="15273"/>
    <cellStyle name="40% - Accent5 32 3 2" xfId="15274"/>
    <cellStyle name="40% - Accent5 32 3 2 2" xfId="15275"/>
    <cellStyle name="40% - Accent5 32 3 3" xfId="15276"/>
    <cellStyle name="40% - Accent5 32 4" xfId="15277"/>
    <cellStyle name="40% - Accent5 32 4 2" xfId="15278"/>
    <cellStyle name="40% - Accent5 32 5" xfId="15279"/>
    <cellStyle name="40% - Accent5 32_draft transactions report_052009_rvsd" xfId="15280"/>
    <cellStyle name="40% - Accent5 33" xfId="15281"/>
    <cellStyle name="40% - Accent5 33 2" xfId="15282"/>
    <cellStyle name="40% - Accent5 33 2 2" xfId="15283"/>
    <cellStyle name="40% - Accent5 33 2 2 2" xfId="15284"/>
    <cellStyle name="40% - Accent5 33 2 3" xfId="15285"/>
    <cellStyle name="40% - Accent5 33 3" xfId="15286"/>
    <cellStyle name="40% - Accent5 33 3 2" xfId="15287"/>
    <cellStyle name="40% - Accent5 33 4" xfId="15288"/>
    <cellStyle name="40% - Accent5 34" xfId="15289"/>
    <cellStyle name="40% - Accent5 34 2" xfId="15290"/>
    <cellStyle name="40% - Accent5 34 2 2" xfId="15291"/>
    <cellStyle name="40% - Accent5 34 2 2 2" xfId="15292"/>
    <cellStyle name="40% - Accent5 34 2 3" xfId="15293"/>
    <cellStyle name="40% - Accent5 34 3" xfId="15294"/>
    <cellStyle name="40% - Accent5 34 3 2" xfId="15295"/>
    <cellStyle name="40% - Accent5 34 4" xfId="15296"/>
    <cellStyle name="40% - Accent5 35" xfId="15297"/>
    <cellStyle name="40% - Accent5 35 2" xfId="15298"/>
    <cellStyle name="40% - Accent5 35 2 2" xfId="15299"/>
    <cellStyle name="40% - Accent5 35 2 2 2" xfId="15300"/>
    <cellStyle name="40% - Accent5 35 2 3" xfId="15301"/>
    <cellStyle name="40% - Accent5 35 3" xfId="15302"/>
    <cellStyle name="40% - Accent5 35 3 2" xfId="15303"/>
    <cellStyle name="40% - Accent5 35 4" xfId="15304"/>
    <cellStyle name="40% - Accent5 36" xfId="15305"/>
    <cellStyle name="40% - Accent5 36 2" xfId="15306"/>
    <cellStyle name="40% - Accent5 36 2 2" xfId="15307"/>
    <cellStyle name="40% - Accent5 36 2 2 2" xfId="15308"/>
    <cellStyle name="40% - Accent5 36 2 3" xfId="15309"/>
    <cellStyle name="40% - Accent5 36 3" xfId="15310"/>
    <cellStyle name="40% - Accent5 36 3 2" xfId="15311"/>
    <cellStyle name="40% - Accent5 36 4" xfId="15312"/>
    <cellStyle name="40% - Accent5 37" xfId="15313"/>
    <cellStyle name="40% - Accent5 37 2" xfId="15314"/>
    <cellStyle name="40% - Accent5 37 2 2" xfId="15315"/>
    <cellStyle name="40% - Accent5 37 2 2 2" xfId="15316"/>
    <cellStyle name="40% - Accent5 37 2 3" xfId="15317"/>
    <cellStyle name="40% - Accent5 37 3" xfId="15318"/>
    <cellStyle name="40% - Accent5 37 3 2" xfId="15319"/>
    <cellStyle name="40% - Accent5 37 4" xfId="15320"/>
    <cellStyle name="40% - Accent5 38" xfId="15321"/>
    <cellStyle name="40% - Accent5 38 2" xfId="15322"/>
    <cellStyle name="40% - Accent5 38 2 2" xfId="15323"/>
    <cellStyle name="40% - Accent5 38 2 2 2" xfId="15324"/>
    <cellStyle name="40% - Accent5 38 2 3" xfId="15325"/>
    <cellStyle name="40% - Accent5 38 3" xfId="15326"/>
    <cellStyle name="40% - Accent5 38 3 2" xfId="15327"/>
    <cellStyle name="40% - Accent5 38 4" xfId="15328"/>
    <cellStyle name="40% - Accent5 39" xfId="15329"/>
    <cellStyle name="40% - Accent5 39 2" xfId="15330"/>
    <cellStyle name="40% - Accent5 39 2 2" xfId="15331"/>
    <cellStyle name="40% - Accent5 39 2 2 2" xfId="15332"/>
    <cellStyle name="40% - Accent5 39 2 3" xfId="15333"/>
    <cellStyle name="40% - Accent5 39 3" xfId="15334"/>
    <cellStyle name="40% - Accent5 39 3 2" xfId="15335"/>
    <cellStyle name="40% - Accent5 39 4" xfId="15336"/>
    <cellStyle name="40% - Accent5 4" xfId="15337"/>
    <cellStyle name="40% - Accent5 4 2" xfId="15338"/>
    <cellStyle name="40% - Accent5 4 2 2" xfId="15339"/>
    <cellStyle name="40% - Accent5 4 2 2 2" xfId="15340"/>
    <cellStyle name="40% - Accent5 4 2 2 2 2" xfId="15341"/>
    <cellStyle name="40% - Accent5 4 2 2 2 2 2" xfId="15342"/>
    <cellStyle name="40% - Accent5 4 2 2 2 3" xfId="15343"/>
    <cellStyle name="40% - Accent5 4 2 2 3" xfId="15344"/>
    <cellStyle name="40% - Accent5 4 2 2 3 2" xfId="15345"/>
    <cellStyle name="40% - Accent5 4 2 2 4" xfId="15346"/>
    <cellStyle name="40% - Accent5 4 2 3" xfId="15347"/>
    <cellStyle name="40% - Accent5 4 2 3 2" xfId="15348"/>
    <cellStyle name="40% - Accent5 4 2 3 2 2" xfId="15349"/>
    <cellStyle name="40% - Accent5 4 2 3 3" xfId="15350"/>
    <cellStyle name="40% - Accent5 4 2 4" xfId="15351"/>
    <cellStyle name="40% - Accent5 4 2 4 2" xfId="15352"/>
    <cellStyle name="40% - Accent5 4 2 5" xfId="15353"/>
    <cellStyle name="40% - Accent5 4 2_draft transactions report_052009_rvsd" xfId="15354"/>
    <cellStyle name="40% - Accent5 4 3" xfId="15355"/>
    <cellStyle name="40% - Accent5 4 3 2" xfId="15356"/>
    <cellStyle name="40% - Accent5 4 3 2 2" xfId="15357"/>
    <cellStyle name="40% - Accent5 4 3 2 2 2" xfId="15358"/>
    <cellStyle name="40% - Accent5 4 3 2 3" xfId="15359"/>
    <cellStyle name="40% - Accent5 4 3 3" xfId="15360"/>
    <cellStyle name="40% - Accent5 4 3 3 2" xfId="15361"/>
    <cellStyle name="40% - Accent5 4 3 4" xfId="15362"/>
    <cellStyle name="40% - Accent5 4 4" xfId="15363"/>
    <cellStyle name="40% - Accent5 4 4 2" xfId="15364"/>
    <cellStyle name="40% - Accent5 4 4 2 2" xfId="15365"/>
    <cellStyle name="40% - Accent5 4 4 3" xfId="15366"/>
    <cellStyle name="40% - Accent5 4 5" xfId="15367"/>
    <cellStyle name="40% - Accent5 4 5 2" xfId="15368"/>
    <cellStyle name="40% - Accent5 4 6" xfId="15369"/>
    <cellStyle name="40% - Accent5 4_draft transactions report_052009_rvsd" xfId="15370"/>
    <cellStyle name="40% - Accent5 40" xfId="15371"/>
    <cellStyle name="40% - Accent5 40 2" xfId="15372"/>
    <cellStyle name="40% - Accent5 40 2 2" xfId="15373"/>
    <cellStyle name="40% - Accent5 40 2 2 2" xfId="15374"/>
    <cellStyle name="40% - Accent5 40 2 3" xfId="15375"/>
    <cellStyle name="40% - Accent5 40 3" xfId="15376"/>
    <cellStyle name="40% - Accent5 40 3 2" xfId="15377"/>
    <cellStyle name="40% - Accent5 40 4" xfId="15378"/>
    <cellStyle name="40% - Accent5 41" xfId="15379"/>
    <cellStyle name="40% - Accent5 41 2" xfId="15380"/>
    <cellStyle name="40% - Accent5 41 2 2" xfId="15381"/>
    <cellStyle name="40% - Accent5 41 2 2 2" xfId="15382"/>
    <cellStyle name="40% - Accent5 41 2 3" xfId="15383"/>
    <cellStyle name="40% - Accent5 41 3" xfId="15384"/>
    <cellStyle name="40% - Accent5 41 3 2" xfId="15385"/>
    <cellStyle name="40% - Accent5 41 4" xfId="15386"/>
    <cellStyle name="40% - Accent5 42" xfId="15387"/>
    <cellStyle name="40% - Accent5 42 2" xfId="15388"/>
    <cellStyle name="40% - Accent5 42 2 2" xfId="15389"/>
    <cellStyle name="40% - Accent5 42 2 2 2" xfId="15390"/>
    <cellStyle name="40% - Accent5 42 2 3" xfId="15391"/>
    <cellStyle name="40% - Accent5 42 3" xfId="15392"/>
    <cellStyle name="40% - Accent5 42 3 2" xfId="15393"/>
    <cellStyle name="40% - Accent5 42 4" xfId="15394"/>
    <cellStyle name="40% - Accent5 43" xfId="15395"/>
    <cellStyle name="40% - Accent5 43 2" xfId="15396"/>
    <cellStyle name="40% - Accent5 43 2 2" xfId="15397"/>
    <cellStyle name="40% - Accent5 43 2 2 2" xfId="15398"/>
    <cellStyle name="40% - Accent5 43 2 3" xfId="15399"/>
    <cellStyle name="40% - Accent5 43 3" xfId="15400"/>
    <cellStyle name="40% - Accent5 43 3 2" xfId="15401"/>
    <cellStyle name="40% - Accent5 43 4" xfId="15402"/>
    <cellStyle name="40% - Accent5 44" xfId="15403"/>
    <cellStyle name="40% - Accent5 44 2" xfId="15404"/>
    <cellStyle name="40% - Accent5 44 2 2" xfId="15405"/>
    <cellStyle name="40% - Accent5 44 2 2 2" xfId="15406"/>
    <cellStyle name="40% - Accent5 44 2 3" xfId="15407"/>
    <cellStyle name="40% - Accent5 44 3" xfId="15408"/>
    <cellStyle name="40% - Accent5 44 3 2" xfId="15409"/>
    <cellStyle name="40% - Accent5 44 4" xfId="15410"/>
    <cellStyle name="40% - Accent5 45" xfId="15411"/>
    <cellStyle name="40% - Accent5 45 2" xfId="15412"/>
    <cellStyle name="40% - Accent5 45 2 2" xfId="15413"/>
    <cellStyle name="40% - Accent5 45 2 2 2" xfId="15414"/>
    <cellStyle name="40% - Accent5 45 2 3" xfId="15415"/>
    <cellStyle name="40% - Accent5 45 3" xfId="15416"/>
    <cellStyle name="40% - Accent5 45 3 2" xfId="15417"/>
    <cellStyle name="40% - Accent5 45 4" xfId="15418"/>
    <cellStyle name="40% - Accent5 46" xfId="15419"/>
    <cellStyle name="40% - Accent5 46 2" xfId="15420"/>
    <cellStyle name="40% - Accent5 46 2 2" xfId="15421"/>
    <cellStyle name="40% - Accent5 46 2 2 2" xfId="15422"/>
    <cellStyle name="40% - Accent5 46 2 3" xfId="15423"/>
    <cellStyle name="40% - Accent5 46 3" xfId="15424"/>
    <cellStyle name="40% - Accent5 46 3 2" xfId="15425"/>
    <cellStyle name="40% - Accent5 46 4" xfId="15426"/>
    <cellStyle name="40% - Accent5 47" xfId="15427"/>
    <cellStyle name="40% - Accent5 47 2" xfId="15428"/>
    <cellStyle name="40% - Accent5 47 2 2" xfId="15429"/>
    <cellStyle name="40% - Accent5 47 2 2 2" xfId="15430"/>
    <cellStyle name="40% - Accent5 47 2 3" xfId="15431"/>
    <cellStyle name="40% - Accent5 47 3" xfId="15432"/>
    <cellStyle name="40% - Accent5 47 3 2" xfId="15433"/>
    <cellStyle name="40% - Accent5 47 4" xfId="15434"/>
    <cellStyle name="40% - Accent5 48" xfId="15435"/>
    <cellStyle name="40% - Accent5 48 2" xfId="15436"/>
    <cellStyle name="40% - Accent5 48 2 2" xfId="15437"/>
    <cellStyle name="40% - Accent5 48 2 2 2" xfId="15438"/>
    <cellStyle name="40% - Accent5 48 2 3" xfId="15439"/>
    <cellStyle name="40% - Accent5 48 3" xfId="15440"/>
    <cellStyle name="40% - Accent5 48 3 2" xfId="15441"/>
    <cellStyle name="40% - Accent5 48 4" xfId="15442"/>
    <cellStyle name="40% - Accent5 49" xfId="15443"/>
    <cellStyle name="40% - Accent5 49 2" xfId="15444"/>
    <cellStyle name="40% - Accent5 49 2 2" xfId="15445"/>
    <cellStyle name="40% - Accent5 49 2 2 2" xfId="15446"/>
    <cellStyle name="40% - Accent5 49 2 3" xfId="15447"/>
    <cellStyle name="40% - Accent5 49 3" xfId="15448"/>
    <cellStyle name="40% - Accent5 49 3 2" xfId="15449"/>
    <cellStyle name="40% - Accent5 49 4" xfId="15450"/>
    <cellStyle name="40% - Accent5 5" xfId="15451"/>
    <cellStyle name="40% - Accent5 5 2" xfId="15452"/>
    <cellStyle name="40% - Accent5 5 2 2" xfId="15453"/>
    <cellStyle name="40% - Accent5 5 2 2 2" xfId="15454"/>
    <cellStyle name="40% - Accent5 5 2 2 2 2" xfId="15455"/>
    <cellStyle name="40% - Accent5 5 2 2 2 2 2" xfId="15456"/>
    <cellStyle name="40% - Accent5 5 2 2 2 3" xfId="15457"/>
    <cellStyle name="40% - Accent5 5 2 2 3" xfId="15458"/>
    <cellStyle name="40% - Accent5 5 2 2 3 2" xfId="15459"/>
    <cellStyle name="40% - Accent5 5 2 2 4" xfId="15460"/>
    <cellStyle name="40% - Accent5 5 2 3" xfId="15461"/>
    <cellStyle name="40% - Accent5 5 2 3 2" xfId="15462"/>
    <cellStyle name="40% - Accent5 5 2 3 2 2" xfId="15463"/>
    <cellStyle name="40% - Accent5 5 2 3 3" xfId="15464"/>
    <cellStyle name="40% - Accent5 5 2 4" xfId="15465"/>
    <cellStyle name="40% - Accent5 5 2 4 2" xfId="15466"/>
    <cellStyle name="40% - Accent5 5 2 5" xfId="15467"/>
    <cellStyle name="40% - Accent5 5 2_draft transactions report_052009_rvsd" xfId="15468"/>
    <cellStyle name="40% - Accent5 5 3" xfId="15469"/>
    <cellStyle name="40% - Accent5 5 3 2" xfId="15470"/>
    <cellStyle name="40% - Accent5 5 3 2 2" xfId="15471"/>
    <cellStyle name="40% - Accent5 5 3 2 2 2" xfId="15472"/>
    <cellStyle name="40% - Accent5 5 3 2 3" xfId="15473"/>
    <cellStyle name="40% - Accent5 5 3 3" xfId="15474"/>
    <cellStyle name="40% - Accent5 5 3 3 2" xfId="15475"/>
    <cellStyle name="40% - Accent5 5 3 4" xfId="15476"/>
    <cellStyle name="40% - Accent5 5 4" xfId="15477"/>
    <cellStyle name="40% - Accent5 5 4 2" xfId="15478"/>
    <cellStyle name="40% - Accent5 5 4 2 2" xfId="15479"/>
    <cellStyle name="40% - Accent5 5 4 3" xfId="15480"/>
    <cellStyle name="40% - Accent5 5 5" xfId="15481"/>
    <cellStyle name="40% - Accent5 5 5 2" xfId="15482"/>
    <cellStyle name="40% - Accent5 5 6" xfId="15483"/>
    <cellStyle name="40% - Accent5 5_draft transactions report_052009_rvsd" xfId="15484"/>
    <cellStyle name="40% - Accent5 50" xfId="15485"/>
    <cellStyle name="40% - Accent5 50 2" xfId="15486"/>
    <cellStyle name="40% - Accent5 50 2 2" xfId="15487"/>
    <cellStyle name="40% - Accent5 50 2 2 2" xfId="15488"/>
    <cellStyle name="40% - Accent5 50 2 3" xfId="15489"/>
    <cellStyle name="40% - Accent5 50 3" xfId="15490"/>
    <cellStyle name="40% - Accent5 50 3 2" xfId="15491"/>
    <cellStyle name="40% - Accent5 50 4" xfId="15492"/>
    <cellStyle name="40% - Accent5 51" xfId="15493"/>
    <cellStyle name="40% - Accent5 51 2" xfId="15494"/>
    <cellStyle name="40% - Accent5 51 2 2" xfId="15495"/>
    <cellStyle name="40% - Accent5 51 2 2 2" xfId="15496"/>
    <cellStyle name="40% - Accent5 51 2 3" xfId="15497"/>
    <cellStyle name="40% - Accent5 51 3" xfId="15498"/>
    <cellStyle name="40% - Accent5 51 3 2" xfId="15499"/>
    <cellStyle name="40% - Accent5 51 4" xfId="15500"/>
    <cellStyle name="40% - Accent5 52" xfId="15501"/>
    <cellStyle name="40% - Accent5 52 2" xfId="15502"/>
    <cellStyle name="40% - Accent5 52 2 2" xfId="15503"/>
    <cellStyle name="40% - Accent5 52 2 2 2" xfId="15504"/>
    <cellStyle name="40% - Accent5 52 2 3" xfId="15505"/>
    <cellStyle name="40% - Accent5 52 3" xfId="15506"/>
    <cellStyle name="40% - Accent5 52 3 2" xfId="15507"/>
    <cellStyle name="40% - Accent5 52 4" xfId="15508"/>
    <cellStyle name="40% - Accent5 53" xfId="15509"/>
    <cellStyle name="40% - Accent5 53 2" xfId="15510"/>
    <cellStyle name="40% - Accent5 53 2 2" xfId="15511"/>
    <cellStyle name="40% - Accent5 53 2 2 2" xfId="15512"/>
    <cellStyle name="40% - Accent5 53 2 3" xfId="15513"/>
    <cellStyle name="40% - Accent5 53 3" xfId="15514"/>
    <cellStyle name="40% - Accent5 53 3 2" xfId="15515"/>
    <cellStyle name="40% - Accent5 53 4" xfId="15516"/>
    <cellStyle name="40% - Accent5 54" xfId="15517"/>
    <cellStyle name="40% - Accent5 54 2" xfId="15518"/>
    <cellStyle name="40% - Accent5 54 2 2" xfId="15519"/>
    <cellStyle name="40% - Accent5 54 2 2 2" xfId="15520"/>
    <cellStyle name="40% - Accent5 54 2 3" xfId="15521"/>
    <cellStyle name="40% - Accent5 54 3" xfId="15522"/>
    <cellStyle name="40% - Accent5 54 3 2" xfId="15523"/>
    <cellStyle name="40% - Accent5 54 4" xfId="15524"/>
    <cellStyle name="40% - Accent5 55" xfId="15525"/>
    <cellStyle name="40% - Accent5 55 2" xfId="15526"/>
    <cellStyle name="40% - Accent5 55 2 2" xfId="15527"/>
    <cellStyle name="40% - Accent5 55 2 2 2" xfId="15528"/>
    <cellStyle name="40% - Accent5 55 2 3" xfId="15529"/>
    <cellStyle name="40% - Accent5 55 3" xfId="15530"/>
    <cellStyle name="40% - Accent5 55 3 2" xfId="15531"/>
    <cellStyle name="40% - Accent5 55 4" xfId="15532"/>
    <cellStyle name="40% - Accent5 56" xfId="15533"/>
    <cellStyle name="40% - Accent5 56 2" xfId="15534"/>
    <cellStyle name="40% - Accent5 56 2 2" xfId="15535"/>
    <cellStyle name="40% - Accent5 56 2 2 2" xfId="15536"/>
    <cellStyle name="40% - Accent5 56 2 3" xfId="15537"/>
    <cellStyle name="40% - Accent5 56 3" xfId="15538"/>
    <cellStyle name="40% - Accent5 56 3 2" xfId="15539"/>
    <cellStyle name="40% - Accent5 56 4" xfId="15540"/>
    <cellStyle name="40% - Accent5 57" xfId="15541"/>
    <cellStyle name="40% - Accent5 57 2" xfId="15542"/>
    <cellStyle name="40% - Accent5 57 2 2" xfId="15543"/>
    <cellStyle name="40% - Accent5 57 2 2 2" xfId="15544"/>
    <cellStyle name="40% - Accent5 57 2 3" xfId="15545"/>
    <cellStyle name="40% - Accent5 57 3" xfId="15546"/>
    <cellStyle name="40% - Accent5 57 3 2" xfId="15547"/>
    <cellStyle name="40% - Accent5 57 4" xfId="15548"/>
    <cellStyle name="40% - Accent5 58" xfId="15549"/>
    <cellStyle name="40% - Accent5 58 2" xfId="15550"/>
    <cellStyle name="40% - Accent5 58 2 2" xfId="15551"/>
    <cellStyle name="40% - Accent5 58 2 2 2" xfId="15552"/>
    <cellStyle name="40% - Accent5 58 2 3" xfId="15553"/>
    <cellStyle name="40% - Accent5 58 3" xfId="15554"/>
    <cellStyle name="40% - Accent5 58 3 2" xfId="15555"/>
    <cellStyle name="40% - Accent5 58 4" xfId="15556"/>
    <cellStyle name="40% - Accent5 59" xfId="15557"/>
    <cellStyle name="40% - Accent5 59 2" xfId="15558"/>
    <cellStyle name="40% - Accent5 59 2 2" xfId="15559"/>
    <cellStyle name="40% - Accent5 59 2 2 2" xfId="15560"/>
    <cellStyle name="40% - Accent5 59 2 3" xfId="15561"/>
    <cellStyle name="40% - Accent5 59 3" xfId="15562"/>
    <cellStyle name="40% - Accent5 59 3 2" xfId="15563"/>
    <cellStyle name="40% - Accent5 59 4" xfId="15564"/>
    <cellStyle name="40% - Accent5 6" xfId="15565"/>
    <cellStyle name="40% - Accent5 6 2" xfId="15566"/>
    <cellStyle name="40% - Accent5 6 2 2" xfId="15567"/>
    <cellStyle name="40% - Accent5 6 2 2 2" xfId="15568"/>
    <cellStyle name="40% - Accent5 6 2 2 2 2" xfId="15569"/>
    <cellStyle name="40% - Accent5 6 2 2 2 2 2" xfId="15570"/>
    <cellStyle name="40% - Accent5 6 2 2 2 3" xfId="15571"/>
    <cellStyle name="40% - Accent5 6 2 2 3" xfId="15572"/>
    <cellStyle name="40% - Accent5 6 2 2 3 2" xfId="15573"/>
    <cellStyle name="40% - Accent5 6 2 2 4" xfId="15574"/>
    <cellStyle name="40% - Accent5 6 2 3" xfId="15575"/>
    <cellStyle name="40% - Accent5 6 2 3 2" xfId="15576"/>
    <cellStyle name="40% - Accent5 6 2 3 2 2" xfId="15577"/>
    <cellStyle name="40% - Accent5 6 2 3 3" xfId="15578"/>
    <cellStyle name="40% - Accent5 6 2 4" xfId="15579"/>
    <cellStyle name="40% - Accent5 6 2 4 2" xfId="15580"/>
    <cellStyle name="40% - Accent5 6 2 5" xfId="15581"/>
    <cellStyle name="40% - Accent5 6 2_draft transactions report_052009_rvsd" xfId="15582"/>
    <cellStyle name="40% - Accent5 6 3" xfId="15583"/>
    <cellStyle name="40% - Accent5 6 3 2" xfId="15584"/>
    <cellStyle name="40% - Accent5 6 3 2 2" xfId="15585"/>
    <cellStyle name="40% - Accent5 6 3 2 2 2" xfId="15586"/>
    <cellStyle name="40% - Accent5 6 3 2 3" xfId="15587"/>
    <cellStyle name="40% - Accent5 6 3 3" xfId="15588"/>
    <cellStyle name="40% - Accent5 6 3 3 2" xfId="15589"/>
    <cellStyle name="40% - Accent5 6 3 4" xfId="15590"/>
    <cellStyle name="40% - Accent5 6 4" xfId="15591"/>
    <cellStyle name="40% - Accent5 6 4 2" xfId="15592"/>
    <cellStyle name="40% - Accent5 6 4 2 2" xfId="15593"/>
    <cellStyle name="40% - Accent5 6 4 3" xfId="15594"/>
    <cellStyle name="40% - Accent5 6 5" xfId="15595"/>
    <cellStyle name="40% - Accent5 6 5 2" xfId="15596"/>
    <cellStyle name="40% - Accent5 6 6" xfId="15597"/>
    <cellStyle name="40% - Accent5 6_draft transactions report_052009_rvsd" xfId="15598"/>
    <cellStyle name="40% - Accent5 60" xfId="15599"/>
    <cellStyle name="40% - Accent5 60 2" xfId="15600"/>
    <cellStyle name="40% - Accent5 60 2 2" xfId="15601"/>
    <cellStyle name="40% - Accent5 60 2 2 2" xfId="15602"/>
    <cellStyle name="40% - Accent5 60 2 3" xfId="15603"/>
    <cellStyle name="40% - Accent5 60 3" xfId="15604"/>
    <cellStyle name="40% - Accent5 60 3 2" xfId="15605"/>
    <cellStyle name="40% - Accent5 60 4" xfId="15606"/>
    <cellStyle name="40% - Accent5 61" xfId="15607"/>
    <cellStyle name="40% - Accent5 61 2" xfId="15608"/>
    <cellStyle name="40% - Accent5 61 2 2" xfId="15609"/>
    <cellStyle name="40% - Accent5 61 2 2 2" xfId="15610"/>
    <cellStyle name="40% - Accent5 61 2 3" xfId="15611"/>
    <cellStyle name="40% - Accent5 61 3" xfId="15612"/>
    <cellStyle name="40% - Accent5 61 3 2" xfId="15613"/>
    <cellStyle name="40% - Accent5 61 4" xfId="15614"/>
    <cellStyle name="40% - Accent5 62" xfId="15615"/>
    <cellStyle name="40% - Accent5 62 2" xfId="15616"/>
    <cellStyle name="40% - Accent5 62 2 2" xfId="15617"/>
    <cellStyle name="40% - Accent5 62 2 2 2" xfId="15618"/>
    <cellStyle name="40% - Accent5 62 2 3" xfId="15619"/>
    <cellStyle name="40% - Accent5 62 3" xfId="15620"/>
    <cellStyle name="40% - Accent5 62 3 2" xfId="15621"/>
    <cellStyle name="40% - Accent5 62 4" xfId="15622"/>
    <cellStyle name="40% - Accent5 63" xfId="15623"/>
    <cellStyle name="40% - Accent5 63 2" xfId="15624"/>
    <cellStyle name="40% - Accent5 63 2 2" xfId="15625"/>
    <cellStyle name="40% - Accent5 63 2 2 2" xfId="15626"/>
    <cellStyle name="40% - Accent5 63 2 3" xfId="15627"/>
    <cellStyle name="40% - Accent5 63 3" xfId="15628"/>
    <cellStyle name="40% - Accent5 63 3 2" xfId="15629"/>
    <cellStyle name="40% - Accent5 63 4" xfId="15630"/>
    <cellStyle name="40% - Accent5 64" xfId="15631"/>
    <cellStyle name="40% - Accent5 64 2" xfId="15632"/>
    <cellStyle name="40% - Accent5 64 2 2" xfId="15633"/>
    <cellStyle name="40% - Accent5 64 2 2 2" xfId="15634"/>
    <cellStyle name="40% - Accent5 64 2 3" xfId="15635"/>
    <cellStyle name="40% - Accent5 64 3" xfId="15636"/>
    <cellStyle name="40% - Accent5 64 3 2" xfId="15637"/>
    <cellStyle name="40% - Accent5 64 4" xfId="15638"/>
    <cellStyle name="40% - Accent5 65" xfId="15639"/>
    <cellStyle name="40% - Accent5 65 2" xfId="15640"/>
    <cellStyle name="40% - Accent5 65 2 2" xfId="15641"/>
    <cellStyle name="40% - Accent5 65 2 2 2" xfId="15642"/>
    <cellStyle name="40% - Accent5 65 2 3" xfId="15643"/>
    <cellStyle name="40% - Accent5 65 3" xfId="15644"/>
    <cellStyle name="40% - Accent5 65 3 2" xfId="15645"/>
    <cellStyle name="40% - Accent5 65 4" xfId="15646"/>
    <cellStyle name="40% - Accent5 66" xfId="15647"/>
    <cellStyle name="40% - Accent5 66 2" xfId="15648"/>
    <cellStyle name="40% - Accent5 66 2 2" xfId="15649"/>
    <cellStyle name="40% - Accent5 66 2 2 2" xfId="15650"/>
    <cellStyle name="40% - Accent5 66 2 3" xfId="15651"/>
    <cellStyle name="40% - Accent5 66 3" xfId="15652"/>
    <cellStyle name="40% - Accent5 66 3 2" xfId="15653"/>
    <cellStyle name="40% - Accent5 66 4" xfId="15654"/>
    <cellStyle name="40% - Accent5 67" xfId="15655"/>
    <cellStyle name="40% - Accent5 67 2" xfId="15656"/>
    <cellStyle name="40% - Accent5 67 2 2" xfId="15657"/>
    <cellStyle name="40% - Accent5 67 2 2 2" xfId="15658"/>
    <cellStyle name="40% - Accent5 67 2 3" xfId="15659"/>
    <cellStyle name="40% - Accent5 67 3" xfId="15660"/>
    <cellStyle name="40% - Accent5 67 3 2" xfId="15661"/>
    <cellStyle name="40% - Accent5 67 4" xfId="15662"/>
    <cellStyle name="40% - Accent5 68" xfId="15663"/>
    <cellStyle name="40% - Accent5 68 2" xfId="15664"/>
    <cellStyle name="40% - Accent5 68 2 2" xfId="15665"/>
    <cellStyle name="40% - Accent5 68 2 2 2" xfId="15666"/>
    <cellStyle name="40% - Accent5 68 2 3" xfId="15667"/>
    <cellStyle name="40% - Accent5 68 3" xfId="15668"/>
    <cellStyle name="40% - Accent5 68 3 2" xfId="15669"/>
    <cellStyle name="40% - Accent5 68 4" xfId="15670"/>
    <cellStyle name="40% - Accent5 69" xfId="15671"/>
    <cellStyle name="40% - Accent5 69 2" xfId="15672"/>
    <cellStyle name="40% - Accent5 69 2 2" xfId="15673"/>
    <cellStyle name="40% - Accent5 69 2 2 2" xfId="15674"/>
    <cellStyle name="40% - Accent5 69 2 3" xfId="15675"/>
    <cellStyle name="40% - Accent5 69 3" xfId="15676"/>
    <cellStyle name="40% - Accent5 69 3 2" xfId="15677"/>
    <cellStyle name="40% - Accent5 69 4" xfId="15678"/>
    <cellStyle name="40% - Accent5 7" xfId="15679"/>
    <cellStyle name="40% - Accent5 7 2" xfId="15680"/>
    <cellStyle name="40% - Accent5 7 2 2" xfId="15681"/>
    <cellStyle name="40% - Accent5 7 2 2 2" xfId="15682"/>
    <cellStyle name="40% - Accent5 7 2 2 2 2" xfId="15683"/>
    <cellStyle name="40% - Accent5 7 2 2 2 2 2" xfId="15684"/>
    <cellStyle name="40% - Accent5 7 2 2 2 3" xfId="15685"/>
    <cellStyle name="40% - Accent5 7 2 2 3" xfId="15686"/>
    <cellStyle name="40% - Accent5 7 2 2 3 2" xfId="15687"/>
    <cellStyle name="40% - Accent5 7 2 2 4" xfId="15688"/>
    <cellStyle name="40% - Accent5 7 2 3" xfId="15689"/>
    <cellStyle name="40% - Accent5 7 2 3 2" xfId="15690"/>
    <cellStyle name="40% - Accent5 7 2 3 2 2" xfId="15691"/>
    <cellStyle name="40% - Accent5 7 2 3 3" xfId="15692"/>
    <cellStyle name="40% - Accent5 7 2 4" xfId="15693"/>
    <cellStyle name="40% - Accent5 7 2 4 2" xfId="15694"/>
    <cellStyle name="40% - Accent5 7 2 5" xfId="15695"/>
    <cellStyle name="40% - Accent5 7 2_draft transactions report_052009_rvsd" xfId="15696"/>
    <cellStyle name="40% - Accent5 7 3" xfId="15697"/>
    <cellStyle name="40% - Accent5 7 3 2" xfId="15698"/>
    <cellStyle name="40% - Accent5 7 3 2 2" xfId="15699"/>
    <cellStyle name="40% - Accent5 7 3 2 2 2" xfId="15700"/>
    <cellStyle name="40% - Accent5 7 3 2 3" xfId="15701"/>
    <cellStyle name="40% - Accent5 7 3 3" xfId="15702"/>
    <cellStyle name="40% - Accent5 7 3 3 2" xfId="15703"/>
    <cellStyle name="40% - Accent5 7 3 4" xfId="15704"/>
    <cellStyle name="40% - Accent5 7 4" xfId="15705"/>
    <cellStyle name="40% - Accent5 7 4 2" xfId="15706"/>
    <cellStyle name="40% - Accent5 7 4 2 2" xfId="15707"/>
    <cellStyle name="40% - Accent5 7 4 3" xfId="15708"/>
    <cellStyle name="40% - Accent5 7 5" xfId="15709"/>
    <cellStyle name="40% - Accent5 7 5 2" xfId="15710"/>
    <cellStyle name="40% - Accent5 7 6" xfId="15711"/>
    <cellStyle name="40% - Accent5 7_draft transactions report_052009_rvsd" xfId="15712"/>
    <cellStyle name="40% - Accent5 70" xfId="15713"/>
    <cellStyle name="40% - Accent5 70 2" xfId="15714"/>
    <cellStyle name="40% - Accent5 70 2 2" xfId="15715"/>
    <cellStyle name="40% - Accent5 70 2 2 2" xfId="15716"/>
    <cellStyle name="40% - Accent5 70 2 3" xfId="15717"/>
    <cellStyle name="40% - Accent5 70 3" xfId="15718"/>
    <cellStyle name="40% - Accent5 70 3 2" xfId="15719"/>
    <cellStyle name="40% - Accent5 70 4" xfId="15720"/>
    <cellStyle name="40% - Accent5 71" xfId="15721"/>
    <cellStyle name="40% - Accent5 71 2" xfId="15722"/>
    <cellStyle name="40% - Accent5 71 2 2" xfId="15723"/>
    <cellStyle name="40% - Accent5 71 2 2 2" xfId="15724"/>
    <cellStyle name="40% - Accent5 71 2 3" xfId="15725"/>
    <cellStyle name="40% - Accent5 71 3" xfId="15726"/>
    <cellStyle name="40% - Accent5 71 3 2" xfId="15727"/>
    <cellStyle name="40% - Accent5 71 4" xfId="15728"/>
    <cellStyle name="40% - Accent5 72" xfId="15729"/>
    <cellStyle name="40% - Accent5 72 2" xfId="15730"/>
    <cellStyle name="40% - Accent5 72 2 2" xfId="15731"/>
    <cellStyle name="40% - Accent5 72 2 2 2" xfId="15732"/>
    <cellStyle name="40% - Accent5 72 2 3" xfId="15733"/>
    <cellStyle name="40% - Accent5 72 3" xfId="15734"/>
    <cellStyle name="40% - Accent5 72 3 2" xfId="15735"/>
    <cellStyle name="40% - Accent5 72 4" xfId="15736"/>
    <cellStyle name="40% - Accent5 73" xfId="15737"/>
    <cellStyle name="40% - Accent5 73 2" xfId="15738"/>
    <cellStyle name="40% - Accent5 73 2 2" xfId="15739"/>
    <cellStyle name="40% - Accent5 73 2 2 2" xfId="15740"/>
    <cellStyle name="40% - Accent5 73 2 3" xfId="15741"/>
    <cellStyle name="40% - Accent5 73 3" xfId="15742"/>
    <cellStyle name="40% - Accent5 73 3 2" xfId="15743"/>
    <cellStyle name="40% - Accent5 73 4" xfId="15744"/>
    <cellStyle name="40% - Accent5 74" xfId="15745"/>
    <cellStyle name="40% - Accent5 74 2" xfId="15746"/>
    <cellStyle name="40% - Accent5 74 2 2" xfId="15747"/>
    <cellStyle name="40% - Accent5 74 2 2 2" xfId="15748"/>
    <cellStyle name="40% - Accent5 74 2 3" xfId="15749"/>
    <cellStyle name="40% - Accent5 74 3" xfId="15750"/>
    <cellStyle name="40% - Accent5 74 3 2" xfId="15751"/>
    <cellStyle name="40% - Accent5 74 4" xfId="15752"/>
    <cellStyle name="40% - Accent5 75" xfId="15753"/>
    <cellStyle name="40% - Accent5 75 2" xfId="15754"/>
    <cellStyle name="40% - Accent5 75 2 2" xfId="15755"/>
    <cellStyle name="40% - Accent5 75 2 2 2" xfId="15756"/>
    <cellStyle name="40% - Accent5 75 2 3" xfId="15757"/>
    <cellStyle name="40% - Accent5 75 3" xfId="15758"/>
    <cellStyle name="40% - Accent5 75 3 2" xfId="15759"/>
    <cellStyle name="40% - Accent5 75 4" xfId="15760"/>
    <cellStyle name="40% - Accent5 76" xfId="15761"/>
    <cellStyle name="40% - Accent5 76 2" xfId="15762"/>
    <cellStyle name="40% - Accent5 76 2 2" xfId="15763"/>
    <cellStyle name="40% - Accent5 76 2 2 2" xfId="15764"/>
    <cellStyle name="40% - Accent5 76 2 3" xfId="15765"/>
    <cellStyle name="40% - Accent5 76 3" xfId="15766"/>
    <cellStyle name="40% - Accent5 76 3 2" xfId="15767"/>
    <cellStyle name="40% - Accent5 76 4" xfId="15768"/>
    <cellStyle name="40% - Accent5 77" xfId="15769"/>
    <cellStyle name="40% - Accent5 77 2" xfId="15770"/>
    <cellStyle name="40% - Accent5 77 2 2" xfId="15771"/>
    <cellStyle name="40% - Accent5 77 2 2 2" xfId="15772"/>
    <cellStyle name="40% - Accent5 77 2 3" xfId="15773"/>
    <cellStyle name="40% - Accent5 77 3" xfId="15774"/>
    <cellStyle name="40% - Accent5 77 3 2" xfId="15775"/>
    <cellStyle name="40% - Accent5 77 4" xfId="15776"/>
    <cellStyle name="40% - Accent5 78" xfId="15777"/>
    <cellStyle name="40% - Accent5 78 2" xfId="15778"/>
    <cellStyle name="40% - Accent5 78 2 2" xfId="15779"/>
    <cellStyle name="40% - Accent5 78 2 2 2" xfId="15780"/>
    <cellStyle name="40% - Accent5 78 2 3" xfId="15781"/>
    <cellStyle name="40% - Accent5 78 3" xfId="15782"/>
    <cellStyle name="40% - Accent5 78 3 2" xfId="15783"/>
    <cellStyle name="40% - Accent5 78 4" xfId="15784"/>
    <cellStyle name="40% - Accent5 79" xfId="15785"/>
    <cellStyle name="40% - Accent5 79 2" xfId="15786"/>
    <cellStyle name="40% - Accent5 79 2 2" xfId="15787"/>
    <cellStyle name="40% - Accent5 79 2 2 2" xfId="15788"/>
    <cellStyle name="40% - Accent5 79 2 3" xfId="15789"/>
    <cellStyle name="40% - Accent5 79 3" xfId="15790"/>
    <cellStyle name="40% - Accent5 79 3 2" xfId="15791"/>
    <cellStyle name="40% - Accent5 79 4" xfId="15792"/>
    <cellStyle name="40% - Accent5 8" xfId="15793"/>
    <cellStyle name="40% - Accent5 8 2" xfId="15794"/>
    <cellStyle name="40% - Accent5 8 2 2" xfId="15795"/>
    <cellStyle name="40% - Accent5 8 2 2 2" xfId="15796"/>
    <cellStyle name="40% - Accent5 8 2 2 2 2" xfId="15797"/>
    <cellStyle name="40% - Accent5 8 2 2 2 2 2" xfId="15798"/>
    <cellStyle name="40% - Accent5 8 2 2 2 3" xfId="15799"/>
    <cellStyle name="40% - Accent5 8 2 2 3" xfId="15800"/>
    <cellStyle name="40% - Accent5 8 2 2 3 2" xfId="15801"/>
    <cellStyle name="40% - Accent5 8 2 2 4" xfId="15802"/>
    <cellStyle name="40% - Accent5 8 2 3" xfId="15803"/>
    <cellStyle name="40% - Accent5 8 2 3 2" xfId="15804"/>
    <cellStyle name="40% - Accent5 8 2 3 2 2" xfId="15805"/>
    <cellStyle name="40% - Accent5 8 2 3 3" xfId="15806"/>
    <cellStyle name="40% - Accent5 8 2 4" xfId="15807"/>
    <cellStyle name="40% - Accent5 8 2 4 2" xfId="15808"/>
    <cellStyle name="40% - Accent5 8 2 5" xfId="15809"/>
    <cellStyle name="40% - Accent5 8 2_draft transactions report_052009_rvsd" xfId="15810"/>
    <cellStyle name="40% - Accent5 8 3" xfId="15811"/>
    <cellStyle name="40% - Accent5 8 3 2" xfId="15812"/>
    <cellStyle name="40% - Accent5 8 3 2 2" xfId="15813"/>
    <cellStyle name="40% - Accent5 8 3 2 2 2" xfId="15814"/>
    <cellStyle name="40% - Accent5 8 3 2 3" xfId="15815"/>
    <cellStyle name="40% - Accent5 8 3 3" xfId="15816"/>
    <cellStyle name="40% - Accent5 8 3 3 2" xfId="15817"/>
    <cellStyle name="40% - Accent5 8 3 4" xfId="15818"/>
    <cellStyle name="40% - Accent5 8 4" xfId="15819"/>
    <cellStyle name="40% - Accent5 8 4 2" xfId="15820"/>
    <cellStyle name="40% - Accent5 8 4 2 2" xfId="15821"/>
    <cellStyle name="40% - Accent5 8 4 3" xfId="15822"/>
    <cellStyle name="40% - Accent5 8 5" xfId="15823"/>
    <cellStyle name="40% - Accent5 8 5 2" xfId="15824"/>
    <cellStyle name="40% - Accent5 8 6" xfId="15825"/>
    <cellStyle name="40% - Accent5 8_draft transactions report_052009_rvsd" xfId="15826"/>
    <cellStyle name="40% - Accent5 80" xfId="15827"/>
    <cellStyle name="40% - Accent5 80 2" xfId="15828"/>
    <cellStyle name="40% - Accent5 80 2 2" xfId="15829"/>
    <cellStyle name="40% - Accent5 80 2 2 2" xfId="15830"/>
    <cellStyle name="40% - Accent5 80 2 3" xfId="15831"/>
    <cellStyle name="40% - Accent5 80 3" xfId="15832"/>
    <cellStyle name="40% - Accent5 80 3 2" xfId="15833"/>
    <cellStyle name="40% - Accent5 80 4" xfId="15834"/>
    <cellStyle name="40% - Accent5 81" xfId="15835"/>
    <cellStyle name="40% - Accent5 81 2" xfId="15836"/>
    <cellStyle name="40% - Accent5 81 2 2" xfId="15837"/>
    <cellStyle name="40% - Accent5 81 2 2 2" xfId="15838"/>
    <cellStyle name="40% - Accent5 81 2 3" xfId="15839"/>
    <cellStyle name="40% - Accent5 81 3" xfId="15840"/>
    <cellStyle name="40% - Accent5 81 3 2" xfId="15841"/>
    <cellStyle name="40% - Accent5 81 4" xfId="15842"/>
    <cellStyle name="40% - Accent5 82" xfId="15843"/>
    <cellStyle name="40% - Accent5 82 2" xfId="15844"/>
    <cellStyle name="40% - Accent5 83" xfId="15845"/>
    <cellStyle name="40% - Accent5 83 2" xfId="15846"/>
    <cellStyle name="40% - Accent5 84" xfId="15847"/>
    <cellStyle name="40% - Accent5 84 2" xfId="15848"/>
    <cellStyle name="40% - Accent5 85" xfId="15849"/>
    <cellStyle name="40% - Accent5 85 2" xfId="15850"/>
    <cellStyle name="40% - Accent5 85 2 2" xfId="15851"/>
    <cellStyle name="40% - Accent5 85 2 2 2" xfId="15852"/>
    <cellStyle name="40% - Accent5 85 2 3" xfId="15853"/>
    <cellStyle name="40% - Accent5 85 3" xfId="15854"/>
    <cellStyle name="40% - Accent5 85 3 2" xfId="15855"/>
    <cellStyle name="40% - Accent5 85 4" xfId="15856"/>
    <cellStyle name="40% - Accent5 86" xfId="15857"/>
    <cellStyle name="40% - Accent5 86 2" xfId="15858"/>
    <cellStyle name="40% - Accent5 86 2 2" xfId="15859"/>
    <cellStyle name="40% - Accent5 86 2 2 2" xfId="15860"/>
    <cellStyle name="40% - Accent5 86 2 3" xfId="15861"/>
    <cellStyle name="40% - Accent5 86 3" xfId="15862"/>
    <cellStyle name="40% - Accent5 86 3 2" xfId="15863"/>
    <cellStyle name="40% - Accent5 86 4" xfId="15864"/>
    <cellStyle name="40% - Accent5 87" xfId="15865"/>
    <cellStyle name="40% - Accent5 87 2" xfId="15866"/>
    <cellStyle name="40% - Accent5 87 2 2" xfId="15867"/>
    <cellStyle name="40% - Accent5 87 2 2 2" xfId="15868"/>
    <cellStyle name="40% - Accent5 87 2 3" xfId="15869"/>
    <cellStyle name="40% - Accent5 87 3" xfId="15870"/>
    <cellStyle name="40% - Accent5 87 3 2" xfId="15871"/>
    <cellStyle name="40% - Accent5 87 4" xfId="15872"/>
    <cellStyle name="40% - Accent5 88" xfId="15873"/>
    <cellStyle name="40% - Accent5 88 2" xfId="15874"/>
    <cellStyle name="40% - Accent5 88 2 2" xfId="15875"/>
    <cellStyle name="40% - Accent5 88 2 2 2" xfId="15876"/>
    <cellStyle name="40% - Accent5 88 2 3" xfId="15877"/>
    <cellStyle name="40% - Accent5 88 3" xfId="15878"/>
    <cellStyle name="40% - Accent5 88 3 2" xfId="15879"/>
    <cellStyle name="40% - Accent5 88 4" xfId="15880"/>
    <cellStyle name="40% - Accent5 89" xfId="15881"/>
    <cellStyle name="40% - Accent5 89 2" xfId="15882"/>
    <cellStyle name="40% - Accent5 89 2 2" xfId="15883"/>
    <cellStyle name="40% - Accent5 89 2 2 2" xfId="15884"/>
    <cellStyle name="40% - Accent5 89 2 3" xfId="15885"/>
    <cellStyle name="40% - Accent5 89 3" xfId="15886"/>
    <cellStyle name="40% - Accent5 89 3 2" xfId="15887"/>
    <cellStyle name="40% - Accent5 89 4" xfId="15888"/>
    <cellStyle name="40% - Accent5 9" xfId="15889"/>
    <cellStyle name="40% - Accent5 9 2" xfId="15890"/>
    <cellStyle name="40% - Accent5 9 2 2" xfId="15891"/>
    <cellStyle name="40% - Accent5 9 2 2 2" xfId="15892"/>
    <cellStyle name="40% - Accent5 9 2 2 2 2" xfId="15893"/>
    <cellStyle name="40% - Accent5 9 2 2 2 2 2" xfId="15894"/>
    <cellStyle name="40% - Accent5 9 2 2 2 3" xfId="15895"/>
    <cellStyle name="40% - Accent5 9 2 2 3" xfId="15896"/>
    <cellStyle name="40% - Accent5 9 2 2 3 2" xfId="15897"/>
    <cellStyle name="40% - Accent5 9 2 2 4" xfId="15898"/>
    <cellStyle name="40% - Accent5 9 2 3" xfId="15899"/>
    <cellStyle name="40% - Accent5 9 2 3 2" xfId="15900"/>
    <cellStyle name="40% - Accent5 9 2 3 2 2" xfId="15901"/>
    <cellStyle name="40% - Accent5 9 2 3 3" xfId="15902"/>
    <cellStyle name="40% - Accent5 9 2 4" xfId="15903"/>
    <cellStyle name="40% - Accent5 9 2 4 2" xfId="15904"/>
    <cellStyle name="40% - Accent5 9 2 5" xfId="15905"/>
    <cellStyle name="40% - Accent5 9 2_draft transactions report_052009_rvsd" xfId="15906"/>
    <cellStyle name="40% - Accent5 9 3" xfId="15907"/>
    <cellStyle name="40% - Accent5 9 3 2" xfId="15908"/>
    <cellStyle name="40% - Accent5 9 3 2 2" xfId="15909"/>
    <cellStyle name="40% - Accent5 9 3 2 2 2" xfId="15910"/>
    <cellStyle name="40% - Accent5 9 3 2 3" xfId="15911"/>
    <cellStyle name="40% - Accent5 9 3 3" xfId="15912"/>
    <cellStyle name="40% - Accent5 9 3 3 2" xfId="15913"/>
    <cellStyle name="40% - Accent5 9 3 4" xfId="15914"/>
    <cellStyle name="40% - Accent5 9 4" xfId="15915"/>
    <cellStyle name="40% - Accent5 9 4 2" xfId="15916"/>
    <cellStyle name="40% - Accent5 9 4 2 2" xfId="15917"/>
    <cellStyle name="40% - Accent5 9 4 3" xfId="15918"/>
    <cellStyle name="40% - Accent5 9 5" xfId="15919"/>
    <cellStyle name="40% - Accent5 9 5 2" xfId="15920"/>
    <cellStyle name="40% - Accent5 9 6" xfId="15921"/>
    <cellStyle name="40% - Accent5 9_draft transactions report_052009_rvsd" xfId="15922"/>
    <cellStyle name="40% - Accent5 90" xfId="15923"/>
    <cellStyle name="40% - Accent5 90 2" xfId="15924"/>
    <cellStyle name="40% - Accent5 90 2 2" xfId="15925"/>
    <cellStyle name="40% - Accent5 90 2 2 2" xfId="15926"/>
    <cellStyle name="40% - Accent5 90 2 3" xfId="15927"/>
    <cellStyle name="40% - Accent5 90 3" xfId="15928"/>
    <cellStyle name="40% - Accent5 90 3 2" xfId="15929"/>
    <cellStyle name="40% - Accent5 90 4" xfId="15930"/>
    <cellStyle name="40% - Accent5 91" xfId="15931"/>
    <cellStyle name="40% - Accent5 91 2" xfId="15932"/>
    <cellStyle name="40% - Accent5 91 2 2" xfId="15933"/>
    <cellStyle name="40% - Accent5 91 2 2 2" xfId="15934"/>
    <cellStyle name="40% - Accent5 91 2 3" xfId="15935"/>
    <cellStyle name="40% - Accent5 91 3" xfId="15936"/>
    <cellStyle name="40% - Accent5 91 3 2" xfId="15937"/>
    <cellStyle name="40% - Accent5 91 4" xfId="15938"/>
    <cellStyle name="40% - Accent5 92" xfId="15939"/>
    <cellStyle name="40% - Accent5 92 2" xfId="15940"/>
    <cellStyle name="40% - Accent5 92 2 2" xfId="15941"/>
    <cellStyle name="40% - Accent5 92 2 2 2" xfId="15942"/>
    <cellStyle name="40% - Accent5 92 2 3" xfId="15943"/>
    <cellStyle name="40% - Accent5 92 3" xfId="15944"/>
    <cellStyle name="40% - Accent5 92 3 2" xfId="15945"/>
    <cellStyle name="40% - Accent5 92 4" xfId="15946"/>
    <cellStyle name="40% - Accent5 93" xfId="15947"/>
    <cellStyle name="40% - Accent5 93 2" xfId="15948"/>
    <cellStyle name="40% - Accent5 93 2 2" xfId="15949"/>
    <cellStyle name="40% - Accent5 93 2 2 2" xfId="15950"/>
    <cellStyle name="40% - Accent5 93 2 3" xfId="15951"/>
    <cellStyle name="40% - Accent5 93 3" xfId="15952"/>
    <cellStyle name="40% - Accent5 93 3 2" xfId="15953"/>
    <cellStyle name="40% - Accent5 93 4" xfId="15954"/>
    <cellStyle name="40% - Accent5 94" xfId="15955"/>
    <cellStyle name="40% - Accent5 94 2" xfId="15956"/>
    <cellStyle name="40% - Accent5 94 2 2" xfId="15957"/>
    <cellStyle name="40% - Accent5 94 2 2 2" xfId="15958"/>
    <cellStyle name="40% - Accent5 94 2 3" xfId="15959"/>
    <cellStyle name="40% - Accent5 94 3" xfId="15960"/>
    <cellStyle name="40% - Accent5 94 3 2" xfId="15961"/>
    <cellStyle name="40% - Accent5 94 4" xfId="15962"/>
    <cellStyle name="40% - Accent5 95" xfId="15963"/>
    <cellStyle name="40% - Accent5 95 2" xfId="15964"/>
    <cellStyle name="40% - Accent5 95 2 2" xfId="15965"/>
    <cellStyle name="40% - Accent5 95 2 2 2" xfId="15966"/>
    <cellStyle name="40% - Accent5 95 2 3" xfId="15967"/>
    <cellStyle name="40% - Accent5 95 3" xfId="15968"/>
    <cellStyle name="40% - Accent5 95 3 2" xfId="15969"/>
    <cellStyle name="40% - Accent5 95 4" xfId="15970"/>
    <cellStyle name="40% - Accent5 96" xfId="15971"/>
    <cellStyle name="40% - Accent5 96 2" xfId="15972"/>
    <cellStyle name="40% - Accent5 96 2 2" xfId="15973"/>
    <cellStyle name="40% - Accent5 96 2 2 2" xfId="15974"/>
    <cellStyle name="40% - Accent5 96 2 3" xfId="15975"/>
    <cellStyle name="40% - Accent5 96 3" xfId="15976"/>
    <cellStyle name="40% - Accent5 96 3 2" xfId="15977"/>
    <cellStyle name="40% - Accent5 96 4" xfId="15978"/>
    <cellStyle name="40% - Accent5 97" xfId="15979"/>
    <cellStyle name="40% - Accent5 97 2" xfId="15980"/>
    <cellStyle name="40% - Accent5 97 2 2" xfId="15981"/>
    <cellStyle name="40% - Accent5 97 2 2 2" xfId="15982"/>
    <cellStyle name="40% - Accent5 97 2 3" xfId="15983"/>
    <cellStyle name="40% - Accent5 97 3" xfId="15984"/>
    <cellStyle name="40% - Accent5 97 3 2" xfId="15985"/>
    <cellStyle name="40% - Accent5 97 4" xfId="15986"/>
    <cellStyle name="40% - Accent5 98" xfId="15987"/>
    <cellStyle name="40% - Accent5 98 2" xfId="15988"/>
    <cellStyle name="40% - Accent5 98 2 2" xfId="15989"/>
    <cellStyle name="40% - Accent5 98 2 2 2" xfId="15990"/>
    <cellStyle name="40% - Accent5 98 2 3" xfId="15991"/>
    <cellStyle name="40% - Accent5 98 3" xfId="15992"/>
    <cellStyle name="40% - Accent5 98 3 2" xfId="15993"/>
    <cellStyle name="40% - Accent5 98 4" xfId="15994"/>
    <cellStyle name="40% - Accent5 99" xfId="15995"/>
    <cellStyle name="40% - Accent5 99 2" xfId="15996"/>
    <cellStyle name="40% - Accent5 99 2 2" xfId="15997"/>
    <cellStyle name="40% - Accent5 99 2 2 2" xfId="15998"/>
    <cellStyle name="40% - Accent5 99 2 3" xfId="15999"/>
    <cellStyle name="40% - Accent5 99 3" xfId="16000"/>
    <cellStyle name="40% - Accent5 99 3 2" xfId="16001"/>
    <cellStyle name="40% - Accent5 99 4" xfId="16002"/>
    <cellStyle name="40% - Accent6 10" xfId="16003"/>
    <cellStyle name="40% - Accent6 10 2" xfId="16004"/>
    <cellStyle name="40% - Accent6 10 2 2" xfId="16005"/>
    <cellStyle name="40% - Accent6 10 2 2 2" xfId="16006"/>
    <cellStyle name="40% - Accent6 10 2 2 2 2" xfId="16007"/>
    <cellStyle name="40% - Accent6 10 2 2 3" xfId="16008"/>
    <cellStyle name="40% - Accent6 10 2 3" xfId="16009"/>
    <cellStyle name="40% - Accent6 10 2 3 2" xfId="16010"/>
    <cellStyle name="40% - Accent6 10 2 4" xfId="16011"/>
    <cellStyle name="40% - Accent6 10 3" xfId="16012"/>
    <cellStyle name="40% - Accent6 10 3 2" xfId="16013"/>
    <cellStyle name="40% - Accent6 10 3 2 2" xfId="16014"/>
    <cellStyle name="40% - Accent6 10 3 3" xfId="16015"/>
    <cellStyle name="40% - Accent6 10 4" xfId="16016"/>
    <cellStyle name="40% - Accent6 10 4 2" xfId="16017"/>
    <cellStyle name="40% - Accent6 10 5" xfId="16018"/>
    <cellStyle name="40% - Accent6 10_draft transactions report_052009_rvsd" xfId="16019"/>
    <cellStyle name="40% - Accent6 100" xfId="16020"/>
    <cellStyle name="40% - Accent6 100 2" xfId="16021"/>
    <cellStyle name="40% - Accent6 101" xfId="16022"/>
    <cellStyle name="40% - Accent6 101 2" xfId="16023"/>
    <cellStyle name="40% - Accent6 102" xfId="16024"/>
    <cellStyle name="40% - Accent6 102 2" xfId="16025"/>
    <cellStyle name="40% - Accent6 103" xfId="16026"/>
    <cellStyle name="40% - Accent6 103 2" xfId="16027"/>
    <cellStyle name="40% - Accent6 104" xfId="16028"/>
    <cellStyle name="40% - Accent6 104 2" xfId="16029"/>
    <cellStyle name="40% - Accent6 105" xfId="16030"/>
    <cellStyle name="40% - Accent6 105 2" xfId="16031"/>
    <cellStyle name="40% - Accent6 106" xfId="16032"/>
    <cellStyle name="40% - Accent6 106 2" xfId="16033"/>
    <cellStyle name="40% - Accent6 107" xfId="16034"/>
    <cellStyle name="40% - Accent6 107 2" xfId="16035"/>
    <cellStyle name="40% - Accent6 108" xfId="16036"/>
    <cellStyle name="40% - Accent6 108 2" xfId="16037"/>
    <cellStyle name="40% - Accent6 109" xfId="16038"/>
    <cellStyle name="40% - Accent6 109 2" xfId="16039"/>
    <cellStyle name="40% - Accent6 11" xfId="16040"/>
    <cellStyle name="40% - Accent6 11 2" xfId="16041"/>
    <cellStyle name="40% - Accent6 11 2 2" xfId="16042"/>
    <cellStyle name="40% - Accent6 11 2 2 2" xfId="16043"/>
    <cellStyle name="40% - Accent6 11 2 2 2 2" xfId="16044"/>
    <cellStyle name="40% - Accent6 11 2 2 3" xfId="16045"/>
    <cellStyle name="40% - Accent6 11 2 3" xfId="16046"/>
    <cellStyle name="40% - Accent6 11 2 3 2" xfId="16047"/>
    <cellStyle name="40% - Accent6 11 2 4" xfId="16048"/>
    <cellStyle name="40% - Accent6 11 3" xfId="16049"/>
    <cellStyle name="40% - Accent6 11 3 2" xfId="16050"/>
    <cellStyle name="40% - Accent6 11 3 2 2" xfId="16051"/>
    <cellStyle name="40% - Accent6 11 3 3" xfId="16052"/>
    <cellStyle name="40% - Accent6 11 4" xfId="16053"/>
    <cellStyle name="40% - Accent6 11 4 2" xfId="16054"/>
    <cellStyle name="40% - Accent6 11 5" xfId="16055"/>
    <cellStyle name="40% - Accent6 11_draft transactions report_052009_rvsd" xfId="16056"/>
    <cellStyle name="40% - Accent6 110" xfId="16057"/>
    <cellStyle name="40% - Accent6 110 2" xfId="16058"/>
    <cellStyle name="40% - Accent6 110 2 2" xfId="16059"/>
    <cellStyle name="40% - Accent6 110 2 2 2" xfId="16060"/>
    <cellStyle name="40% - Accent6 110 2 3" xfId="16061"/>
    <cellStyle name="40% - Accent6 110 3" xfId="16062"/>
    <cellStyle name="40% - Accent6 110 3 2" xfId="16063"/>
    <cellStyle name="40% - Accent6 110 4" xfId="16064"/>
    <cellStyle name="40% - Accent6 111" xfId="16065"/>
    <cellStyle name="40% - Accent6 111 2" xfId="16066"/>
    <cellStyle name="40% - Accent6 111 2 2" xfId="16067"/>
    <cellStyle name="40% - Accent6 111 2 2 2" xfId="16068"/>
    <cellStyle name="40% - Accent6 111 2 3" xfId="16069"/>
    <cellStyle name="40% - Accent6 111 3" xfId="16070"/>
    <cellStyle name="40% - Accent6 111 3 2" xfId="16071"/>
    <cellStyle name="40% - Accent6 111 4" xfId="16072"/>
    <cellStyle name="40% - Accent6 112" xfId="16073"/>
    <cellStyle name="40% - Accent6 112 2" xfId="16074"/>
    <cellStyle name="40% - Accent6 112 2 2" xfId="16075"/>
    <cellStyle name="40% - Accent6 112 2 2 2" xfId="16076"/>
    <cellStyle name="40% - Accent6 112 2 3" xfId="16077"/>
    <cellStyle name="40% - Accent6 112 3" xfId="16078"/>
    <cellStyle name="40% - Accent6 112 3 2" xfId="16079"/>
    <cellStyle name="40% - Accent6 112 4" xfId="16080"/>
    <cellStyle name="40% - Accent6 113" xfId="16081"/>
    <cellStyle name="40% - Accent6 113 2" xfId="16082"/>
    <cellStyle name="40% - Accent6 113 2 2" xfId="16083"/>
    <cellStyle name="40% - Accent6 113 2 2 2" xfId="16084"/>
    <cellStyle name="40% - Accent6 113 2 3" xfId="16085"/>
    <cellStyle name="40% - Accent6 113 3" xfId="16086"/>
    <cellStyle name="40% - Accent6 113 3 2" xfId="16087"/>
    <cellStyle name="40% - Accent6 113 4" xfId="16088"/>
    <cellStyle name="40% - Accent6 114" xfId="16089"/>
    <cellStyle name="40% - Accent6 114 2" xfId="16090"/>
    <cellStyle name="40% - Accent6 114 2 2" xfId="16091"/>
    <cellStyle name="40% - Accent6 114 2 2 2" xfId="16092"/>
    <cellStyle name="40% - Accent6 114 2 3" xfId="16093"/>
    <cellStyle name="40% - Accent6 114 3" xfId="16094"/>
    <cellStyle name="40% - Accent6 114 3 2" xfId="16095"/>
    <cellStyle name="40% - Accent6 114 4" xfId="16096"/>
    <cellStyle name="40% - Accent6 115" xfId="16097"/>
    <cellStyle name="40% - Accent6 115 2" xfId="16098"/>
    <cellStyle name="40% - Accent6 115 2 2" xfId="16099"/>
    <cellStyle name="40% - Accent6 115 2 2 2" xfId="16100"/>
    <cellStyle name="40% - Accent6 115 2 3" xfId="16101"/>
    <cellStyle name="40% - Accent6 115 3" xfId="16102"/>
    <cellStyle name="40% - Accent6 115 3 2" xfId="16103"/>
    <cellStyle name="40% - Accent6 115 4" xfId="16104"/>
    <cellStyle name="40% - Accent6 116" xfId="16105"/>
    <cellStyle name="40% - Accent6 116 2" xfId="16106"/>
    <cellStyle name="40% - Accent6 116 2 2" xfId="16107"/>
    <cellStyle name="40% - Accent6 116 2 2 2" xfId="16108"/>
    <cellStyle name="40% - Accent6 116 2 3" xfId="16109"/>
    <cellStyle name="40% - Accent6 116 3" xfId="16110"/>
    <cellStyle name="40% - Accent6 116 3 2" xfId="16111"/>
    <cellStyle name="40% - Accent6 116 4" xfId="16112"/>
    <cellStyle name="40% - Accent6 117" xfId="16113"/>
    <cellStyle name="40% - Accent6 117 2" xfId="16114"/>
    <cellStyle name="40% - Accent6 117 2 2" xfId="16115"/>
    <cellStyle name="40% - Accent6 117 2 2 2" xfId="16116"/>
    <cellStyle name="40% - Accent6 117 2 3" xfId="16117"/>
    <cellStyle name="40% - Accent6 117 3" xfId="16118"/>
    <cellStyle name="40% - Accent6 117 3 2" xfId="16119"/>
    <cellStyle name="40% - Accent6 117 4" xfId="16120"/>
    <cellStyle name="40% - Accent6 118" xfId="16121"/>
    <cellStyle name="40% - Accent6 118 2" xfId="16122"/>
    <cellStyle name="40% - Accent6 118 2 2" xfId="16123"/>
    <cellStyle name="40% - Accent6 118 2 2 2" xfId="16124"/>
    <cellStyle name="40% - Accent6 118 2 3" xfId="16125"/>
    <cellStyle name="40% - Accent6 118 3" xfId="16126"/>
    <cellStyle name="40% - Accent6 118 3 2" xfId="16127"/>
    <cellStyle name="40% - Accent6 118 4" xfId="16128"/>
    <cellStyle name="40% - Accent6 119" xfId="16129"/>
    <cellStyle name="40% - Accent6 119 2" xfId="16130"/>
    <cellStyle name="40% - Accent6 119 2 2" xfId="16131"/>
    <cellStyle name="40% - Accent6 119 2 2 2" xfId="16132"/>
    <cellStyle name="40% - Accent6 119 2 3" xfId="16133"/>
    <cellStyle name="40% - Accent6 119 3" xfId="16134"/>
    <cellStyle name="40% - Accent6 119 3 2" xfId="16135"/>
    <cellStyle name="40% - Accent6 119 4" xfId="16136"/>
    <cellStyle name="40% - Accent6 12" xfId="16137"/>
    <cellStyle name="40% - Accent6 12 2" xfId="16138"/>
    <cellStyle name="40% - Accent6 12 2 2" xfId="16139"/>
    <cellStyle name="40% - Accent6 12 2 2 2" xfId="16140"/>
    <cellStyle name="40% - Accent6 12 2 2 2 2" xfId="16141"/>
    <cellStyle name="40% - Accent6 12 2 2 3" xfId="16142"/>
    <cellStyle name="40% - Accent6 12 2 3" xfId="16143"/>
    <cellStyle name="40% - Accent6 12 2 3 2" xfId="16144"/>
    <cellStyle name="40% - Accent6 12 2 4" xfId="16145"/>
    <cellStyle name="40% - Accent6 12 3" xfId="16146"/>
    <cellStyle name="40% - Accent6 12 3 2" xfId="16147"/>
    <cellStyle name="40% - Accent6 12 3 2 2" xfId="16148"/>
    <cellStyle name="40% - Accent6 12 3 3" xfId="16149"/>
    <cellStyle name="40% - Accent6 12 4" xfId="16150"/>
    <cellStyle name="40% - Accent6 12 4 2" xfId="16151"/>
    <cellStyle name="40% - Accent6 12 5" xfId="16152"/>
    <cellStyle name="40% - Accent6 12_draft transactions report_052009_rvsd" xfId="16153"/>
    <cellStyle name="40% - Accent6 120" xfId="16154"/>
    <cellStyle name="40% - Accent6 120 2" xfId="16155"/>
    <cellStyle name="40% - Accent6 120 2 2" xfId="16156"/>
    <cellStyle name="40% - Accent6 120 2 2 2" xfId="16157"/>
    <cellStyle name="40% - Accent6 120 2 3" xfId="16158"/>
    <cellStyle name="40% - Accent6 120 3" xfId="16159"/>
    <cellStyle name="40% - Accent6 120 3 2" xfId="16160"/>
    <cellStyle name="40% - Accent6 120 4" xfId="16161"/>
    <cellStyle name="40% - Accent6 121" xfId="16162"/>
    <cellStyle name="40% - Accent6 121 2" xfId="16163"/>
    <cellStyle name="40% - Accent6 121 2 2" xfId="16164"/>
    <cellStyle name="40% - Accent6 121 2 2 2" xfId="16165"/>
    <cellStyle name="40% - Accent6 121 2 3" xfId="16166"/>
    <cellStyle name="40% - Accent6 121 3" xfId="16167"/>
    <cellStyle name="40% - Accent6 121 3 2" xfId="16168"/>
    <cellStyle name="40% - Accent6 121 4" xfId="16169"/>
    <cellStyle name="40% - Accent6 122" xfId="16170"/>
    <cellStyle name="40% - Accent6 123" xfId="16171"/>
    <cellStyle name="40% - Accent6 124" xfId="16172"/>
    <cellStyle name="40% - Accent6 125" xfId="16173"/>
    <cellStyle name="40% - Accent6 126" xfId="16174"/>
    <cellStyle name="40% - Accent6 127" xfId="16175"/>
    <cellStyle name="40% - Accent6 127 2" xfId="16176"/>
    <cellStyle name="40% - Accent6 127 2 2" xfId="16177"/>
    <cellStyle name="40% - Accent6 127 2 2 2" xfId="16178"/>
    <cellStyle name="40% - Accent6 127 2 3" xfId="16179"/>
    <cellStyle name="40% - Accent6 127 3" xfId="16180"/>
    <cellStyle name="40% - Accent6 127 3 2" xfId="16181"/>
    <cellStyle name="40% - Accent6 127 4" xfId="16182"/>
    <cellStyle name="40% - Accent6 128" xfId="16183"/>
    <cellStyle name="40% - Accent6 128 2" xfId="16184"/>
    <cellStyle name="40% - Accent6 128 2 2" xfId="16185"/>
    <cellStyle name="40% - Accent6 128 2 2 2" xfId="16186"/>
    <cellStyle name="40% - Accent6 128 2 3" xfId="16187"/>
    <cellStyle name="40% - Accent6 128 3" xfId="16188"/>
    <cellStyle name="40% - Accent6 128 3 2" xfId="16189"/>
    <cellStyle name="40% - Accent6 128 4" xfId="16190"/>
    <cellStyle name="40% - Accent6 129" xfId="16191"/>
    <cellStyle name="40% - Accent6 129 2" xfId="16192"/>
    <cellStyle name="40% - Accent6 129 2 2" xfId="16193"/>
    <cellStyle name="40% - Accent6 129 2 2 2" xfId="16194"/>
    <cellStyle name="40% - Accent6 129 2 3" xfId="16195"/>
    <cellStyle name="40% - Accent6 129 3" xfId="16196"/>
    <cellStyle name="40% - Accent6 129 3 2" xfId="16197"/>
    <cellStyle name="40% - Accent6 129 4" xfId="16198"/>
    <cellStyle name="40% - Accent6 13" xfId="16199"/>
    <cellStyle name="40% - Accent6 13 2" xfId="16200"/>
    <cellStyle name="40% - Accent6 13 2 2" xfId="16201"/>
    <cellStyle name="40% - Accent6 13 2 2 2" xfId="16202"/>
    <cellStyle name="40% - Accent6 13 2 2 2 2" xfId="16203"/>
    <cellStyle name="40% - Accent6 13 2 2 3" xfId="16204"/>
    <cellStyle name="40% - Accent6 13 2 3" xfId="16205"/>
    <cellStyle name="40% - Accent6 13 2 3 2" xfId="16206"/>
    <cellStyle name="40% - Accent6 13 2 4" xfId="16207"/>
    <cellStyle name="40% - Accent6 13 3" xfId="16208"/>
    <cellStyle name="40% - Accent6 13 3 2" xfId="16209"/>
    <cellStyle name="40% - Accent6 13 3 2 2" xfId="16210"/>
    <cellStyle name="40% - Accent6 13 3 3" xfId="16211"/>
    <cellStyle name="40% - Accent6 13 4" xfId="16212"/>
    <cellStyle name="40% - Accent6 13 4 2" xfId="16213"/>
    <cellStyle name="40% - Accent6 13 5" xfId="16214"/>
    <cellStyle name="40% - Accent6 13_draft transactions report_052009_rvsd" xfId="16215"/>
    <cellStyle name="40% - Accent6 130" xfId="16216"/>
    <cellStyle name="40% - Accent6 130 2" xfId="16217"/>
    <cellStyle name="40% - Accent6 130 2 2" xfId="16218"/>
    <cellStyle name="40% - Accent6 130 2 2 2" xfId="16219"/>
    <cellStyle name="40% - Accent6 130 2 3" xfId="16220"/>
    <cellStyle name="40% - Accent6 130 3" xfId="16221"/>
    <cellStyle name="40% - Accent6 130 3 2" xfId="16222"/>
    <cellStyle name="40% - Accent6 130 4" xfId="16223"/>
    <cellStyle name="40% - Accent6 131" xfId="16224"/>
    <cellStyle name="40% - Accent6 131 2" xfId="16225"/>
    <cellStyle name="40% - Accent6 131 2 2" xfId="16226"/>
    <cellStyle name="40% - Accent6 131 2 2 2" xfId="16227"/>
    <cellStyle name="40% - Accent6 131 2 3" xfId="16228"/>
    <cellStyle name="40% - Accent6 131 3" xfId="16229"/>
    <cellStyle name="40% - Accent6 131 3 2" xfId="16230"/>
    <cellStyle name="40% - Accent6 131 4" xfId="16231"/>
    <cellStyle name="40% - Accent6 132" xfId="16232"/>
    <cellStyle name="40% - Accent6 132 2" xfId="16233"/>
    <cellStyle name="40% - Accent6 132 2 2" xfId="16234"/>
    <cellStyle name="40% - Accent6 132 2 2 2" xfId="16235"/>
    <cellStyle name="40% - Accent6 132 2 3" xfId="16236"/>
    <cellStyle name="40% - Accent6 132 3" xfId="16237"/>
    <cellStyle name="40% - Accent6 132 3 2" xfId="16238"/>
    <cellStyle name="40% - Accent6 132 4" xfId="16239"/>
    <cellStyle name="40% - Accent6 133" xfId="16240"/>
    <cellStyle name="40% - Accent6 133 2" xfId="16241"/>
    <cellStyle name="40% - Accent6 133 2 2" xfId="16242"/>
    <cellStyle name="40% - Accent6 133 2 2 2" xfId="16243"/>
    <cellStyle name="40% - Accent6 133 2 3" xfId="16244"/>
    <cellStyle name="40% - Accent6 133 3" xfId="16245"/>
    <cellStyle name="40% - Accent6 133 3 2" xfId="16246"/>
    <cellStyle name="40% - Accent6 133 4" xfId="16247"/>
    <cellStyle name="40% - Accent6 134" xfId="16248"/>
    <cellStyle name="40% - Accent6 134 2" xfId="16249"/>
    <cellStyle name="40% - Accent6 134 2 2" xfId="16250"/>
    <cellStyle name="40% - Accent6 134 2 2 2" xfId="16251"/>
    <cellStyle name="40% - Accent6 134 2 3" xfId="16252"/>
    <cellStyle name="40% - Accent6 134 3" xfId="16253"/>
    <cellStyle name="40% - Accent6 134 3 2" xfId="16254"/>
    <cellStyle name="40% - Accent6 134 4" xfId="16255"/>
    <cellStyle name="40% - Accent6 135" xfId="16256"/>
    <cellStyle name="40% - Accent6 136" xfId="16257"/>
    <cellStyle name="40% - Accent6 137" xfId="16258"/>
    <cellStyle name="40% - Accent6 138" xfId="16259"/>
    <cellStyle name="40% - Accent6 138 2" xfId="16260"/>
    <cellStyle name="40% - Accent6 138 2 2" xfId="16261"/>
    <cellStyle name="40% - Accent6 138 2 2 2" xfId="16262"/>
    <cellStyle name="40% - Accent6 138 2 3" xfId="16263"/>
    <cellStyle name="40% - Accent6 138 3" xfId="16264"/>
    <cellStyle name="40% - Accent6 138 3 2" xfId="16265"/>
    <cellStyle name="40% - Accent6 138 4" xfId="16266"/>
    <cellStyle name="40% - Accent6 139" xfId="16267"/>
    <cellStyle name="40% - Accent6 139 2" xfId="16268"/>
    <cellStyle name="40% - Accent6 139 2 2" xfId="16269"/>
    <cellStyle name="40% - Accent6 139 2 2 2" xfId="16270"/>
    <cellStyle name="40% - Accent6 139 2 3" xfId="16271"/>
    <cellStyle name="40% - Accent6 139 3" xfId="16272"/>
    <cellStyle name="40% - Accent6 139 3 2" xfId="16273"/>
    <cellStyle name="40% - Accent6 139 4" xfId="16274"/>
    <cellStyle name="40% - Accent6 14" xfId="16275"/>
    <cellStyle name="40% - Accent6 14 2" xfId="16276"/>
    <cellStyle name="40% - Accent6 14 2 2" xfId="16277"/>
    <cellStyle name="40% - Accent6 14 2 2 2" xfId="16278"/>
    <cellStyle name="40% - Accent6 14 2 2 2 2" xfId="16279"/>
    <cellStyle name="40% - Accent6 14 2 2 3" xfId="16280"/>
    <cellStyle name="40% - Accent6 14 2 3" xfId="16281"/>
    <cellStyle name="40% - Accent6 14 2 3 2" xfId="16282"/>
    <cellStyle name="40% - Accent6 14 2 4" xfId="16283"/>
    <cellStyle name="40% - Accent6 14 3" xfId="16284"/>
    <cellStyle name="40% - Accent6 14 3 2" xfId="16285"/>
    <cellStyle name="40% - Accent6 14 3 2 2" xfId="16286"/>
    <cellStyle name="40% - Accent6 14 3 3" xfId="16287"/>
    <cellStyle name="40% - Accent6 14 4" xfId="16288"/>
    <cellStyle name="40% - Accent6 14 4 2" xfId="16289"/>
    <cellStyle name="40% - Accent6 14 5" xfId="16290"/>
    <cellStyle name="40% - Accent6 14_draft transactions report_052009_rvsd" xfId="16291"/>
    <cellStyle name="40% - Accent6 140" xfId="16292"/>
    <cellStyle name="40% - Accent6 140 2" xfId="16293"/>
    <cellStyle name="40% - Accent6 140 2 2" xfId="16294"/>
    <cellStyle name="40% - Accent6 140 2 2 2" xfId="16295"/>
    <cellStyle name="40% - Accent6 140 2 3" xfId="16296"/>
    <cellStyle name="40% - Accent6 140 3" xfId="16297"/>
    <cellStyle name="40% - Accent6 140 3 2" xfId="16298"/>
    <cellStyle name="40% - Accent6 140 4" xfId="16299"/>
    <cellStyle name="40% - Accent6 141" xfId="16300"/>
    <cellStyle name="40% - Accent6 141 2" xfId="16301"/>
    <cellStyle name="40% - Accent6 141 2 2" xfId="16302"/>
    <cellStyle name="40% - Accent6 141 2 2 2" xfId="16303"/>
    <cellStyle name="40% - Accent6 141 2 3" xfId="16304"/>
    <cellStyle name="40% - Accent6 141 3" xfId="16305"/>
    <cellStyle name="40% - Accent6 141 3 2" xfId="16306"/>
    <cellStyle name="40% - Accent6 141 4" xfId="16307"/>
    <cellStyle name="40% - Accent6 142" xfId="16308"/>
    <cellStyle name="40% - Accent6 142 2" xfId="16309"/>
    <cellStyle name="40% - Accent6 142 2 2" xfId="16310"/>
    <cellStyle name="40% - Accent6 142 2 2 2" xfId="16311"/>
    <cellStyle name="40% - Accent6 142 2 3" xfId="16312"/>
    <cellStyle name="40% - Accent6 142 3" xfId="16313"/>
    <cellStyle name="40% - Accent6 142 3 2" xfId="16314"/>
    <cellStyle name="40% - Accent6 142 4" xfId="16315"/>
    <cellStyle name="40% - Accent6 143" xfId="16316"/>
    <cellStyle name="40% - Accent6 143 2" xfId="16317"/>
    <cellStyle name="40% - Accent6 143 2 2" xfId="16318"/>
    <cellStyle name="40% - Accent6 143 2 2 2" xfId="16319"/>
    <cellStyle name="40% - Accent6 143 2 3" xfId="16320"/>
    <cellStyle name="40% - Accent6 143 3" xfId="16321"/>
    <cellStyle name="40% - Accent6 143 3 2" xfId="16322"/>
    <cellStyle name="40% - Accent6 143 4" xfId="16323"/>
    <cellStyle name="40% - Accent6 144" xfId="16324"/>
    <cellStyle name="40% - Accent6 144 2" xfId="16325"/>
    <cellStyle name="40% - Accent6 144 2 2" xfId="16326"/>
    <cellStyle name="40% - Accent6 144 2 2 2" xfId="16327"/>
    <cellStyle name="40% - Accent6 144 2 3" xfId="16328"/>
    <cellStyle name="40% - Accent6 144 3" xfId="16329"/>
    <cellStyle name="40% - Accent6 144 3 2" xfId="16330"/>
    <cellStyle name="40% - Accent6 144 4" xfId="16331"/>
    <cellStyle name="40% - Accent6 145" xfId="16332"/>
    <cellStyle name="40% - Accent6 145 2" xfId="16333"/>
    <cellStyle name="40% - Accent6 145 2 2" xfId="16334"/>
    <cellStyle name="40% - Accent6 145 2 2 2" xfId="16335"/>
    <cellStyle name="40% - Accent6 145 2 3" xfId="16336"/>
    <cellStyle name="40% - Accent6 145 3" xfId="16337"/>
    <cellStyle name="40% - Accent6 145 3 2" xfId="16338"/>
    <cellStyle name="40% - Accent6 145 4" xfId="16339"/>
    <cellStyle name="40% - Accent6 146" xfId="16340"/>
    <cellStyle name="40% - Accent6 146 2" xfId="16341"/>
    <cellStyle name="40% - Accent6 146 2 2" xfId="16342"/>
    <cellStyle name="40% - Accent6 146 2 2 2" xfId="16343"/>
    <cellStyle name="40% - Accent6 146 2 3" xfId="16344"/>
    <cellStyle name="40% - Accent6 146 3" xfId="16345"/>
    <cellStyle name="40% - Accent6 146 3 2" xfId="16346"/>
    <cellStyle name="40% - Accent6 146 4" xfId="16347"/>
    <cellStyle name="40% - Accent6 147" xfId="16348"/>
    <cellStyle name="40% - Accent6 148" xfId="16349"/>
    <cellStyle name="40% - Accent6 149" xfId="16350"/>
    <cellStyle name="40% - Accent6 15" xfId="16351"/>
    <cellStyle name="40% - Accent6 15 2" xfId="16352"/>
    <cellStyle name="40% - Accent6 15 2 2" xfId="16353"/>
    <cellStyle name="40% - Accent6 15 2 2 2" xfId="16354"/>
    <cellStyle name="40% - Accent6 15 2 2 2 2" xfId="16355"/>
    <cellStyle name="40% - Accent6 15 2 2 3" xfId="16356"/>
    <cellStyle name="40% - Accent6 15 2 3" xfId="16357"/>
    <cellStyle name="40% - Accent6 15 2 3 2" xfId="16358"/>
    <cellStyle name="40% - Accent6 15 2 4" xfId="16359"/>
    <cellStyle name="40% - Accent6 15 3" xfId="16360"/>
    <cellStyle name="40% - Accent6 15 3 2" xfId="16361"/>
    <cellStyle name="40% - Accent6 15 3 2 2" xfId="16362"/>
    <cellStyle name="40% - Accent6 15 3 3" xfId="16363"/>
    <cellStyle name="40% - Accent6 15 4" xfId="16364"/>
    <cellStyle name="40% - Accent6 15 4 2" xfId="16365"/>
    <cellStyle name="40% - Accent6 15 5" xfId="16366"/>
    <cellStyle name="40% - Accent6 15_draft transactions report_052009_rvsd" xfId="16367"/>
    <cellStyle name="40% - Accent6 150" xfId="16368"/>
    <cellStyle name="40% - Accent6 151" xfId="16369"/>
    <cellStyle name="40% - Accent6 152" xfId="16370"/>
    <cellStyle name="40% - Accent6 153" xfId="16371"/>
    <cellStyle name="40% - Accent6 153 2" xfId="16372"/>
    <cellStyle name="40% - Accent6 153 2 2" xfId="16373"/>
    <cellStyle name="40% - Accent6 153 3" xfId="16374"/>
    <cellStyle name="40% - Accent6 154" xfId="16375"/>
    <cellStyle name="40% - Accent6 154 2" xfId="16376"/>
    <cellStyle name="40% - Accent6 155" xfId="16377"/>
    <cellStyle name="40% - Accent6 16" xfId="16378"/>
    <cellStyle name="40% - Accent6 16 2" xfId="16379"/>
    <cellStyle name="40% - Accent6 16 2 2" xfId="16380"/>
    <cellStyle name="40% - Accent6 16 2 2 2" xfId="16381"/>
    <cellStyle name="40% - Accent6 16 2 2 2 2" xfId="16382"/>
    <cellStyle name="40% - Accent6 16 2 2 3" xfId="16383"/>
    <cellStyle name="40% - Accent6 16 2 3" xfId="16384"/>
    <cellStyle name="40% - Accent6 16 2 3 2" xfId="16385"/>
    <cellStyle name="40% - Accent6 16 2 4" xfId="16386"/>
    <cellStyle name="40% - Accent6 16 3" xfId="16387"/>
    <cellStyle name="40% - Accent6 16 3 2" xfId="16388"/>
    <cellStyle name="40% - Accent6 16 3 2 2" xfId="16389"/>
    <cellStyle name="40% - Accent6 16 3 3" xfId="16390"/>
    <cellStyle name="40% - Accent6 16 4" xfId="16391"/>
    <cellStyle name="40% - Accent6 16 4 2" xfId="16392"/>
    <cellStyle name="40% - Accent6 16 5" xfId="16393"/>
    <cellStyle name="40% - Accent6 16_draft transactions report_052009_rvsd" xfId="16394"/>
    <cellStyle name="40% - Accent6 17" xfId="16395"/>
    <cellStyle name="40% - Accent6 17 2" xfId="16396"/>
    <cellStyle name="40% - Accent6 17 2 2" xfId="16397"/>
    <cellStyle name="40% - Accent6 17 2 2 2" xfId="16398"/>
    <cellStyle name="40% - Accent6 17 2 2 2 2" xfId="16399"/>
    <cellStyle name="40% - Accent6 17 2 2 3" xfId="16400"/>
    <cellStyle name="40% - Accent6 17 2 3" xfId="16401"/>
    <cellStyle name="40% - Accent6 17 2 3 2" xfId="16402"/>
    <cellStyle name="40% - Accent6 17 2 4" xfId="16403"/>
    <cellStyle name="40% - Accent6 17 3" xfId="16404"/>
    <cellStyle name="40% - Accent6 17 3 2" xfId="16405"/>
    <cellStyle name="40% - Accent6 17 3 2 2" xfId="16406"/>
    <cellStyle name="40% - Accent6 17 3 3" xfId="16407"/>
    <cellStyle name="40% - Accent6 17 4" xfId="16408"/>
    <cellStyle name="40% - Accent6 17 4 2" xfId="16409"/>
    <cellStyle name="40% - Accent6 17 5" xfId="16410"/>
    <cellStyle name="40% - Accent6 17_draft transactions report_052009_rvsd" xfId="16411"/>
    <cellStyle name="40% - Accent6 18" xfId="16412"/>
    <cellStyle name="40% - Accent6 18 2" xfId="16413"/>
    <cellStyle name="40% - Accent6 18 2 2" xfId="16414"/>
    <cellStyle name="40% - Accent6 18 2 2 2" xfId="16415"/>
    <cellStyle name="40% - Accent6 18 2 2 2 2" xfId="16416"/>
    <cellStyle name="40% - Accent6 18 2 2 3" xfId="16417"/>
    <cellStyle name="40% - Accent6 18 2 3" xfId="16418"/>
    <cellStyle name="40% - Accent6 18 2 3 2" xfId="16419"/>
    <cellStyle name="40% - Accent6 18 2 4" xfId="16420"/>
    <cellStyle name="40% - Accent6 18 3" xfId="16421"/>
    <cellStyle name="40% - Accent6 18 3 2" xfId="16422"/>
    <cellStyle name="40% - Accent6 18 3 2 2" xfId="16423"/>
    <cellStyle name="40% - Accent6 18 3 3" xfId="16424"/>
    <cellStyle name="40% - Accent6 18 4" xfId="16425"/>
    <cellStyle name="40% - Accent6 18 4 2" xfId="16426"/>
    <cellStyle name="40% - Accent6 18 5" xfId="16427"/>
    <cellStyle name="40% - Accent6 18_draft transactions report_052009_rvsd" xfId="16428"/>
    <cellStyle name="40% - Accent6 19" xfId="16429"/>
    <cellStyle name="40% - Accent6 19 2" xfId="16430"/>
    <cellStyle name="40% - Accent6 19 2 2" xfId="16431"/>
    <cellStyle name="40% - Accent6 19 2 2 2" xfId="16432"/>
    <cellStyle name="40% - Accent6 19 2 2 2 2" xfId="16433"/>
    <cellStyle name="40% - Accent6 19 2 2 3" xfId="16434"/>
    <cellStyle name="40% - Accent6 19 2 3" xfId="16435"/>
    <cellStyle name="40% - Accent6 19 2 3 2" xfId="16436"/>
    <cellStyle name="40% - Accent6 19 2 4" xfId="16437"/>
    <cellStyle name="40% - Accent6 19 3" xfId="16438"/>
    <cellStyle name="40% - Accent6 19 3 2" xfId="16439"/>
    <cellStyle name="40% - Accent6 19 3 2 2" xfId="16440"/>
    <cellStyle name="40% - Accent6 19 3 3" xfId="16441"/>
    <cellStyle name="40% - Accent6 19 4" xfId="16442"/>
    <cellStyle name="40% - Accent6 19 4 2" xfId="16443"/>
    <cellStyle name="40% - Accent6 19 5" xfId="16444"/>
    <cellStyle name="40% - Accent6 19_draft transactions report_052009_rvsd" xfId="16445"/>
    <cellStyle name="40% - Accent6 2" xfId="16446"/>
    <cellStyle name="40% - Accent6 2 2" xfId="16447"/>
    <cellStyle name="40% - Accent6 2 2 2" xfId="16448"/>
    <cellStyle name="40% - Accent6 2 2 2 2" xfId="16449"/>
    <cellStyle name="40% - Accent6 2 2 2 2 2" xfId="16450"/>
    <cellStyle name="40% - Accent6 2 2 2 2 2 2" xfId="16451"/>
    <cellStyle name="40% - Accent6 2 2 2 2 3" xfId="16452"/>
    <cellStyle name="40% - Accent6 2 2 2 3" xfId="16453"/>
    <cellStyle name="40% - Accent6 2 2 2 3 2" xfId="16454"/>
    <cellStyle name="40% - Accent6 2 2 2 4" xfId="16455"/>
    <cellStyle name="40% - Accent6 2 2 3" xfId="16456"/>
    <cellStyle name="40% - Accent6 2 2 3 2" xfId="16457"/>
    <cellStyle name="40% - Accent6 2 2 3 2 2" xfId="16458"/>
    <cellStyle name="40% - Accent6 2 2 3 3" xfId="16459"/>
    <cellStyle name="40% - Accent6 2 2 4" xfId="16460"/>
    <cellStyle name="40% - Accent6 2 2 4 2" xfId="16461"/>
    <cellStyle name="40% - Accent6 2 2 5" xfId="16462"/>
    <cellStyle name="40% - Accent6 2 2_draft transactions report_052009_rvsd" xfId="16463"/>
    <cellStyle name="40% - Accent6 2 3" xfId="16464"/>
    <cellStyle name="40% - Accent6 2 3 2" xfId="16465"/>
    <cellStyle name="40% - Accent6 2 3 2 2" xfId="16466"/>
    <cellStyle name="40% - Accent6 2 3 2 2 2" xfId="16467"/>
    <cellStyle name="40% - Accent6 2 3 2 3" xfId="16468"/>
    <cellStyle name="40% - Accent6 2 3 3" xfId="16469"/>
    <cellStyle name="40% - Accent6 2 3 3 2" xfId="16470"/>
    <cellStyle name="40% - Accent6 2 3 4" xfId="16471"/>
    <cellStyle name="40% - Accent6 2 4" xfId="16472"/>
    <cellStyle name="40% - Accent6 2 4 2" xfId="16473"/>
    <cellStyle name="40% - Accent6 2 4 2 2" xfId="16474"/>
    <cellStyle name="40% - Accent6 2 4 3" xfId="16475"/>
    <cellStyle name="40% - Accent6 2 5" xfId="16476"/>
    <cellStyle name="40% - Accent6 2 5 2" xfId="16477"/>
    <cellStyle name="40% - Accent6 2 6" xfId="16478"/>
    <cellStyle name="40% - Accent6 2_draft transactions report_052009_rvsd" xfId="16479"/>
    <cellStyle name="40% - Accent6 20" xfId="16480"/>
    <cellStyle name="40% - Accent6 20 2" xfId="16481"/>
    <cellStyle name="40% - Accent6 20 2 2" xfId="16482"/>
    <cellStyle name="40% - Accent6 20 2 2 2" xfId="16483"/>
    <cellStyle name="40% - Accent6 20 2 2 2 2" xfId="16484"/>
    <cellStyle name="40% - Accent6 20 2 2 3" xfId="16485"/>
    <cellStyle name="40% - Accent6 20 2 3" xfId="16486"/>
    <cellStyle name="40% - Accent6 20 2 3 2" xfId="16487"/>
    <cellStyle name="40% - Accent6 20 2 4" xfId="16488"/>
    <cellStyle name="40% - Accent6 20 3" xfId="16489"/>
    <cellStyle name="40% - Accent6 20 3 2" xfId="16490"/>
    <cellStyle name="40% - Accent6 20 3 2 2" xfId="16491"/>
    <cellStyle name="40% - Accent6 20 3 3" xfId="16492"/>
    <cellStyle name="40% - Accent6 20 4" xfId="16493"/>
    <cellStyle name="40% - Accent6 20 4 2" xfId="16494"/>
    <cellStyle name="40% - Accent6 20 5" xfId="16495"/>
    <cellStyle name="40% - Accent6 20_draft transactions report_052009_rvsd" xfId="16496"/>
    <cellStyle name="40% - Accent6 21" xfId="16497"/>
    <cellStyle name="40% - Accent6 21 2" xfId="16498"/>
    <cellStyle name="40% - Accent6 21 2 2" xfId="16499"/>
    <cellStyle name="40% - Accent6 21 2 2 2" xfId="16500"/>
    <cellStyle name="40% - Accent6 21 2 2 2 2" xfId="16501"/>
    <cellStyle name="40% - Accent6 21 2 2 3" xfId="16502"/>
    <cellStyle name="40% - Accent6 21 2 3" xfId="16503"/>
    <cellStyle name="40% - Accent6 21 2 3 2" xfId="16504"/>
    <cellStyle name="40% - Accent6 21 2 4" xfId="16505"/>
    <cellStyle name="40% - Accent6 21 3" xfId="16506"/>
    <cellStyle name="40% - Accent6 21 3 2" xfId="16507"/>
    <cellStyle name="40% - Accent6 21 3 2 2" xfId="16508"/>
    <cellStyle name="40% - Accent6 21 3 3" xfId="16509"/>
    <cellStyle name="40% - Accent6 21 4" xfId="16510"/>
    <cellStyle name="40% - Accent6 21 4 2" xfId="16511"/>
    <cellStyle name="40% - Accent6 21 5" xfId="16512"/>
    <cellStyle name="40% - Accent6 21_draft transactions report_052009_rvsd" xfId="16513"/>
    <cellStyle name="40% - Accent6 22" xfId="16514"/>
    <cellStyle name="40% - Accent6 22 2" xfId="16515"/>
    <cellStyle name="40% - Accent6 22 2 2" xfId="16516"/>
    <cellStyle name="40% - Accent6 22 2 2 2" xfId="16517"/>
    <cellStyle name="40% - Accent6 22 2 2 2 2" xfId="16518"/>
    <cellStyle name="40% - Accent6 22 2 2 3" xfId="16519"/>
    <cellStyle name="40% - Accent6 22 2 3" xfId="16520"/>
    <cellStyle name="40% - Accent6 22 2 3 2" xfId="16521"/>
    <cellStyle name="40% - Accent6 22 2 4" xfId="16522"/>
    <cellStyle name="40% - Accent6 22 3" xfId="16523"/>
    <cellStyle name="40% - Accent6 22 3 2" xfId="16524"/>
    <cellStyle name="40% - Accent6 22 3 2 2" xfId="16525"/>
    <cellStyle name="40% - Accent6 22 3 3" xfId="16526"/>
    <cellStyle name="40% - Accent6 22 4" xfId="16527"/>
    <cellStyle name="40% - Accent6 22 4 2" xfId="16528"/>
    <cellStyle name="40% - Accent6 22 5" xfId="16529"/>
    <cellStyle name="40% - Accent6 22_draft transactions report_052009_rvsd" xfId="16530"/>
    <cellStyle name="40% - Accent6 23" xfId="16531"/>
    <cellStyle name="40% - Accent6 23 2" xfId="16532"/>
    <cellStyle name="40% - Accent6 23 2 2" xfId="16533"/>
    <cellStyle name="40% - Accent6 23 2 2 2" xfId="16534"/>
    <cellStyle name="40% - Accent6 23 2 2 2 2" xfId="16535"/>
    <cellStyle name="40% - Accent6 23 2 2 3" xfId="16536"/>
    <cellStyle name="40% - Accent6 23 2 3" xfId="16537"/>
    <cellStyle name="40% - Accent6 23 2 3 2" xfId="16538"/>
    <cellStyle name="40% - Accent6 23 2 4" xfId="16539"/>
    <cellStyle name="40% - Accent6 23 3" xfId="16540"/>
    <cellStyle name="40% - Accent6 23 3 2" xfId="16541"/>
    <cellStyle name="40% - Accent6 23 3 2 2" xfId="16542"/>
    <cellStyle name="40% - Accent6 23 3 3" xfId="16543"/>
    <cellStyle name="40% - Accent6 23 4" xfId="16544"/>
    <cellStyle name="40% - Accent6 23 4 2" xfId="16545"/>
    <cellStyle name="40% - Accent6 23 5" xfId="16546"/>
    <cellStyle name="40% - Accent6 23_draft transactions report_052009_rvsd" xfId="16547"/>
    <cellStyle name="40% - Accent6 24" xfId="16548"/>
    <cellStyle name="40% - Accent6 24 2" xfId="16549"/>
    <cellStyle name="40% - Accent6 24 2 2" xfId="16550"/>
    <cellStyle name="40% - Accent6 24 2 2 2" xfId="16551"/>
    <cellStyle name="40% - Accent6 24 2 2 2 2" xfId="16552"/>
    <cellStyle name="40% - Accent6 24 2 2 3" xfId="16553"/>
    <cellStyle name="40% - Accent6 24 2 3" xfId="16554"/>
    <cellStyle name="40% - Accent6 24 2 3 2" xfId="16555"/>
    <cellStyle name="40% - Accent6 24 2 4" xfId="16556"/>
    <cellStyle name="40% - Accent6 24 3" xfId="16557"/>
    <cellStyle name="40% - Accent6 24 3 2" xfId="16558"/>
    <cellStyle name="40% - Accent6 24 3 2 2" xfId="16559"/>
    <cellStyle name="40% - Accent6 24 3 3" xfId="16560"/>
    <cellStyle name="40% - Accent6 24 4" xfId="16561"/>
    <cellStyle name="40% - Accent6 24 4 2" xfId="16562"/>
    <cellStyle name="40% - Accent6 24 5" xfId="16563"/>
    <cellStyle name="40% - Accent6 24_draft transactions report_052009_rvsd" xfId="16564"/>
    <cellStyle name="40% - Accent6 25" xfId="16565"/>
    <cellStyle name="40% - Accent6 25 2" xfId="16566"/>
    <cellStyle name="40% - Accent6 25 2 2" xfId="16567"/>
    <cellStyle name="40% - Accent6 25 2 2 2" xfId="16568"/>
    <cellStyle name="40% - Accent6 25 2 2 2 2" xfId="16569"/>
    <cellStyle name="40% - Accent6 25 2 2 3" xfId="16570"/>
    <cellStyle name="40% - Accent6 25 2 3" xfId="16571"/>
    <cellStyle name="40% - Accent6 25 2 3 2" xfId="16572"/>
    <cellStyle name="40% - Accent6 25 2 4" xfId="16573"/>
    <cellStyle name="40% - Accent6 25 3" xfId="16574"/>
    <cellStyle name="40% - Accent6 25 3 2" xfId="16575"/>
    <cellStyle name="40% - Accent6 25 3 2 2" xfId="16576"/>
    <cellStyle name="40% - Accent6 25 3 3" xfId="16577"/>
    <cellStyle name="40% - Accent6 25 4" xfId="16578"/>
    <cellStyle name="40% - Accent6 25 4 2" xfId="16579"/>
    <cellStyle name="40% - Accent6 25 5" xfId="16580"/>
    <cellStyle name="40% - Accent6 25_draft transactions report_052009_rvsd" xfId="16581"/>
    <cellStyle name="40% - Accent6 26" xfId="16582"/>
    <cellStyle name="40% - Accent6 26 2" xfId="16583"/>
    <cellStyle name="40% - Accent6 26 2 2" xfId="16584"/>
    <cellStyle name="40% - Accent6 26 2 2 2" xfId="16585"/>
    <cellStyle name="40% - Accent6 26 2 2 2 2" xfId="16586"/>
    <cellStyle name="40% - Accent6 26 2 2 3" xfId="16587"/>
    <cellStyle name="40% - Accent6 26 2 3" xfId="16588"/>
    <cellStyle name="40% - Accent6 26 2 3 2" xfId="16589"/>
    <cellStyle name="40% - Accent6 26 2 4" xfId="16590"/>
    <cellStyle name="40% - Accent6 26 3" xfId="16591"/>
    <cellStyle name="40% - Accent6 26 3 2" xfId="16592"/>
    <cellStyle name="40% - Accent6 26 3 2 2" xfId="16593"/>
    <cellStyle name="40% - Accent6 26 3 3" xfId="16594"/>
    <cellStyle name="40% - Accent6 26 4" xfId="16595"/>
    <cellStyle name="40% - Accent6 26 4 2" xfId="16596"/>
    <cellStyle name="40% - Accent6 26 5" xfId="16597"/>
    <cellStyle name="40% - Accent6 26_draft transactions report_052009_rvsd" xfId="16598"/>
    <cellStyle name="40% - Accent6 27" xfId="16599"/>
    <cellStyle name="40% - Accent6 27 2" xfId="16600"/>
    <cellStyle name="40% - Accent6 27 2 2" xfId="16601"/>
    <cellStyle name="40% - Accent6 27 2 2 2" xfId="16602"/>
    <cellStyle name="40% - Accent6 27 2 2 2 2" xfId="16603"/>
    <cellStyle name="40% - Accent6 27 2 2 3" xfId="16604"/>
    <cellStyle name="40% - Accent6 27 2 3" xfId="16605"/>
    <cellStyle name="40% - Accent6 27 2 3 2" xfId="16606"/>
    <cellStyle name="40% - Accent6 27 2 4" xfId="16607"/>
    <cellStyle name="40% - Accent6 27 3" xfId="16608"/>
    <cellStyle name="40% - Accent6 27 3 2" xfId="16609"/>
    <cellStyle name="40% - Accent6 27 3 2 2" xfId="16610"/>
    <cellStyle name="40% - Accent6 27 3 3" xfId="16611"/>
    <cellStyle name="40% - Accent6 27 4" xfId="16612"/>
    <cellStyle name="40% - Accent6 27 4 2" xfId="16613"/>
    <cellStyle name="40% - Accent6 27 5" xfId="16614"/>
    <cellStyle name="40% - Accent6 27_draft transactions report_052009_rvsd" xfId="16615"/>
    <cellStyle name="40% - Accent6 28" xfId="16616"/>
    <cellStyle name="40% - Accent6 28 2" xfId="16617"/>
    <cellStyle name="40% - Accent6 28 2 2" xfId="16618"/>
    <cellStyle name="40% - Accent6 28 2 2 2" xfId="16619"/>
    <cellStyle name="40% - Accent6 28 2 2 2 2" xfId="16620"/>
    <cellStyle name="40% - Accent6 28 2 2 3" xfId="16621"/>
    <cellStyle name="40% - Accent6 28 2 3" xfId="16622"/>
    <cellStyle name="40% - Accent6 28 2 3 2" xfId="16623"/>
    <cellStyle name="40% - Accent6 28 2 4" xfId="16624"/>
    <cellStyle name="40% - Accent6 28 3" xfId="16625"/>
    <cellStyle name="40% - Accent6 28 3 2" xfId="16626"/>
    <cellStyle name="40% - Accent6 28 3 2 2" xfId="16627"/>
    <cellStyle name="40% - Accent6 28 3 3" xfId="16628"/>
    <cellStyle name="40% - Accent6 28 4" xfId="16629"/>
    <cellStyle name="40% - Accent6 28 4 2" xfId="16630"/>
    <cellStyle name="40% - Accent6 28 5" xfId="16631"/>
    <cellStyle name="40% - Accent6 28_draft transactions report_052009_rvsd" xfId="16632"/>
    <cellStyle name="40% - Accent6 29" xfId="16633"/>
    <cellStyle name="40% - Accent6 29 2" xfId="16634"/>
    <cellStyle name="40% - Accent6 29 2 2" xfId="16635"/>
    <cellStyle name="40% - Accent6 29 2 2 2" xfId="16636"/>
    <cellStyle name="40% - Accent6 29 2 2 2 2" xfId="16637"/>
    <cellStyle name="40% - Accent6 29 2 2 3" xfId="16638"/>
    <cellStyle name="40% - Accent6 29 2 3" xfId="16639"/>
    <cellStyle name="40% - Accent6 29 2 3 2" xfId="16640"/>
    <cellStyle name="40% - Accent6 29 2 4" xfId="16641"/>
    <cellStyle name="40% - Accent6 29 3" xfId="16642"/>
    <cellStyle name="40% - Accent6 29 3 2" xfId="16643"/>
    <cellStyle name="40% - Accent6 29 3 2 2" xfId="16644"/>
    <cellStyle name="40% - Accent6 29 3 3" xfId="16645"/>
    <cellStyle name="40% - Accent6 29 4" xfId="16646"/>
    <cellStyle name="40% - Accent6 29 4 2" xfId="16647"/>
    <cellStyle name="40% - Accent6 29 5" xfId="16648"/>
    <cellStyle name="40% - Accent6 29_draft transactions report_052009_rvsd" xfId="16649"/>
    <cellStyle name="40% - Accent6 3" xfId="16650"/>
    <cellStyle name="40% - Accent6 3 2" xfId="16651"/>
    <cellStyle name="40% - Accent6 3 2 2" xfId="16652"/>
    <cellStyle name="40% - Accent6 3 2 2 2" xfId="16653"/>
    <cellStyle name="40% - Accent6 3 2 2 2 2" xfId="16654"/>
    <cellStyle name="40% - Accent6 3 2 2 2 2 2" xfId="16655"/>
    <cellStyle name="40% - Accent6 3 2 2 2 3" xfId="16656"/>
    <cellStyle name="40% - Accent6 3 2 2 3" xfId="16657"/>
    <cellStyle name="40% - Accent6 3 2 2 3 2" xfId="16658"/>
    <cellStyle name="40% - Accent6 3 2 2 4" xfId="16659"/>
    <cellStyle name="40% - Accent6 3 2 3" xfId="16660"/>
    <cellStyle name="40% - Accent6 3 2 3 2" xfId="16661"/>
    <cellStyle name="40% - Accent6 3 2 3 2 2" xfId="16662"/>
    <cellStyle name="40% - Accent6 3 2 3 3" xfId="16663"/>
    <cellStyle name="40% - Accent6 3 2 4" xfId="16664"/>
    <cellStyle name="40% - Accent6 3 2 4 2" xfId="16665"/>
    <cellStyle name="40% - Accent6 3 2 5" xfId="16666"/>
    <cellStyle name="40% - Accent6 3 2_draft transactions report_052009_rvsd" xfId="16667"/>
    <cellStyle name="40% - Accent6 3 3" xfId="16668"/>
    <cellStyle name="40% - Accent6 3 3 2" xfId="16669"/>
    <cellStyle name="40% - Accent6 3 3 2 2" xfId="16670"/>
    <cellStyle name="40% - Accent6 3 3 2 2 2" xfId="16671"/>
    <cellStyle name="40% - Accent6 3 3 2 3" xfId="16672"/>
    <cellStyle name="40% - Accent6 3 3 3" xfId="16673"/>
    <cellStyle name="40% - Accent6 3 3 3 2" xfId="16674"/>
    <cellStyle name="40% - Accent6 3 3 4" xfId="16675"/>
    <cellStyle name="40% - Accent6 3 4" xfId="16676"/>
    <cellStyle name="40% - Accent6 3 4 2" xfId="16677"/>
    <cellStyle name="40% - Accent6 3 4 2 2" xfId="16678"/>
    <cellStyle name="40% - Accent6 3 4 3" xfId="16679"/>
    <cellStyle name="40% - Accent6 3 5" xfId="16680"/>
    <cellStyle name="40% - Accent6 3 5 2" xfId="16681"/>
    <cellStyle name="40% - Accent6 3 6" xfId="16682"/>
    <cellStyle name="40% - Accent6 3_draft transactions report_052009_rvsd" xfId="16683"/>
    <cellStyle name="40% - Accent6 30" xfId="16684"/>
    <cellStyle name="40% - Accent6 30 2" xfId="16685"/>
    <cellStyle name="40% - Accent6 30 2 2" xfId="16686"/>
    <cellStyle name="40% - Accent6 30 2 2 2" xfId="16687"/>
    <cellStyle name="40% - Accent6 30 2 2 2 2" xfId="16688"/>
    <cellStyle name="40% - Accent6 30 2 2 3" xfId="16689"/>
    <cellStyle name="40% - Accent6 30 2 3" xfId="16690"/>
    <cellStyle name="40% - Accent6 30 2 3 2" xfId="16691"/>
    <cellStyle name="40% - Accent6 30 2 4" xfId="16692"/>
    <cellStyle name="40% - Accent6 30 3" xfId="16693"/>
    <cellStyle name="40% - Accent6 30 3 2" xfId="16694"/>
    <cellStyle name="40% - Accent6 30 3 2 2" xfId="16695"/>
    <cellStyle name="40% - Accent6 30 3 3" xfId="16696"/>
    <cellStyle name="40% - Accent6 30 4" xfId="16697"/>
    <cellStyle name="40% - Accent6 30 4 2" xfId="16698"/>
    <cellStyle name="40% - Accent6 30 5" xfId="16699"/>
    <cellStyle name="40% - Accent6 30_draft transactions report_052009_rvsd" xfId="16700"/>
    <cellStyle name="40% - Accent6 31" xfId="16701"/>
    <cellStyle name="40% - Accent6 31 2" xfId="16702"/>
    <cellStyle name="40% - Accent6 31 2 2" xfId="16703"/>
    <cellStyle name="40% - Accent6 31 2 2 2" xfId="16704"/>
    <cellStyle name="40% - Accent6 31 2 2 2 2" xfId="16705"/>
    <cellStyle name="40% - Accent6 31 2 2 3" xfId="16706"/>
    <cellStyle name="40% - Accent6 31 2 3" xfId="16707"/>
    <cellStyle name="40% - Accent6 31 2 3 2" xfId="16708"/>
    <cellStyle name="40% - Accent6 31 2 4" xfId="16709"/>
    <cellStyle name="40% - Accent6 31 3" xfId="16710"/>
    <cellStyle name="40% - Accent6 31 3 2" xfId="16711"/>
    <cellStyle name="40% - Accent6 31 3 2 2" xfId="16712"/>
    <cellStyle name="40% - Accent6 31 3 3" xfId="16713"/>
    <cellStyle name="40% - Accent6 31 4" xfId="16714"/>
    <cellStyle name="40% - Accent6 31 4 2" xfId="16715"/>
    <cellStyle name="40% - Accent6 31 5" xfId="16716"/>
    <cellStyle name="40% - Accent6 31_draft transactions report_052009_rvsd" xfId="16717"/>
    <cellStyle name="40% - Accent6 32" xfId="16718"/>
    <cellStyle name="40% - Accent6 32 2" xfId="16719"/>
    <cellStyle name="40% - Accent6 32 2 2" xfId="16720"/>
    <cellStyle name="40% - Accent6 32 2 2 2" xfId="16721"/>
    <cellStyle name="40% - Accent6 32 2 2 2 2" xfId="16722"/>
    <cellStyle name="40% - Accent6 32 2 2 3" xfId="16723"/>
    <cellStyle name="40% - Accent6 32 2 3" xfId="16724"/>
    <cellStyle name="40% - Accent6 32 2 3 2" xfId="16725"/>
    <cellStyle name="40% - Accent6 32 2 4" xfId="16726"/>
    <cellStyle name="40% - Accent6 32 3" xfId="16727"/>
    <cellStyle name="40% - Accent6 32 3 2" xfId="16728"/>
    <cellStyle name="40% - Accent6 32 3 2 2" xfId="16729"/>
    <cellStyle name="40% - Accent6 32 3 3" xfId="16730"/>
    <cellStyle name="40% - Accent6 32 4" xfId="16731"/>
    <cellStyle name="40% - Accent6 32 4 2" xfId="16732"/>
    <cellStyle name="40% - Accent6 32 5" xfId="16733"/>
    <cellStyle name="40% - Accent6 32_draft transactions report_052009_rvsd" xfId="16734"/>
    <cellStyle name="40% - Accent6 33" xfId="16735"/>
    <cellStyle name="40% - Accent6 33 2" xfId="16736"/>
    <cellStyle name="40% - Accent6 33 2 2" xfId="16737"/>
    <cellStyle name="40% - Accent6 33 2 2 2" xfId="16738"/>
    <cellStyle name="40% - Accent6 33 2 3" xfId="16739"/>
    <cellStyle name="40% - Accent6 33 3" xfId="16740"/>
    <cellStyle name="40% - Accent6 33 3 2" xfId="16741"/>
    <cellStyle name="40% - Accent6 33 4" xfId="16742"/>
    <cellStyle name="40% - Accent6 34" xfId="16743"/>
    <cellStyle name="40% - Accent6 34 2" xfId="16744"/>
    <cellStyle name="40% - Accent6 34 2 2" xfId="16745"/>
    <cellStyle name="40% - Accent6 34 2 2 2" xfId="16746"/>
    <cellStyle name="40% - Accent6 34 2 3" xfId="16747"/>
    <cellStyle name="40% - Accent6 34 3" xfId="16748"/>
    <cellStyle name="40% - Accent6 34 3 2" xfId="16749"/>
    <cellStyle name="40% - Accent6 34 4" xfId="16750"/>
    <cellStyle name="40% - Accent6 35" xfId="16751"/>
    <cellStyle name="40% - Accent6 35 2" xfId="16752"/>
    <cellStyle name="40% - Accent6 35 2 2" xfId="16753"/>
    <cellStyle name="40% - Accent6 35 2 2 2" xfId="16754"/>
    <cellStyle name="40% - Accent6 35 2 3" xfId="16755"/>
    <cellStyle name="40% - Accent6 35 3" xfId="16756"/>
    <cellStyle name="40% - Accent6 35 3 2" xfId="16757"/>
    <cellStyle name="40% - Accent6 35 4" xfId="16758"/>
    <cellStyle name="40% - Accent6 36" xfId="16759"/>
    <cellStyle name="40% - Accent6 36 2" xfId="16760"/>
    <cellStyle name="40% - Accent6 36 2 2" xfId="16761"/>
    <cellStyle name="40% - Accent6 36 2 2 2" xfId="16762"/>
    <cellStyle name="40% - Accent6 36 2 3" xfId="16763"/>
    <cellStyle name="40% - Accent6 36 3" xfId="16764"/>
    <cellStyle name="40% - Accent6 36 3 2" xfId="16765"/>
    <cellStyle name="40% - Accent6 36 4" xfId="16766"/>
    <cellStyle name="40% - Accent6 37" xfId="16767"/>
    <cellStyle name="40% - Accent6 37 2" xfId="16768"/>
    <cellStyle name="40% - Accent6 37 2 2" xfId="16769"/>
    <cellStyle name="40% - Accent6 37 2 2 2" xfId="16770"/>
    <cellStyle name="40% - Accent6 37 2 3" xfId="16771"/>
    <cellStyle name="40% - Accent6 37 3" xfId="16772"/>
    <cellStyle name="40% - Accent6 37 3 2" xfId="16773"/>
    <cellStyle name="40% - Accent6 37 4" xfId="16774"/>
    <cellStyle name="40% - Accent6 38" xfId="16775"/>
    <cellStyle name="40% - Accent6 38 2" xfId="16776"/>
    <cellStyle name="40% - Accent6 38 2 2" xfId="16777"/>
    <cellStyle name="40% - Accent6 38 2 2 2" xfId="16778"/>
    <cellStyle name="40% - Accent6 38 2 3" xfId="16779"/>
    <cellStyle name="40% - Accent6 38 3" xfId="16780"/>
    <cellStyle name="40% - Accent6 38 3 2" xfId="16781"/>
    <cellStyle name="40% - Accent6 38 4" xfId="16782"/>
    <cellStyle name="40% - Accent6 39" xfId="16783"/>
    <cellStyle name="40% - Accent6 39 2" xfId="16784"/>
    <cellStyle name="40% - Accent6 39 2 2" xfId="16785"/>
    <cellStyle name="40% - Accent6 39 2 2 2" xfId="16786"/>
    <cellStyle name="40% - Accent6 39 2 3" xfId="16787"/>
    <cellStyle name="40% - Accent6 39 3" xfId="16788"/>
    <cellStyle name="40% - Accent6 39 3 2" xfId="16789"/>
    <cellStyle name="40% - Accent6 39 4" xfId="16790"/>
    <cellStyle name="40% - Accent6 4" xfId="16791"/>
    <cellStyle name="40% - Accent6 4 2" xfId="16792"/>
    <cellStyle name="40% - Accent6 4 2 2" xfId="16793"/>
    <cellStyle name="40% - Accent6 4 2 2 2" xfId="16794"/>
    <cellStyle name="40% - Accent6 4 2 2 2 2" xfId="16795"/>
    <cellStyle name="40% - Accent6 4 2 2 2 2 2" xfId="16796"/>
    <cellStyle name="40% - Accent6 4 2 2 2 3" xfId="16797"/>
    <cellStyle name="40% - Accent6 4 2 2 3" xfId="16798"/>
    <cellStyle name="40% - Accent6 4 2 2 3 2" xfId="16799"/>
    <cellStyle name="40% - Accent6 4 2 2 4" xfId="16800"/>
    <cellStyle name="40% - Accent6 4 2 3" xfId="16801"/>
    <cellStyle name="40% - Accent6 4 2 3 2" xfId="16802"/>
    <cellStyle name="40% - Accent6 4 2 3 2 2" xfId="16803"/>
    <cellStyle name="40% - Accent6 4 2 3 3" xfId="16804"/>
    <cellStyle name="40% - Accent6 4 2 4" xfId="16805"/>
    <cellStyle name="40% - Accent6 4 2 4 2" xfId="16806"/>
    <cellStyle name="40% - Accent6 4 2 5" xfId="16807"/>
    <cellStyle name="40% - Accent6 4 2_draft transactions report_052009_rvsd" xfId="16808"/>
    <cellStyle name="40% - Accent6 4 3" xfId="16809"/>
    <cellStyle name="40% - Accent6 4 3 2" xfId="16810"/>
    <cellStyle name="40% - Accent6 4 3 2 2" xfId="16811"/>
    <cellStyle name="40% - Accent6 4 3 2 2 2" xfId="16812"/>
    <cellStyle name="40% - Accent6 4 3 2 3" xfId="16813"/>
    <cellStyle name="40% - Accent6 4 3 3" xfId="16814"/>
    <cellStyle name="40% - Accent6 4 3 3 2" xfId="16815"/>
    <cellStyle name="40% - Accent6 4 3 4" xfId="16816"/>
    <cellStyle name="40% - Accent6 4 4" xfId="16817"/>
    <cellStyle name="40% - Accent6 4 4 2" xfId="16818"/>
    <cellStyle name="40% - Accent6 4 4 2 2" xfId="16819"/>
    <cellStyle name="40% - Accent6 4 4 3" xfId="16820"/>
    <cellStyle name="40% - Accent6 4 5" xfId="16821"/>
    <cellStyle name="40% - Accent6 4 5 2" xfId="16822"/>
    <cellStyle name="40% - Accent6 4 6" xfId="16823"/>
    <cellStyle name="40% - Accent6 4_draft transactions report_052009_rvsd" xfId="16824"/>
    <cellStyle name="40% - Accent6 40" xfId="16825"/>
    <cellStyle name="40% - Accent6 40 2" xfId="16826"/>
    <cellStyle name="40% - Accent6 40 2 2" xfId="16827"/>
    <cellStyle name="40% - Accent6 40 2 2 2" xfId="16828"/>
    <cellStyle name="40% - Accent6 40 2 3" xfId="16829"/>
    <cellStyle name="40% - Accent6 40 3" xfId="16830"/>
    <cellStyle name="40% - Accent6 40 3 2" xfId="16831"/>
    <cellStyle name="40% - Accent6 40 4" xfId="16832"/>
    <cellStyle name="40% - Accent6 41" xfId="16833"/>
    <cellStyle name="40% - Accent6 41 2" xfId="16834"/>
    <cellStyle name="40% - Accent6 41 2 2" xfId="16835"/>
    <cellStyle name="40% - Accent6 41 2 2 2" xfId="16836"/>
    <cellStyle name="40% - Accent6 41 2 3" xfId="16837"/>
    <cellStyle name="40% - Accent6 41 3" xfId="16838"/>
    <cellStyle name="40% - Accent6 41 3 2" xfId="16839"/>
    <cellStyle name="40% - Accent6 41 4" xfId="16840"/>
    <cellStyle name="40% - Accent6 42" xfId="16841"/>
    <cellStyle name="40% - Accent6 42 2" xfId="16842"/>
    <cellStyle name="40% - Accent6 42 2 2" xfId="16843"/>
    <cellStyle name="40% - Accent6 42 2 2 2" xfId="16844"/>
    <cellStyle name="40% - Accent6 42 2 3" xfId="16845"/>
    <cellStyle name="40% - Accent6 42 3" xfId="16846"/>
    <cellStyle name="40% - Accent6 42 3 2" xfId="16847"/>
    <cellStyle name="40% - Accent6 42 4" xfId="16848"/>
    <cellStyle name="40% - Accent6 43" xfId="16849"/>
    <cellStyle name="40% - Accent6 43 2" xfId="16850"/>
    <cellStyle name="40% - Accent6 43 2 2" xfId="16851"/>
    <cellStyle name="40% - Accent6 43 2 2 2" xfId="16852"/>
    <cellStyle name="40% - Accent6 43 2 3" xfId="16853"/>
    <cellStyle name="40% - Accent6 43 3" xfId="16854"/>
    <cellStyle name="40% - Accent6 43 3 2" xfId="16855"/>
    <cellStyle name="40% - Accent6 43 4" xfId="16856"/>
    <cellStyle name="40% - Accent6 44" xfId="16857"/>
    <cellStyle name="40% - Accent6 44 2" xfId="16858"/>
    <cellStyle name="40% - Accent6 44 2 2" xfId="16859"/>
    <cellStyle name="40% - Accent6 44 2 2 2" xfId="16860"/>
    <cellStyle name="40% - Accent6 44 2 3" xfId="16861"/>
    <cellStyle name="40% - Accent6 44 3" xfId="16862"/>
    <cellStyle name="40% - Accent6 44 3 2" xfId="16863"/>
    <cellStyle name="40% - Accent6 44 4" xfId="16864"/>
    <cellStyle name="40% - Accent6 45" xfId="16865"/>
    <cellStyle name="40% - Accent6 45 2" xfId="16866"/>
    <cellStyle name="40% - Accent6 45 2 2" xfId="16867"/>
    <cellStyle name="40% - Accent6 45 2 2 2" xfId="16868"/>
    <cellStyle name="40% - Accent6 45 2 3" xfId="16869"/>
    <cellStyle name="40% - Accent6 45 3" xfId="16870"/>
    <cellStyle name="40% - Accent6 45 3 2" xfId="16871"/>
    <cellStyle name="40% - Accent6 45 4" xfId="16872"/>
    <cellStyle name="40% - Accent6 46" xfId="16873"/>
    <cellStyle name="40% - Accent6 46 2" xfId="16874"/>
    <cellStyle name="40% - Accent6 46 2 2" xfId="16875"/>
    <cellStyle name="40% - Accent6 46 2 2 2" xfId="16876"/>
    <cellStyle name="40% - Accent6 46 2 3" xfId="16877"/>
    <cellStyle name="40% - Accent6 46 3" xfId="16878"/>
    <cellStyle name="40% - Accent6 46 3 2" xfId="16879"/>
    <cellStyle name="40% - Accent6 46 4" xfId="16880"/>
    <cellStyle name="40% - Accent6 47" xfId="16881"/>
    <cellStyle name="40% - Accent6 47 2" xfId="16882"/>
    <cellStyle name="40% - Accent6 47 2 2" xfId="16883"/>
    <cellStyle name="40% - Accent6 47 2 2 2" xfId="16884"/>
    <cellStyle name="40% - Accent6 47 2 3" xfId="16885"/>
    <cellStyle name="40% - Accent6 47 3" xfId="16886"/>
    <cellStyle name="40% - Accent6 47 3 2" xfId="16887"/>
    <cellStyle name="40% - Accent6 47 4" xfId="16888"/>
    <cellStyle name="40% - Accent6 48" xfId="16889"/>
    <cellStyle name="40% - Accent6 48 2" xfId="16890"/>
    <cellStyle name="40% - Accent6 48 2 2" xfId="16891"/>
    <cellStyle name="40% - Accent6 48 2 2 2" xfId="16892"/>
    <cellStyle name="40% - Accent6 48 2 3" xfId="16893"/>
    <cellStyle name="40% - Accent6 48 3" xfId="16894"/>
    <cellStyle name="40% - Accent6 48 3 2" xfId="16895"/>
    <cellStyle name="40% - Accent6 48 4" xfId="16896"/>
    <cellStyle name="40% - Accent6 49" xfId="16897"/>
    <cellStyle name="40% - Accent6 49 2" xfId="16898"/>
    <cellStyle name="40% - Accent6 49 2 2" xfId="16899"/>
    <cellStyle name="40% - Accent6 49 2 2 2" xfId="16900"/>
    <cellStyle name="40% - Accent6 49 2 3" xfId="16901"/>
    <cellStyle name="40% - Accent6 49 3" xfId="16902"/>
    <cellStyle name="40% - Accent6 49 3 2" xfId="16903"/>
    <cellStyle name="40% - Accent6 49 4" xfId="16904"/>
    <cellStyle name="40% - Accent6 5" xfId="16905"/>
    <cellStyle name="40% - Accent6 5 2" xfId="16906"/>
    <cellStyle name="40% - Accent6 5 2 2" xfId="16907"/>
    <cellStyle name="40% - Accent6 5 2 2 2" xfId="16908"/>
    <cellStyle name="40% - Accent6 5 2 2 2 2" xfId="16909"/>
    <cellStyle name="40% - Accent6 5 2 2 2 2 2" xfId="16910"/>
    <cellStyle name="40% - Accent6 5 2 2 2 3" xfId="16911"/>
    <cellStyle name="40% - Accent6 5 2 2 3" xfId="16912"/>
    <cellStyle name="40% - Accent6 5 2 2 3 2" xfId="16913"/>
    <cellStyle name="40% - Accent6 5 2 2 4" xfId="16914"/>
    <cellStyle name="40% - Accent6 5 2 3" xfId="16915"/>
    <cellStyle name="40% - Accent6 5 2 3 2" xfId="16916"/>
    <cellStyle name="40% - Accent6 5 2 3 2 2" xfId="16917"/>
    <cellStyle name="40% - Accent6 5 2 3 3" xfId="16918"/>
    <cellStyle name="40% - Accent6 5 2 4" xfId="16919"/>
    <cellStyle name="40% - Accent6 5 2 4 2" xfId="16920"/>
    <cellStyle name="40% - Accent6 5 2 5" xfId="16921"/>
    <cellStyle name="40% - Accent6 5 2_draft transactions report_052009_rvsd" xfId="16922"/>
    <cellStyle name="40% - Accent6 5 3" xfId="16923"/>
    <cellStyle name="40% - Accent6 5 3 2" xfId="16924"/>
    <cellStyle name="40% - Accent6 5 3 2 2" xfId="16925"/>
    <cellStyle name="40% - Accent6 5 3 2 2 2" xfId="16926"/>
    <cellStyle name="40% - Accent6 5 3 2 3" xfId="16927"/>
    <cellStyle name="40% - Accent6 5 3 3" xfId="16928"/>
    <cellStyle name="40% - Accent6 5 3 3 2" xfId="16929"/>
    <cellStyle name="40% - Accent6 5 3 4" xfId="16930"/>
    <cellStyle name="40% - Accent6 5 4" xfId="16931"/>
    <cellStyle name="40% - Accent6 5 4 2" xfId="16932"/>
    <cellStyle name="40% - Accent6 5 4 2 2" xfId="16933"/>
    <cellStyle name="40% - Accent6 5 4 3" xfId="16934"/>
    <cellStyle name="40% - Accent6 5 5" xfId="16935"/>
    <cellStyle name="40% - Accent6 5 5 2" xfId="16936"/>
    <cellStyle name="40% - Accent6 5 6" xfId="16937"/>
    <cellStyle name="40% - Accent6 5_draft transactions report_052009_rvsd" xfId="16938"/>
    <cellStyle name="40% - Accent6 50" xfId="16939"/>
    <cellStyle name="40% - Accent6 50 2" xfId="16940"/>
    <cellStyle name="40% - Accent6 50 2 2" xfId="16941"/>
    <cellStyle name="40% - Accent6 50 2 2 2" xfId="16942"/>
    <cellStyle name="40% - Accent6 50 2 3" xfId="16943"/>
    <cellStyle name="40% - Accent6 50 3" xfId="16944"/>
    <cellStyle name="40% - Accent6 50 3 2" xfId="16945"/>
    <cellStyle name="40% - Accent6 50 4" xfId="16946"/>
    <cellStyle name="40% - Accent6 51" xfId="16947"/>
    <cellStyle name="40% - Accent6 51 2" xfId="16948"/>
    <cellStyle name="40% - Accent6 51 2 2" xfId="16949"/>
    <cellStyle name="40% - Accent6 51 2 2 2" xfId="16950"/>
    <cellStyle name="40% - Accent6 51 2 3" xfId="16951"/>
    <cellStyle name="40% - Accent6 51 3" xfId="16952"/>
    <cellStyle name="40% - Accent6 51 3 2" xfId="16953"/>
    <cellStyle name="40% - Accent6 51 4" xfId="16954"/>
    <cellStyle name="40% - Accent6 52" xfId="16955"/>
    <cellStyle name="40% - Accent6 52 2" xfId="16956"/>
    <cellStyle name="40% - Accent6 52 2 2" xfId="16957"/>
    <cellStyle name="40% - Accent6 52 2 2 2" xfId="16958"/>
    <cellStyle name="40% - Accent6 52 2 3" xfId="16959"/>
    <cellStyle name="40% - Accent6 52 3" xfId="16960"/>
    <cellStyle name="40% - Accent6 52 3 2" xfId="16961"/>
    <cellStyle name="40% - Accent6 52 4" xfId="16962"/>
    <cellStyle name="40% - Accent6 53" xfId="16963"/>
    <cellStyle name="40% - Accent6 53 2" xfId="16964"/>
    <cellStyle name="40% - Accent6 53 2 2" xfId="16965"/>
    <cellStyle name="40% - Accent6 53 2 2 2" xfId="16966"/>
    <cellStyle name="40% - Accent6 53 2 3" xfId="16967"/>
    <cellStyle name="40% - Accent6 53 3" xfId="16968"/>
    <cellStyle name="40% - Accent6 53 3 2" xfId="16969"/>
    <cellStyle name="40% - Accent6 53 4" xfId="16970"/>
    <cellStyle name="40% - Accent6 54" xfId="16971"/>
    <cellStyle name="40% - Accent6 54 2" xfId="16972"/>
    <cellStyle name="40% - Accent6 54 2 2" xfId="16973"/>
    <cellStyle name="40% - Accent6 54 2 2 2" xfId="16974"/>
    <cellStyle name="40% - Accent6 54 2 3" xfId="16975"/>
    <cellStyle name="40% - Accent6 54 3" xfId="16976"/>
    <cellStyle name="40% - Accent6 54 3 2" xfId="16977"/>
    <cellStyle name="40% - Accent6 54 4" xfId="16978"/>
    <cellStyle name="40% - Accent6 55" xfId="16979"/>
    <cellStyle name="40% - Accent6 55 2" xfId="16980"/>
    <cellStyle name="40% - Accent6 55 2 2" xfId="16981"/>
    <cellStyle name="40% - Accent6 55 2 2 2" xfId="16982"/>
    <cellStyle name="40% - Accent6 55 2 3" xfId="16983"/>
    <cellStyle name="40% - Accent6 55 3" xfId="16984"/>
    <cellStyle name="40% - Accent6 55 3 2" xfId="16985"/>
    <cellStyle name="40% - Accent6 55 4" xfId="16986"/>
    <cellStyle name="40% - Accent6 56" xfId="16987"/>
    <cellStyle name="40% - Accent6 56 2" xfId="16988"/>
    <cellStyle name="40% - Accent6 56 2 2" xfId="16989"/>
    <cellStyle name="40% - Accent6 56 2 2 2" xfId="16990"/>
    <cellStyle name="40% - Accent6 56 2 3" xfId="16991"/>
    <cellStyle name="40% - Accent6 56 3" xfId="16992"/>
    <cellStyle name="40% - Accent6 56 3 2" xfId="16993"/>
    <cellStyle name="40% - Accent6 56 4" xfId="16994"/>
    <cellStyle name="40% - Accent6 57" xfId="16995"/>
    <cellStyle name="40% - Accent6 57 2" xfId="16996"/>
    <cellStyle name="40% - Accent6 57 2 2" xfId="16997"/>
    <cellStyle name="40% - Accent6 57 2 2 2" xfId="16998"/>
    <cellStyle name="40% - Accent6 57 2 3" xfId="16999"/>
    <cellStyle name="40% - Accent6 57 3" xfId="17000"/>
    <cellStyle name="40% - Accent6 57 3 2" xfId="17001"/>
    <cellStyle name="40% - Accent6 57 4" xfId="17002"/>
    <cellStyle name="40% - Accent6 58" xfId="17003"/>
    <cellStyle name="40% - Accent6 58 2" xfId="17004"/>
    <cellStyle name="40% - Accent6 58 2 2" xfId="17005"/>
    <cellStyle name="40% - Accent6 58 2 2 2" xfId="17006"/>
    <cellStyle name="40% - Accent6 58 2 3" xfId="17007"/>
    <cellStyle name="40% - Accent6 58 3" xfId="17008"/>
    <cellStyle name="40% - Accent6 58 3 2" xfId="17009"/>
    <cellStyle name="40% - Accent6 58 4" xfId="17010"/>
    <cellStyle name="40% - Accent6 59" xfId="17011"/>
    <cellStyle name="40% - Accent6 59 2" xfId="17012"/>
    <cellStyle name="40% - Accent6 59 2 2" xfId="17013"/>
    <cellStyle name="40% - Accent6 59 2 2 2" xfId="17014"/>
    <cellStyle name="40% - Accent6 59 2 3" xfId="17015"/>
    <cellStyle name="40% - Accent6 59 3" xfId="17016"/>
    <cellStyle name="40% - Accent6 59 3 2" xfId="17017"/>
    <cellStyle name="40% - Accent6 59 4" xfId="17018"/>
    <cellStyle name="40% - Accent6 6" xfId="17019"/>
    <cellStyle name="40% - Accent6 6 2" xfId="17020"/>
    <cellStyle name="40% - Accent6 6 2 2" xfId="17021"/>
    <cellStyle name="40% - Accent6 6 2 2 2" xfId="17022"/>
    <cellStyle name="40% - Accent6 6 2 2 2 2" xfId="17023"/>
    <cellStyle name="40% - Accent6 6 2 2 2 2 2" xfId="17024"/>
    <cellStyle name="40% - Accent6 6 2 2 2 3" xfId="17025"/>
    <cellStyle name="40% - Accent6 6 2 2 3" xfId="17026"/>
    <cellStyle name="40% - Accent6 6 2 2 3 2" xfId="17027"/>
    <cellStyle name="40% - Accent6 6 2 2 4" xfId="17028"/>
    <cellStyle name="40% - Accent6 6 2 3" xfId="17029"/>
    <cellStyle name="40% - Accent6 6 2 3 2" xfId="17030"/>
    <cellStyle name="40% - Accent6 6 2 3 2 2" xfId="17031"/>
    <cellStyle name="40% - Accent6 6 2 3 3" xfId="17032"/>
    <cellStyle name="40% - Accent6 6 2 4" xfId="17033"/>
    <cellStyle name="40% - Accent6 6 2 4 2" xfId="17034"/>
    <cellStyle name="40% - Accent6 6 2 5" xfId="17035"/>
    <cellStyle name="40% - Accent6 6 2_draft transactions report_052009_rvsd" xfId="17036"/>
    <cellStyle name="40% - Accent6 6 3" xfId="17037"/>
    <cellStyle name="40% - Accent6 6 3 2" xfId="17038"/>
    <cellStyle name="40% - Accent6 6 3 2 2" xfId="17039"/>
    <cellStyle name="40% - Accent6 6 3 2 2 2" xfId="17040"/>
    <cellStyle name="40% - Accent6 6 3 2 3" xfId="17041"/>
    <cellStyle name="40% - Accent6 6 3 3" xfId="17042"/>
    <cellStyle name="40% - Accent6 6 3 3 2" xfId="17043"/>
    <cellStyle name="40% - Accent6 6 3 4" xfId="17044"/>
    <cellStyle name="40% - Accent6 6 4" xfId="17045"/>
    <cellStyle name="40% - Accent6 6 4 2" xfId="17046"/>
    <cellStyle name="40% - Accent6 6 4 2 2" xfId="17047"/>
    <cellStyle name="40% - Accent6 6 4 3" xfId="17048"/>
    <cellStyle name="40% - Accent6 6 5" xfId="17049"/>
    <cellStyle name="40% - Accent6 6 5 2" xfId="17050"/>
    <cellStyle name="40% - Accent6 6 6" xfId="17051"/>
    <cellStyle name="40% - Accent6 6_draft transactions report_052009_rvsd" xfId="17052"/>
    <cellStyle name="40% - Accent6 60" xfId="17053"/>
    <cellStyle name="40% - Accent6 60 2" xfId="17054"/>
    <cellStyle name="40% - Accent6 60 2 2" xfId="17055"/>
    <cellStyle name="40% - Accent6 60 2 2 2" xfId="17056"/>
    <cellStyle name="40% - Accent6 60 2 3" xfId="17057"/>
    <cellStyle name="40% - Accent6 60 3" xfId="17058"/>
    <cellStyle name="40% - Accent6 60 3 2" xfId="17059"/>
    <cellStyle name="40% - Accent6 60 4" xfId="17060"/>
    <cellStyle name="40% - Accent6 61" xfId="17061"/>
    <cellStyle name="40% - Accent6 61 2" xfId="17062"/>
    <cellStyle name="40% - Accent6 61 2 2" xfId="17063"/>
    <cellStyle name="40% - Accent6 61 2 2 2" xfId="17064"/>
    <cellStyle name="40% - Accent6 61 2 3" xfId="17065"/>
    <cellStyle name="40% - Accent6 61 3" xfId="17066"/>
    <cellStyle name="40% - Accent6 61 3 2" xfId="17067"/>
    <cellStyle name="40% - Accent6 61 4" xfId="17068"/>
    <cellStyle name="40% - Accent6 62" xfId="17069"/>
    <cellStyle name="40% - Accent6 62 2" xfId="17070"/>
    <cellStyle name="40% - Accent6 62 2 2" xfId="17071"/>
    <cellStyle name="40% - Accent6 62 2 2 2" xfId="17072"/>
    <cellStyle name="40% - Accent6 62 2 3" xfId="17073"/>
    <cellStyle name="40% - Accent6 62 3" xfId="17074"/>
    <cellStyle name="40% - Accent6 62 3 2" xfId="17075"/>
    <cellStyle name="40% - Accent6 62 4" xfId="17076"/>
    <cellStyle name="40% - Accent6 63" xfId="17077"/>
    <cellStyle name="40% - Accent6 63 2" xfId="17078"/>
    <cellStyle name="40% - Accent6 63 2 2" xfId="17079"/>
    <cellStyle name="40% - Accent6 63 2 2 2" xfId="17080"/>
    <cellStyle name="40% - Accent6 63 2 3" xfId="17081"/>
    <cellStyle name="40% - Accent6 63 3" xfId="17082"/>
    <cellStyle name="40% - Accent6 63 3 2" xfId="17083"/>
    <cellStyle name="40% - Accent6 63 4" xfId="17084"/>
    <cellStyle name="40% - Accent6 64" xfId="17085"/>
    <cellStyle name="40% - Accent6 64 2" xfId="17086"/>
    <cellStyle name="40% - Accent6 64 2 2" xfId="17087"/>
    <cellStyle name="40% - Accent6 64 2 2 2" xfId="17088"/>
    <cellStyle name="40% - Accent6 64 2 3" xfId="17089"/>
    <cellStyle name="40% - Accent6 64 3" xfId="17090"/>
    <cellStyle name="40% - Accent6 64 3 2" xfId="17091"/>
    <cellStyle name="40% - Accent6 64 4" xfId="17092"/>
    <cellStyle name="40% - Accent6 65" xfId="17093"/>
    <cellStyle name="40% - Accent6 65 2" xfId="17094"/>
    <cellStyle name="40% - Accent6 65 2 2" xfId="17095"/>
    <cellStyle name="40% - Accent6 65 2 2 2" xfId="17096"/>
    <cellStyle name="40% - Accent6 65 2 3" xfId="17097"/>
    <cellStyle name="40% - Accent6 65 3" xfId="17098"/>
    <cellStyle name="40% - Accent6 65 3 2" xfId="17099"/>
    <cellStyle name="40% - Accent6 65 4" xfId="17100"/>
    <cellStyle name="40% - Accent6 66" xfId="17101"/>
    <cellStyle name="40% - Accent6 66 2" xfId="17102"/>
    <cellStyle name="40% - Accent6 66 2 2" xfId="17103"/>
    <cellStyle name="40% - Accent6 66 2 2 2" xfId="17104"/>
    <cellStyle name="40% - Accent6 66 2 3" xfId="17105"/>
    <cellStyle name="40% - Accent6 66 3" xfId="17106"/>
    <cellStyle name="40% - Accent6 66 3 2" xfId="17107"/>
    <cellStyle name="40% - Accent6 66 4" xfId="17108"/>
    <cellStyle name="40% - Accent6 67" xfId="17109"/>
    <cellStyle name="40% - Accent6 67 2" xfId="17110"/>
    <cellStyle name="40% - Accent6 67 2 2" xfId="17111"/>
    <cellStyle name="40% - Accent6 67 2 2 2" xfId="17112"/>
    <cellStyle name="40% - Accent6 67 2 3" xfId="17113"/>
    <cellStyle name="40% - Accent6 67 3" xfId="17114"/>
    <cellStyle name="40% - Accent6 67 3 2" xfId="17115"/>
    <cellStyle name="40% - Accent6 67 4" xfId="17116"/>
    <cellStyle name="40% - Accent6 68" xfId="17117"/>
    <cellStyle name="40% - Accent6 68 2" xfId="17118"/>
    <cellStyle name="40% - Accent6 68 2 2" xfId="17119"/>
    <cellStyle name="40% - Accent6 68 2 2 2" xfId="17120"/>
    <cellStyle name="40% - Accent6 68 2 3" xfId="17121"/>
    <cellStyle name="40% - Accent6 68 3" xfId="17122"/>
    <cellStyle name="40% - Accent6 68 3 2" xfId="17123"/>
    <cellStyle name="40% - Accent6 68 4" xfId="17124"/>
    <cellStyle name="40% - Accent6 69" xfId="17125"/>
    <cellStyle name="40% - Accent6 69 2" xfId="17126"/>
    <cellStyle name="40% - Accent6 69 2 2" xfId="17127"/>
    <cellStyle name="40% - Accent6 69 2 2 2" xfId="17128"/>
    <cellStyle name="40% - Accent6 69 2 3" xfId="17129"/>
    <cellStyle name="40% - Accent6 69 3" xfId="17130"/>
    <cellStyle name="40% - Accent6 69 3 2" xfId="17131"/>
    <cellStyle name="40% - Accent6 69 4" xfId="17132"/>
    <cellStyle name="40% - Accent6 7" xfId="17133"/>
    <cellStyle name="40% - Accent6 7 2" xfId="17134"/>
    <cellStyle name="40% - Accent6 7 2 2" xfId="17135"/>
    <cellStyle name="40% - Accent6 7 2 2 2" xfId="17136"/>
    <cellStyle name="40% - Accent6 7 2 2 2 2" xfId="17137"/>
    <cellStyle name="40% - Accent6 7 2 2 2 2 2" xfId="17138"/>
    <cellStyle name="40% - Accent6 7 2 2 2 3" xfId="17139"/>
    <cellStyle name="40% - Accent6 7 2 2 3" xfId="17140"/>
    <cellStyle name="40% - Accent6 7 2 2 3 2" xfId="17141"/>
    <cellStyle name="40% - Accent6 7 2 2 4" xfId="17142"/>
    <cellStyle name="40% - Accent6 7 2 3" xfId="17143"/>
    <cellStyle name="40% - Accent6 7 2 3 2" xfId="17144"/>
    <cellStyle name="40% - Accent6 7 2 3 2 2" xfId="17145"/>
    <cellStyle name="40% - Accent6 7 2 3 3" xfId="17146"/>
    <cellStyle name="40% - Accent6 7 2 4" xfId="17147"/>
    <cellStyle name="40% - Accent6 7 2 4 2" xfId="17148"/>
    <cellStyle name="40% - Accent6 7 2 5" xfId="17149"/>
    <cellStyle name="40% - Accent6 7 2_draft transactions report_052009_rvsd" xfId="17150"/>
    <cellStyle name="40% - Accent6 7 3" xfId="17151"/>
    <cellStyle name="40% - Accent6 7 3 2" xfId="17152"/>
    <cellStyle name="40% - Accent6 7 3 2 2" xfId="17153"/>
    <cellStyle name="40% - Accent6 7 3 2 2 2" xfId="17154"/>
    <cellStyle name="40% - Accent6 7 3 2 3" xfId="17155"/>
    <cellStyle name="40% - Accent6 7 3 3" xfId="17156"/>
    <cellStyle name="40% - Accent6 7 3 3 2" xfId="17157"/>
    <cellStyle name="40% - Accent6 7 3 4" xfId="17158"/>
    <cellStyle name="40% - Accent6 7 4" xfId="17159"/>
    <cellStyle name="40% - Accent6 7 4 2" xfId="17160"/>
    <cellStyle name="40% - Accent6 7 4 2 2" xfId="17161"/>
    <cellStyle name="40% - Accent6 7 4 3" xfId="17162"/>
    <cellStyle name="40% - Accent6 7 5" xfId="17163"/>
    <cellStyle name="40% - Accent6 7 5 2" xfId="17164"/>
    <cellStyle name="40% - Accent6 7 6" xfId="17165"/>
    <cellStyle name="40% - Accent6 7_draft transactions report_052009_rvsd" xfId="17166"/>
    <cellStyle name="40% - Accent6 70" xfId="17167"/>
    <cellStyle name="40% - Accent6 70 2" xfId="17168"/>
    <cellStyle name="40% - Accent6 70 2 2" xfId="17169"/>
    <cellStyle name="40% - Accent6 70 2 2 2" xfId="17170"/>
    <cellStyle name="40% - Accent6 70 2 3" xfId="17171"/>
    <cellStyle name="40% - Accent6 70 3" xfId="17172"/>
    <cellStyle name="40% - Accent6 70 3 2" xfId="17173"/>
    <cellStyle name="40% - Accent6 70 4" xfId="17174"/>
    <cellStyle name="40% - Accent6 71" xfId="17175"/>
    <cellStyle name="40% - Accent6 71 2" xfId="17176"/>
    <cellStyle name="40% - Accent6 71 2 2" xfId="17177"/>
    <cellStyle name="40% - Accent6 71 2 2 2" xfId="17178"/>
    <cellStyle name="40% - Accent6 71 2 3" xfId="17179"/>
    <cellStyle name="40% - Accent6 71 3" xfId="17180"/>
    <cellStyle name="40% - Accent6 71 3 2" xfId="17181"/>
    <cellStyle name="40% - Accent6 71 4" xfId="17182"/>
    <cellStyle name="40% - Accent6 72" xfId="17183"/>
    <cellStyle name="40% - Accent6 72 2" xfId="17184"/>
    <cellStyle name="40% - Accent6 72 2 2" xfId="17185"/>
    <cellStyle name="40% - Accent6 72 2 2 2" xfId="17186"/>
    <cellStyle name="40% - Accent6 72 2 3" xfId="17187"/>
    <cellStyle name="40% - Accent6 72 3" xfId="17188"/>
    <cellStyle name="40% - Accent6 72 3 2" xfId="17189"/>
    <cellStyle name="40% - Accent6 72 4" xfId="17190"/>
    <cellStyle name="40% - Accent6 73" xfId="17191"/>
    <cellStyle name="40% - Accent6 73 2" xfId="17192"/>
    <cellStyle name="40% - Accent6 73 2 2" xfId="17193"/>
    <cellStyle name="40% - Accent6 73 2 2 2" xfId="17194"/>
    <cellStyle name="40% - Accent6 73 2 3" xfId="17195"/>
    <cellStyle name="40% - Accent6 73 3" xfId="17196"/>
    <cellStyle name="40% - Accent6 73 3 2" xfId="17197"/>
    <cellStyle name="40% - Accent6 73 4" xfId="17198"/>
    <cellStyle name="40% - Accent6 74" xfId="17199"/>
    <cellStyle name="40% - Accent6 74 2" xfId="17200"/>
    <cellStyle name="40% - Accent6 74 2 2" xfId="17201"/>
    <cellStyle name="40% - Accent6 74 2 2 2" xfId="17202"/>
    <cellStyle name="40% - Accent6 74 2 3" xfId="17203"/>
    <cellStyle name="40% - Accent6 74 3" xfId="17204"/>
    <cellStyle name="40% - Accent6 74 3 2" xfId="17205"/>
    <cellStyle name="40% - Accent6 74 4" xfId="17206"/>
    <cellStyle name="40% - Accent6 75" xfId="17207"/>
    <cellStyle name="40% - Accent6 75 2" xfId="17208"/>
    <cellStyle name="40% - Accent6 75 2 2" xfId="17209"/>
    <cellStyle name="40% - Accent6 75 2 2 2" xfId="17210"/>
    <cellStyle name="40% - Accent6 75 2 3" xfId="17211"/>
    <cellStyle name="40% - Accent6 75 3" xfId="17212"/>
    <cellStyle name="40% - Accent6 75 3 2" xfId="17213"/>
    <cellStyle name="40% - Accent6 75 4" xfId="17214"/>
    <cellStyle name="40% - Accent6 76" xfId="17215"/>
    <cellStyle name="40% - Accent6 76 2" xfId="17216"/>
    <cellStyle name="40% - Accent6 76 2 2" xfId="17217"/>
    <cellStyle name="40% - Accent6 76 2 2 2" xfId="17218"/>
    <cellStyle name="40% - Accent6 76 2 3" xfId="17219"/>
    <cellStyle name="40% - Accent6 76 3" xfId="17220"/>
    <cellStyle name="40% - Accent6 76 3 2" xfId="17221"/>
    <cellStyle name="40% - Accent6 76 4" xfId="17222"/>
    <cellStyle name="40% - Accent6 77" xfId="17223"/>
    <cellStyle name="40% - Accent6 77 2" xfId="17224"/>
    <cellStyle name="40% - Accent6 77 2 2" xfId="17225"/>
    <cellStyle name="40% - Accent6 77 2 2 2" xfId="17226"/>
    <cellStyle name="40% - Accent6 77 2 3" xfId="17227"/>
    <cellStyle name="40% - Accent6 77 3" xfId="17228"/>
    <cellStyle name="40% - Accent6 77 3 2" xfId="17229"/>
    <cellStyle name="40% - Accent6 77 4" xfId="17230"/>
    <cellStyle name="40% - Accent6 78" xfId="17231"/>
    <cellStyle name="40% - Accent6 78 2" xfId="17232"/>
    <cellStyle name="40% - Accent6 78 2 2" xfId="17233"/>
    <cellStyle name="40% - Accent6 78 2 2 2" xfId="17234"/>
    <cellStyle name="40% - Accent6 78 2 3" xfId="17235"/>
    <cellStyle name="40% - Accent6 78 3" xfId="17236"/>
    <cellStyle name="40% - Accent6 78 3 2" xfId="17237"/>
    <cellStyle name="40% - Accent6 78 4" xfId="17238"/>
    <cellStyle name="40% - Accent6 79" xfId="17239"/>
    <cellStyle name="40% - Accent6 79 2" xfId="17240"/>
    <cellStyle name="40% - Accent6 79 2 2" xfId="17241"/>
    <cellStyle name="40% - Accent6 79 2 2 2" xfId="17242"/>
    <cellStyle name="40% - Accent6 79 2 3" xfId="17243"/>
    <cellStyle name="40% - Accent6 79 3" xfId="17244"/>
    <cellStyle name="40% - Accent6 79 3 2" xfId="17245"/>
    <cellStyle name="40% - Accent6 79 4" xfId="17246"/>
    <cellStyle name="40% - Accent6 8" xfId="17247"/>
    <cellStyle name="40% - Accent6 8 2" xfId="17248"/>
    <cellStyle name="40% - Accent6 8 2 2" xfId="17249"/>
    <cellStyle name="40% - Accent6 8 2 2 2" xfId="17250"/>
    <cellStyle name="40% - Accent6 8 2 2 2 2" xfId="17251"/>
    <cellStyle name="40% - Accent6 8 2 2 2 2 2" xfId="17252"/>
    <cellStyle name="40% - Accent6 8 2 2 2 3" xfId="17253"/>
    <cellStyle name="40% - Accent6 8 2 2 3" xfId="17254"/>
    <cellStyle name="40% - Accent6 8 2 2 3 2" xfId="17255"/>
    <cellStyle name="40% - Accent6 8 2 2 4" xfId="17256"/>
    <cellStyle name="40% - Accent6 8 2 3" xfId="17257"/>
    <cellStyle name="40% - Accent6 8 2 3 2" xfId="17258"/>
    <cellStyle name="40% - Accent6 8 2 3 2 2" xfId="17259"/>
    <cellStyle name="40% - Accent6 8 2 3 3" xfId="17260"/>
    <cellStyle name="40% - Accent6 8 2 4" xfId="17261"/>
    <cellStyle name="40% - Accent6 8 2 4 2" xfId="17262"/>
    <cellStyle name="40% - Accent6 8 2 5" xfId="17263"/>
    <cellStyle name="40% - Accent6 8 2_draft transactions report_052009_rvsd" xfId="17264"/>
    <cellStyle name="40% - Accent6 8 3" xfId="17265"/>
    <cellStyle name="40% - Accent6 8 3 2" xfId="17266"/>
    <cellStyle name="40% - Accent6 8 3 2 2" xfId="17267"/>
    <cellStyle name="40% - Accent6 8 3 2 2 2" xfId="17268"/>
    <cellStyle name="40% - Accent6 8 3 2 3" xfId="17269"/>
    <cellStyle name="40% - Accent6 8 3 3" xfId="17270"/>
    <cellStyle name="40% - Accent6 8 3 3 2" xfId="17271"/>
    <cellStyle name="40% - Accent6 8 3 4" xfId="17272"/>
    <cellStyle name="40% - Accent6 8 4" xfId="17273"/>
    <cellStyle name="40% - Accent6 8 4 2" xfId="17274"/>
    <cellStyle name="40% - Accent6 8 4 2 2" xfId="17275"/>
    <cellStyle name="40% - Accent6 8 4 3" xfId="17276"/>
    <cellStyle name="40% - Accent6 8 5" xfId="17277"/>
    <cellStyle name="40% - Accent6 8 5 2" xfId="17278"/>
    <cellStyle name="40% - Accent6 8 6" xfId="17279"/>
    <cellStyle name="40% - Accent6 8_draft transactions report_052009_rvsd" xfId="17280"/>
    <cellStyle name="40% - Accent6 80" xfId="17281"/>
    <cellStyle name="40% - Accent6 80 2" xfId="17282"/>
    <cellStyle name="40% - Accent6 80 2 2" xfId="17283"/>
    <cellStyle name="40% - Accent6 80 2 2 2" xfId="17284"/>
    <cellStyle name="40% - Accent6 80 2 3" xfId="17285"/>
    <cellStyle name="40% - Accent6 80 3" xfId="17286"/>
    <cellStyle name="40% - Accent6 80 3 2" xfId="17287"/>
    <cellStyle name="40% - Accent6 80 4" xfId="17288"/>
    <cellStyle name="40% - Accent6 81" xfId="17289"/>
    <cellStyle name="40% - Accent6 81 2" xfId="17290"/>
    <cellStyle name="40% - Accent6 81 2 2" xfId="17291"/>
    <cellStyle name="40% - Accent6 81 2 2 2" xfId="17292"/>
    <cellStyle name="40% - Accent6 81 2 3" xfId="17293"/>
    <cellStyle name="40% - Accent6 81 3" xfId="17294"/>
    <cellStyle name="40% - Accent6 81 3 2" xfId="17295"/>
    <cellStyle name="40% - Accent6 81 4" xfId="17296"/>
    <cellStyle name="40% - Accent6 82" xfId="17297"/>
    <cellStyle name="40% - Accent6 82 2" xfId="17298"/>
    <cellStyle name="40% - Accent6 83" xfId="17299"/>
    <cellStyle name="40% - Accent6 83 2" xfId="17300"/>
    <cellStyle name="40% - Accent6 84" xfId="17301"/>
    <cellStyle name="40% - Accent6 84 2" xfId="17302"/>
    <cellStyle name="40% - Accent6 85" xfId="17303"/>
    <cellStyle name="40% - Accent6 85 2" xfId="17304"/>
    <cellStyle name="40% - Accent6 85 2 2" xfId="17305"/>
    <cellStyle name="40% - Accent6 85 2 2 2" xfId="17306"/>
    <cellStyle name="40% - Accent6 85 2 3" xfId="17307"/>
    <cellStyle name="40% - Accent6 85 3" xfId="17308"/>
    <cellStyle name="40% - Accent6 85 3 2" xfId="17309"/>
    <cellStyle name="40% - Accent6 85 4" xfId="17310"/>
    <cellStyle name="40% - Accent6 86" xfId="17311"/>
    <cellStyle name="40% - Accent6 86 2" xfId="17312"/>
    <cellStyle name="40% - Accent6 86 2 2" xfId="17313"/>
    <cellStyle name="40% - Accent6 86 2 2 2" xfId="17314"/>
    <cellStyle name="40% - Accent6 86 2 3" xfId="17315"/>
    <cellStyle name="40% - Accent6 86 3" xfId="17316"/>
    <cellStyle name="40% - Accent6 86 3 2" xfId="17317"/>
    <cellStyle name="40% - Accent6 86 4" xfId="17318"/>
    <cellStyle name="40% - Accent6 87" xfId="17319"/>
    <cellStyle name="40% - Accent6 87 2" xfId="17320"/>
    <cellStyle name="40% - Accent6 87 2 2" xfId="17321"/>
    <cellStyle name="40% - Accent6 87 2 2 2" xfId="17322"/>
    <cellStyle name="40% - Accent6 87 2 3" xfId="17323"/>
    <cellStyle name="40% - Accent6 87 3" xfId="17324"/>
    <cellStyle name="40% - Accent6 87 3 2" xfId="17325"/>
    <cellStyle name="40% - Accent6 87 4" xfId="17326"/>
    <cellStyle name="40% - Accent6 88" xfId="17327"/>
    <cellStyle name="40% - Accent6 88 2" xfId="17328"/>
    <cellStyle name="40% - Accent6 88 2 2" xfId="17329"/>
    <cellStyle name="40% - Accent6 88 2 2 2" xfId="17330"/>
    <cellStyle name="40% - Accent6 88 2 3" xfId="17331"/>
    <cellStyle name="40% - Accent6 88 3" xfId="17332"/>
    <cellStyle name="40% - Accent6 88 3 2" xfId="17333"/>
    <cellStyle name="40% - Accent6 88 4" xfId="17334"/>
    <cellStyle name="40% - Accent6 89" xfId="17335"/>
    <cellStyle name="40% - Accent6 89 2" xfId="17336"/>
    <cellStyle name="40% - Accent6 89 2 2" xfId="17337"/>
    <cellStyle name="40% - Accent6 89 2 2 2" xfId="17338"/>
    <cellStyle name="40% - Accent6 89 2 3" xfId="17339"/>
    <cellStyle name="40% - Accent6 89 3" xfId="17340"/>
    <cellStyle name="40% - Accent6 89 3 2" xfId="17341"/>
    <cellStyle name="40% - Accent6 89 4" xfId="17342"/>
    <cellStyle name="40% - Accent6 9" xfId="17343"/>
    <cellStyle name="40% - Accent6 9 2" xfId="17344"/>
    <cellStyle name="40% - Accent6 9 2 2" xfId="17345"/>
    <cellStyle name="40% - Accent6 9 2 2 2" xfId="17346"/>
    <cellStyle name="40% - Accent6 9 2 2 2 2" xfId="17347"/>
    <cellStyle name="40% - Accent6 9 2 2 2 2 2" xfId="17348"/>
    <cellStyle name="40% - Accent6 9 2 2 2 3" xfId="17349"/>
    <cellStyle name="40% - Accent6 9 2 2 3" xfId="17350"/>
    <cellStyle name="40% - Accent6 9 2 2 3 2" xfId="17351"/>
    <cellStyle name="40% - Accent6 9 2 2 4" xfId="17352"/>
    <cellStyle name="40% - Accent6 9 2 3" xfId="17353"/>
    <cellStyle name="40% - Accent6 9 2 3 2" xfId="17354"/>
    <cellStyle name="40% - Accent6 9 2 3 2 2" xfId="17355"/>
    <cellStyle name="40% - Accent6 9 2 3 3" xfId="17356"/>
    <cellStyle name="40% - Accent6 9 2 4" xfId="17357"/>
    <cellStyle name="40% - Accent6 9 2 4 2" xfId="17358"/>
    <cellStyle name="40% - Accent6 9 2 5" xfId="17359"/>
    <cellStyle name="40% - Accent6 9 2_draft transactions report_052009_rvsd" xfId="17360"/>
    <cellStyle name="40% - Accent6 9 3" xfId="17361"/>
    <cellStyle name="40% - Accent6 9 3 2" xfId="17362"/>
    <cellStyle name="40% - Accent6 9 3 2 2" xfId="17363"/>
    <cellStyle name="40% - Accent6 9 3 2 2 2" xfId="17364"/>
    <cellStyle name="40% - Accent6 9 3 2 3" xfId="17365"/>
    <cellStyle name="40% - Accent6 9 3 3" xfId="17366"/>
    <cellStyle name="40% - Accent6 9 3 3 2" xfId="17367"/>
    <cellStyle name="40% - Accent6 9 3 4" xfId="17368"/>
    <cellStyle name="40% - Accent6 9 4" xfId="17369"/>
    <cellStyle name="40% - Accent6 9 4 2" xfId="17370"/>
    <cellStyle name="40% - Accent6 9 4 2 2" xfId="17371"/>
    <cellStyle name="40% - Accent6 9 4 3" xfId="17372"/>
    <cellStyle name="40% - Accent6 9 5" xfId="17373"/>
    <cellStyle name="40% - Accent6 9 5 2" xfId="17374"/>
    <cellStyle name="40% - Accent6 9 6" xfId="17375"/>
    <cellStyle name="40% - Accent6 9_draft transactions report_052009_rvsd" xfId="17376"/>
    <cellStyle name="40% - Accent6 90" xfId="17377"/>
    <cellStyle name="40% - Accent6 90 2" xfId="17378"/>
    <cellStyle name="40% - Accent6 90 2 2" xfId="17379"/>
    <cellStyle name="40% - Accent6 90 2 2 2" xfId="17380"/>
    <cellStyle name="40% - Accent6 90 2 3" xfId="17381"/>
    <cellStyle name="40% - Accent6 90 3" xfId="17382"/>
    <cellStyle name="40% - Accent6 90 3 2" xfId="17383"/>
    <cellStyle name="40% - Accent6 90 4" xfId="17384"/>
    <cellStyle name="40% - Accent6 91" xfId="17385"/>
    <cellStyle name="40% - Accent6 91 2" xfId="17386"/>
    <cellStyle name="40% - Accent6 91 2 2" xfId="17387"/>
    <cellStyle name="40% - Accent6 91 2 2 2" xfId="17388"/>
    <cellStyle name="40% - Accent6 91 2 3" xfId="17389"/>
    <cellStyle name="40% - Accent6 91 3" xfId="17390"/>
    <cellStyle name="40% - Accent6 91 3 2" xfId="17391"/>
    <cellStyle name="40% - Accent6 91 4" xfId="17392"/>
    <cellStyle name="40% - Accent6 92" xfId="17393"/>
    <cellStyle name="40% - Accent6 92 2" xfId="17394"/>
    <cellStyle name="40% - Accent6 92 2 2" xfId="17395"/>
    <cellStyle name="40% - Accent6 92 2 2 2" xfId="17396"/>
    <cellStyle name="40% - Accent6 92 2 3" xfId="17397"/>
    <cellStyle name="40% - Accent6 92 3" xfId="17398"/>
    <cellStyle name="40% - Accent6 92 3 2" xfId="17399"/>
    <cellStyle name="40% - Accent6 92 4" xfId="17400"/>
    <cellStyle name="40% - Accent6 93" xfId="17401"/>
    <cellStyle name="40% - Accent6 93 2" xfId="17402"/>
    <cellStyle name="40% - Accent6 93 2 2" xfId="17403"/>
    <cellStyle name="40% - Accent6 93 2 2 2" xfId="17404"/>
    <cellStyle name="40% - Accent6 93 2 3" xfId="17405"/>
    <cellStyle name="40% - Accent6 93 3" xfId="17406"/>
    <cellStyle name="40% - Accent6 93 3 2" xfId="17407"/>
    <cellStyle name="40% - Accent6 93 4" xfId="17408"/>
    <cellStyle name="40% - Accent6 94" xfId="17409"/>
    <cellStyle name="40% - Accent6 94 2" xfId="17410"/>
    <cellStyle name="40% - Accent6 94 2 2" xfId="17411"/>
    <cellStyle name="40% - Accent6 94 2 2 2" xfId="17412"/>
    <cellStyle name="40% - Accent6 94 2 3" xfId="17413"/>
    <cellStyle name="40% - Accent6 94 3" xfId="17414"/>
    <cellStyle name="40% - Accent6 94 3 2" xfId="17415"/>
    <cellStyle name="40% - Accent6 94 4" xfId="17416"/>
    <cellStyle name="40% - Accent6 95" xfId="17417"/>
    <cellStyle name="40% - Accent6 95 2" xfId="17418"/>
    <cellStyle name="40% - Accent6 95 2 2" xfId="17419"/>
    <cellStyle name="40% - Accent6 95 2 2 2" xfId="17420"/>
    <cellStyle name="40% - Accent6 95 2 3" xfId="17421"/>
    <cellStyle name="40% - Accent6 95 3" xfId="17422"/>
    <cellStyle name="40% - Accent6 95 3 2" xfId="17423"/>
    <cellStyle name="40% - Accent6 95 4" xfId="17424"/>
    <cellStyle name="40% - Accent6 96" xfId="17425"/>
    <cellStyle name="40% - Accent6 96 2" xfId="17426"/>
    <cellStyle name="40% - Accent6 96 2 2" xfId="17427"/>
    <cellStyle name="40% - Accent6 96 2 2 2" xfId="17428"/>
    <cellStyle name="40% - Accent6 96 2 3" xfId="17429"/>
    <cellStyle name="40% - Accent6 96 3" xfId="17430"/>
    <cellStyle name="40% - Accent6 96 3 2" xfId="17431"/>
    <cellStyle name="40% - Accent6 96 4" xfId="17432"/>
    <cellStyle name="40% - Accent6 97" xfId="17433"/>
    <cellStyle name="40% - Accent6 97 2" xfId="17434"/>
    <cellStyle name="40% - Accent6 97 2 2" xfId="17435"/>
    <cellStyle name="40% - Accent6 97 2 2 2" xfId="17436"/>
    <cellStyle name="40% - Accent6 97 2 3" xfId="17437"/>
    <cellStyle name="40% - Accent6 97 3" xfId="17438"/>
    <cellStyle name="40% - Accent6 97 3 2" xfId="17439"/>
    <cellStyle name="40% - Accent6 97 4" xfId="17440"/>
    <cellStyle name="40% - Accent6 98" xfId="17441"/>
    <cellStyle name="40% - Accent6 98 2" xfId="17442"/>
    <cellStyle name="40% - Accent6 98 2 2" xfId="17443"/>
    <cellStyle name="40% - Accent6 98 2 2 2" xfId="17444"/>
    <cellStyle name="40% - Accent6 98 2 3" xfId="17445"/>
    <cellStyle name="40% - Accent6 98 3" xfId="17446"/>
    <cellStyle name="40% - Accent6 98 3 2" xfId="17447"/>
    <cellStyle name="40% - Accent6 98 4" xfId="17448"/>
    <cellStyle name="40% - Accent6 99" xfId="17449"/>
    <cellStyle name="40% - Accent6 99 2" xfId="17450"/>
    <cellStyle name="40% - Accent6 99 2 2" xfId="17451"/>
    <cellStyle name="40% - Accent6 99 2 2 2" xfId="17452"/>
    <cellStyle name="40% - Accent6 99 2 3" xfId="17453"/>
    <cellStyle name="40% - Accent6 99 3" xfId="17454"/>
    <cellStyle name="40% - Accent6 99 3 2" xfId="17455"/>
    <cellStyle name="40% - Accent6 99 4" xfId="17456"/>
    <cellStyle name="60% - Accent1 10" xfId="17457"/>
    <cellStyle name="60% - Accent1 11" xfId="17458"/>
    <cellStyle name="60% - Accent1 12" xfId="17459"/>
    <cellStyle name="60% - Accent1 13" xfId="17460"/>
    <cellStyle name="60% - Accent1 14" xfId="17461"/>
    <cellStyle name="60% - Accent1 15" xfId="17462"/>
    <cellStyle name="60% - Accent1 16" xfId="17463"/>
    <cellStyle name="60% - Accent1 17" xfId="17464"/>
    <cellStyle name="60% - Accent1 18" xfId="17465"/>
    <cellStyle name="60% - Accent1 19" xfId="17466"/>
    <cellStyle name="60% - Accent1 2" xfId="17467"/>
    <cellStyle name="60% - Accent1 20" xfId="17468"/>
    <cellStyle name="60% - Accent1 21" xfId="17469"/>
    <cellStyle name="60% - Accent1 22" xfId="17470"/>
    <cellStyle name="60% - Accent1 23" xfId="17471"/>
    <cellStyle name="60% - Accent1 24" xfId="17472"/>
    <cellStyle name="60% - Accent1 25" xfId="17473"/>
    <cellStyle name="60% - Accent1 26" xfId="17474"/>
    <cellStyle name="60% - Accent1 27" xfId="17475"/>
    <cellStyle name="60% - Accent1 3" xfId="17476"/>
    <cellStyle name="60% - Accent1 4" xfId="17477"/>
    <cellStyle name="60% - Accent1 5" xfId="17478"/>
    <cellStyle name="60% - Accent1 6" xfId="17479"/>
    <cellStyle name="60% - Accent1 7" xfId="17480"/>
    <cellStyle name="60% - Accent1 8" xfId="17481"/>
    <cellStyle name="60% - Accent1 9" xfId="17482"/>
    <cellStyle name="60% - Accent2 10" xfId="17483"/>
    <cellStyle name="60% - Accent2 11" xfId="17484"/>
    <cellStyle name="60% - Accent2 12" xfId="17485"/>
    <cellStyle name="60% - Accent2 13" xfId="17486"/>
    <cellStyle name="60% - Accent2 14" xfId="17487"/>
    <cellStyle name="60% - Accent2 15" xfId="17488"/>
    <cellStyle name="60% - Accent2 16" xfId="17489"/>
    <cellStyle name="60% - Accent2 17" xfId="17490"/>
    <cellStyle name="60% - Accent2 18" xfId="17491"/>
    <cellStyle name="60% - Accent2 19" xfId="17492"/>
    <cellStyle name="60% - Accent2 2" xfId="17493"/>
    <cellStyle name="60% - Accent2 20" xfId="17494"/>
    <cellStyle name="60% - Accent2 21" xfId="17495"/>
    <cellStyle name="60% - Accent2 22" xfId="17496"/>
    <cellStyle name="60% - Accent2 23" xfId="17497"/>
    <cellStyle name="60% - Accent2 24" xfId="17498"/>
    <cellStyle name="60% - Accent2 25" xfId="17499"/>
    <cellStyle name="60% - Accent2 26" xfId="17500"/>
    <cellStyle name="60% - Accent2 27" xfId="17501"/>
    <cellStyle name="60% - Accent2 3" xfId="17502"/>
    <cellStyle name="60% - Accent2 4" xfId="17503"/>
    <cellStyle name="60% - Accent2 5" xfId="17504"/>
    <cellStyle name="60% - Accent2 6" xfId="17505"/>
    <cellStyle name="60% - Accent2 7" xfId="17506"/>
    <cellStyle name="60% - Accent2 8" xfId="17507"/>
    <cellStyle name="60% - Accent2 9" xfId="17508"/>
    <cellStyle name="60% - Accent3 10" xfId="17509"/>
    <cellStyle name="60% - Accent3 11" xfId="17510"/>
    <cellStyle name="60% - Accent3 12" xfId="17511"/>
    <cellStyle name="60% - Accent3 13" xfId="17512"/>
    <cellStyle name="60% - Accent3 14" xfId="17513"/>
    <cellStyle name="60% - Accent3 15" xfId="17514"/>
    <cellStyle name="60% - Accent3 16" xfId="17515"/>
    <cellStyle name="60% - Accent3 17" xfId="17516"/>
    <cellStyle name="60% - Accent3 18" xfId="17517"/>
    <cellStyle name="60% - Accent3 19" xfId="17518"/>
    <cellStyle name="60% - Accent3 2" xfId="17519"/>
    <cellStyle name="60% - Accent3 20" xfId="17520"/>
    <cellStyle name="60% - Accent3 21" xfId="17521"/>
    <cellStyle name="60% - Accent3 22" xfId="17522"/>
    <cellStyle name="60% - Accent3 23" xfId="17523"/>
    <cellStyle name="60% - Accent3 24" xfId="17524"/>
    <cellStyle name="60% - Accent3 25" xfId="17525"/>
    <cellStyle name="60% - Accent3 26" xfId="17526"/>
    <cellStyle name="60% - Accent3 27" xfId="17527"/>
    <cellStyle name="60% - Accent3 3" xfId="17528"/>
    <cellStyle name="60% - Accent3 4" xfId="17529"/>
    <cellStyle name="60% - Accent3 5" xfId="17530"/>
    <cellStyle name="60% - Accent3 6" xfId="17531"/>
    <cellStyle name="60% - Accent3 7" xfId="17532"/>
    <cellStyle name="60% - Accent3 8" xfId="17533"/>
    <cellStyle name="60% - Accent3 9" xfId="17534"/>
    <cellStyle name="60% - Accent4 10" xfId="17535"/>
    <cellStyle name="60% - Accent4 11" xfId="17536"/>
    <cellStyle name="60% - Accent4 12" xfId="17537"/>
    <cellStyle name="60% - Accent4 13" xfId="17538"/>
    <cellStyle name="60% - Accent4 14" xfId="17539"/>
    <cellStyle name="60% - Accent4 15" xfId="17540"/>
    <cellStyle name="60% - Accent4 16" xfId="17541"/>
    <cellStyle name="60% - Accent4 17" xfId="17542"/>
    <cellStyle name="60% - Accent4 18" xfId="17543"/>
    <cellStyle name="60% - Accent4 19" xfId="17544"/>
    <cellStyle name="60% - Accent4 2" xfId="17545"/>
    <cellStyle name="60% - Accent4 20" xfId="17546"/>
    <cellStyle name="60% - Accent4 21" xfId="17547"/>
    <cellStyle name="60% - Accent4 22" xfId="17548"/>
    <cellStyle name="60% - Accent4 23" xfId="17549"/>
    <cellStyle name="60% - Accent4 24" xfId="17550"/>
    <cellStyle name="60% - Accent4 25" xfId="17551"/>
    <cellStyle name="60% - Accent4 26" xfId="17552"/>
    <cellStyle name="60% - Accent4 27" xfId="17553"/>
    <cellStyle name="60% - Accent4 3" xfId="17554"/>
    <cellStyle name="60% - Accent4 4" xfId="17555"/>
    <cellStyle name="60% - Accent4 5" xfId="17556"/>
    <cellStyle name="60% - Accent4 6" xfId="17557"/>
    <cellStyle name="60% - Accent4 7" xfId="17558"/>
    <cellStyle name="60% - Accent4 8" xfId="17559"/>
    <cellStyle name="60% - Accent4 9" xfId="17560"/>
    <cellStyle name="60% - Accent5 10" xfId="17561"/>
    <cellStyle name="60% - Accent5 11" xfId="17562"/>
    <cellStyle name="60% - Accent5 12" xfId="17563"/>
    <cellStyle name="60% - Accent5 13" xfId="17564"/>
    <cellStyle name="60% - Accent5 14" xfId="17565"/>
    <cellStyle name="60% - Accent5 15" xfId="17566"/>
    <cellStyle name="60% - Accent5 16" xfId="17567"/>
    <cellStyle name="60% - Accent5 17" xfId="17568"/>
    <cellStyle name="60% - Accent5 18" xfId="17569"/>
    <cellStyle name="60% - Accent5 19" xfId="17570"/>
    <cellStyle name="60% - Accent5 2" xfId="17571"/>
    <cellStyle name="60% - Accent5 20" xfId="17572"/>
    <cellStyle name="60% - Accent5 21" xfId="17573"/>
    <cellStyle name="60% - Accent5 22" xfId="17574"/>
    <cellStyle name="60% - Accent5 23" xfId="17575"/>
    <cellStyle name="60% - Accent5 24" xfId="17576"/>
    <cellStyle name="60% - Accent5 25" xfId="17577"/>
    <cellStyle name="60% - Accent5 26" xfId="17578"/>
    <cellStyle name="60% - Accent5 27" xfId="17579"/>
    <cellStyle name="60% - Accent5 3" xfId="17580"/>
    <cellStyle name="60% - Accent5 4" xfId="17581"/>
    <cellStyle name="60% - Accent5 5" xfId="17582"/>
    <cellStyle name="60% - Accent5 6" xfId="17583"/>
    <cellStyle name="60% - Accent5 7" xfId="17584"/>
    <cellStyle name="60% - Accent5 8" xfId="17585"/>
    <cellStyle name="60% - Accent5 9" xfId="17586"/>
    <cellStyle name="60% - Accent6 10" xfId="17587"/>
    <cellStyle name="60% - Accent6 11" xfId="17588"/>
    <cellStyle name="60% - Accent6 12" xfId="17589"/>
    <cellStyle name="60% - Accent6 13" xfId="17590"/>
    <cellStyle name="60% - Accent6 14" xfId="17591"/>
    <cellStyle name="60% - Accent6 15" xfId="17592"/>
    <cellStyle name="60% - Accent6 16" xfId="17593"/>
    <cellStyle name="60% - Accent6 17" xfId="17594"/>
    <cellStyle name="60% - Accent6 18" xfId="17595"/>
    <cellStyle name="60% - Accent6 19" xfId="17596"/>
    <cellStyle name="60% - Accent6 2" xfId="17597"/>
    <cellStyle name="60% - Accent6 20" xfId="17598"/>
    <cellStyle name="60% - Accent6 21" xfId="17599"/>
    <cellStyle name="60% - Accent6 22" xfId="17600"/>
    <cellStyle name="60% - Accent6 23" xfId="17601"/>
    <cellStyle name="60% - Accent6 24" xfId="17602"/>
    <cellStyle name="60% - Accent6 25" xfId="17603"/>
    <cellStyle name="60% - Accent6 26" xfId="17604"/>
    <cellStyle name="60% - Accent6 27" xfId="17605"/>
    <cellStyle name="60% - Accent6 3" xfId="17606"/>
    <cellStyle name="60% - Accent6 4" xfId="17607"/>
    <cellStyle name="60% - Accent6 5" xfId="17608"/>
    <cellStyle name="60% - Accent6 6" xfId="17609"/>
    <cellStyle name="60% - Accent6 7" xfId="17610"/>
    <cellStyle name="60% - Accent6 8" xfId="17611"/>
    <cellStyle name="60% - Accent6 9" xfId="17612"/>
    <cellStyle name="Accent1 10" xfId="17613"/>
    <cellStyle name="Accent1 11" xfId="17614"/>
    <cellStyle name="Accent1 12" xfId="17615"/>
    <cellStyle name="Accent1 13" xfId="17616"/>
    <cellStyle name="Accent1 14" xfId="17617"/>
    <cellStyle name="Accent1 15" xfId="17618"/>
    <cellStyle name="Accent1 16" xfId="17619"/>
    <cellStyle name="Accent1 17" xfId="17620"/>
    <cellStyle name="Accent1 18" xfId="17621"/>
    <cellStyle name="Accent1 19" xfId="17622"/>
    <cellStyle name="Accent1 2" xfId="17623"/>
    <cellStyle name="Accent1 20" xfId="17624"/>
    <cellStyle name="Accent1 21" xfId="17625"/>
    <cellStyle name="Accent1 22" xfId="17626"/>
    <cellStyle name="Accent1 23" xfId="17627"/>
    <cellStyle name="Accent1 24" xfId="17628"/>
    <cellStyle name="Accent1 25" xfId="17629"/>
    <cellStyle name="Accent1 26" xfId="17630"/>
    <cellStyle name="Accent1 27" xfId="17631"/>
    <cellStyle name="Accent1 3" xfId="17632"/>
    <cellStyle name="Accent1 4" xfId="17633"/>
    <cellStyle name="Accent1 5" xfId="17634"/>
    <cellStyle name="Accent1 6" xfId="17635"/>
    <cellStyle name="Accent1 7" xfId="17636"/>
    <cellStyle name="Accent1 8" xfId="17637"/>
    <cellStyle name="Accent1 9" xfId="17638"/>
    <cellStyle name="Accent2 10" xfId="17639"/>
    <cellStyle name="Accent2 11" xfId="17640"/>
    <cellStyle name="Accent2 12" xfId="17641"/>
    <cellStyle name="Accent2 13" xfId="17642"/>
    <cellStyle name="Accent2 14" xfId="17643"/>
    <cellStyle name="Accent2 15" xfId="17644"/>
    <cellStyle name="Accent2 16" xfId="17645"/>
    <cellStyle name="Accent2 17" xfId="17646"/>
    <cellStyle name="Accent2 18" xfId="17647"/>
    <cellStyle name="Accent2 19" xfId="17648"/>
    <cellStyle name="Accent2 2" xfId="17649"/>
    <cellStyle name="Accent2 20" xfId="17650"/>
    <cellStyle name="Accent2 21" xfId="17651"/>
    <cellStyle name="Accent2 22" xfId="17652"/>
    <cellStyle name="Accent2 23" xfId="17653"/>
    <cellStyle name="Accent2 24" xfId="17654"/>
    <cellStyle name="Accent2 25" xfId="17655"/>
    <cellStyle name="Accent2 26" xfId="17656"/>
    <cellStyle name="Accent2 27" xfId="17657"/>
    <cellStyle name="Accent2 3" xfId="17658"/>
    <cellStyle name="Accent2 4" xfId="17659"/>
    <cellStyle name="Accent2 5" xfId="17660"/>
    <cellStyle name="Accent2 6" xfId="17661"/>
    <cellStyle name="Accent2 7" xfId="17662"/>
    <cellStyle name="Accent2 8" xfId="17663"/>
    <cellStyle name="Accent2 9" xfId="17664"/>
    <cellStyle name="Accent3 10" xfId="17665"/>
    <cellStyle name="Accent3 11" xfId="17666"/>
    <cellStyle name="Accent3 12" xfId="17667"/>
    <cellStyle name="Accent3 13" xfId="17668"/>
    <cellStyle name="Accent3 14" xfId="17669"/>
    <cellStyle name="Accent3 15" xfId="17670"/>
    <cellStyle name="Accent3 16" xfId="17671"/>
    <cellStyle name="Accent3 17" xfId="17672"/>
    <cellStyle name="Accent3 18" xfId="17673"/>
    <cellStyle name="Accent3 19" xfId="17674"/>
    <cellStyle name="Accent3 2" xfId="17675"/>
    <cellStyle name="Accent3 20" xfId="17676"/>
    <cellStyle name="Accent3 21" xfId="17677"/>
    <cellStyle name="Accent3 22" xfId="17678"/>
    <cellStyle name="Accent3 23" xfId="17679"/>
    <cellStyle name="Accent3 24" xfId="17680"/>
    <cellStyle name="Accent3 25" xfId="17681"/>
    <cellStyle name="Accent3 26" xfId="17682"/>
    <cellStyle name="Accent3 27" xfId="17683"/>
    <cellStyle name="Accent3 3" xfId="17684"/>
    <cellStyle name="Accent3 4" xfId="17685"/>
    <cellStyle name="Accent3 5" xfId="17686"/>
    <cellStyle name="Accent3 6" xfId="17687"/>
    <cellStyle name="Accent3 7" xfId="17688"/>
    <cellStyle name="Accent3 8" xfId="17689"/>
    <cellStyle name="Accent3 9" xfId="17690"/>
    <cellStyle name="Accent4 10" xfId="17691"/>
    <cellStyle name="Accent4 11" xfId="17692"/>
    <cellStyle name="Accent4 12" xfId="17693"/>
    <cellStyle name="Accent4 13" xfId="17694"/>
    <cellStyle name="Accent4 14" xfId="17695"/>
    <cellStyle name="Accent4 15" xfId="17696"/>
    <cellStyle name="Accent4 16" xfId="17697"/>
    <cellStyle name="Accent4 17" xfId="17698"/>
    <cellStyle name="Accent4 18" xfId="17699"/>
    <cellStyle name="Accent4 19" xfId="17700"/>
    <cellStyle name="Accent4 2" xfId="17701"/>
    <cellStyle name="Accent4 20" xfId="17702"/>
    <cellStyle name="Accent4 21" xfId="17703"/>
    <cellStyle name="Accent4 22" xfId="17704"/>
    <cellStyle name="Accent4 23" xfId="17705"/>
    <cellStyle name="Accent4 24" xfId="17706"/>
    <cellStyle name="Accent4 25" xfId="17707"/>
    <cellStyle name="Accent4 26" xfId="17708"/>
    <cellStyle name="Accent4 27" xfId="17709"/>
    <cellStyle name="Accent4 3" xfId="17710"/>
    <cellStyle name="Accent4 4" xfId="17711"/>
    <cellStyle name="Accent4 5" xfId="17712"/>
    <cellStyle name="Accent4 6" xfId="17713"/>
    <cellStyle name="Accent4 7" xfId="17714"/>
    <cellStyle name="Accent4 8" xfId="17715"/>
    <cellStyle name="Accent4 9" xfId="17716"/>
    <cellStyle name="Accent5 10" xfId="17717"/>
    <cellStyle name="Accent5 11" xfId="17718"/>
    <cellStyle name="Accent5 12" xfId="17719"/>
    <cellStyle name="Accent5 13" xfId="17720"/>
    <cellStyle name="Accent5 14" xfId="17721"/>
    <cellStyle name="Accent5 15" xfId="17722"/>
    <cellStyle name="Accent5 16" xfId="17723"/>
    <cellStyle name="Accent5 17" xfId="17724"/>
    <cellStyle name="Accent5 18" xfId="17725"/>
    <cellStyle name="Accent5 19" xfId="17726"/>
    <cellStyle name="Accent5 2" xfId="17727"/>
    <cellStyle name="Accent5 20" xfId="17728"/>
    <cellStyle name="Accent5 21" xfId="17729"/>
    <cellStyle name="Accent5 22" xfId="17730"/>
    <cellStyle name="Accent5 23" xfId="17731"/>
    <cellStyle name="Accent5 24" xfId="17732"/>
    <cellStyle name="Accent5 25" xfId="17733"/>
    <cellStyle name="Accent5 26" xfId="17734"/>
    <cellStyle name="Accent5 27" xfId="17735"/>
    <cellStyle name="Accent5 3" xfId="17736"/>
    <cellStyle name="Accent5 4" xfId="17737"/>
    <cellStyle name="Accent5 5" xfId="17738"/>
    <cellStyle name="Accent5 6" xfId="17739"/>
    <cellStyle name="Accent5 7" xfId="17740"/>
    <cellStyle name="Accent5 8" xfId="17741"/>
    <cellStyle name="Accent5 9" xfId="17742"/>
    <cellStyle name="Accent6 10" xfId="17743"/>
    <cellStyle name="Accent6 11" xfId="17744"/>
    <cellStyle name="Accent6 12" xfId="17745"/>
    <cellStyle name="Accent6 13" xfId="17746"/>
    <cellStyle name="Accent6 14" xfId="17747"/>
    <cellStyle name="Accent6 15" xfId="17748"/>
    <cellStyle name="Accent6 16" xfId="17749"/>
    <cellStyle name="Accent6 17" xfId="17750"/>
    <cellStyle name="Accent6 18" xfId="17751"/>
    <cellStyle name="Accent6 19" xfId="17752"/>
    <cellStyle name="Accent6 2" xfId="17753"/>
    <cellStyle name="Accent6 20" xfId="17754"/>
    <cellStyle name="Accent6 21" xfId="17755"/>
    <cellStyle name="Accent6 22" xfId="17756"/>
    <cellStyle name="Accent6 23" xfId="17757"/>
    <cellStyle name="Accent6 24" xfId="17758"/>
    <cellStyle name="Accent6 25" xfId="17759"/>
    <cellStyle name="Accent6 26" xfId="17760"/>
    <cellStyle name="Accent6 27" xfId="17761"/>
    <cellStyle name="Accent6 3" xfId="17762"/>
    <cellStyle name="Accent6 4" xfId="17763"/>
    <cellStyle name="Accent6 5" xfId="17764"/>
    <cellStyle name="Accent6 6" xfId="17765"/>
    <cellStyle name="Accent6 7" xfId="17766"/>
    <cellStyle name="Accent6 8" xfId="17767"/>
    <cellStyle name="Accent6 9" xfId="17768"/>
    <cellStyle name="Bad 10" xfId="17769"/>
    <cellStyle name="Bad 11" xfId="17770"/>
    <cellStyle name="Bad 12" xfId="17771"/>
    <cellStyle name="Bad 13" xfId="17772"/>
    <cellStyle name="Bad 14" xfId="17773"/>
    <cellStyle name="Bad 15" xfId="17774"/>
    <cellStyle name="Bad 16" xfId="17775"/>
    <cellStyle name="Bad 17" xfId="17776"/>
    <cellStyle name="Bad 18" xfId="17777"/>
    <cellStyle name="Bad 19" xfId="17778"/>
    <cellStyle name="Bad 2" xfId="17779"/>
    <cellStyle name="Bad 20" xfId="17780"/>
    <cellStyle name="Bad 21" xfId="17781"/>
    <cellStyle name="Bad 22" xfId="17782"/>
    <cellStyle name="Bad 23" xfId="17783"/>
    <cellStyle name="Bad 24" xfId="17784"/>
    <cellStyle name="Bad 25" xfId="17785"/>
    <cellStyle name="Bad 26" xfId="17786"/>
    <cellStyle name="Bad 27" xfId="17787"/>
    <cellStyle name="Bad 3" xfId="17788"/>
    <cellStyle name="Bad 4" xfId="17789"/>
    <cellStyle name="Bad 5" xfId="17790"/>
    <cellStyle name="Bad 6" xfId="17791"/>
    <cellStyle name="Bad 7" xfId="17792"/>
    <cellStyle name="Bad 8" xfId="17793"/>
    <cellStyle name="Bad 9" xfId="17794"/>
    <cellStyle name="Calculation 10" xfId="17795"/>
    <cellStyle name="Calculation 10 2" xfId="17796"/>
    <cellStyle name="Calculation 11" xfId="17797"/>
    <cellStyle name="Calculation 11 2" xfId="17798"/>
    <cellStyle name="Calculation 12" xfId="17799"/>
    <cellStyle name="Calculation 12 2" xfId="17800"/>
    <cellStyle name="Calculation 13" xfId="17801"/>
    <cellStyle name="Calculation 13 2" xfId="17802"/>
    <cellStyle name="Calculation 14" xfId="17803"/>
    <cellStyle name="Calculation 14 2" xfId="17804"/>
    <cellStyle name="Calculation 15" xfId="17805"/>
    <cellStyle name="Calculation 15 2" xfId="17806"/>
    <cellStyle name="Calculation 16" xfId="17807"/>
    <cellStyle name="Calculation 16 2" xfId="17808"/>
    <cellStyle name="Calculation 17" xfId="17809"/>
    <cellStyle name="Calculation 17 2" xfId="17810"/>
    <cellStyle name="Calculation 18" xfId="17811"/>
    <cellStyle name="Calculation 18 2" xfId="17812"/>
    <cellStyle name="Calculation 19" xfId="17813"/>
    <cellStyle name="Calculation 19 2" xfId="17814"/>
    <cellStyle name="Calculation 2" xfId="17815"/>
    <cellStyle name="Calculation 2 2" xfId="17816"/>
    <cellStyle name="Calculation 20" xfId="17817"/>
    <cellStyle name="Calculation 20 2" xfId="17818"/>
    <cellStyle name="Calculation 21" xfId="17819"/>
    <cellStyle name="Calculation 21 2" xfId="17820"/>
    <cellStyle name="Calculation 22" xfId="17821"/>
    <cellStyle name="Calculation 22 2" xfId="17822"/>
    <cellStyle name="Calculation 23" xfId="17823"/>
    <cellStyle name="Calculation 23 2" xfId="17824"/>
    <cellStyle name="Calculation 24" xfId="17825"/>
    <cellStyle name="Calculation 24 2" xfId="17826"/>
    <cellStyle name="Calculation 25" xfId="17827"/>
    <cellStyle name="Calculation 25 2" xfId="17828"/>
    <cellStyle name="Calculation 26" xfId="17829"/>
    <cellStyle name="Calculation 26 2" xfId="17830"/>
    <cellStyle name="Calculation 27" xfId="17831"/>
    <cellStyle name="Calculation 27 2" xfId="17832"/>
    <cellStyle name="Calculation 3" xfId="17833"/>
    <cellStyle name="Calculation 3 2" xfId="17834"/>
    <cellStyle name="Calculation 4" xfId="17835"/>
    <cellStyle name="Calculation 4 2" xfId="17836"/>
    <cellStyle name="Calculation 5" xfId="17837"/>
    <cellStyle name="Calculation 5 2" xfId="17838"/>
    <cellStyle name="Calculation 6" xfId="17839"/>
    <cellStyle name="Calculation 6 2" xfId="17840"/>
    <cellStyle name="Calculation 7" xfId="17841"/>
    <cellStyle name="Calculation 7 2" xfId="17842"/>
    <cellStyle name="Calculation 8" xfId="17843"/>
    <cellStyle name="Calculation 8 2" xfId="17844"/>
    <cellStyle name="Calculation 9" xfId="17845"/>
    <cellStyle name="Calculation 9 2" xfId="17846"/>
    <cellStyle name="Check Cell 10" xfId="17847"/>
    <cellStyle name="Check Cell 11" xfId="17848"/>
    <cellStyle name="Check Cell 12" xfId="17849"/>
    <cellStyle name="Check Cell 13" xfId="17850"/>
    <cellStyle name="Check Cell 14" xfId="17851"/>
    <cellStyle name="Check Cell 15" xfId="17852"/>
    <cellStyle name="Check Cell 16" xfId="17853"/>
    <cellStyle name="Check Cell 17" xfId="17854"/>
    <cellStyle name="Check Cell 18" xfId="17855"/>
    <cellStyle name="Check Cell 19" xfId="17856"/>
    <cellStyle name="Check Cell 2" xfId="17857"/>
    <cellStyle name="Check Cell 20" xfId="17858"/>
    <cellStyle name="Check Cell 21" xfId="17859"/>
    <cellStyle name="Check Cell 22" xfId="17860"/>
    <cellStyle name="Check Cell 23" xfId="17861"/>
    <cellStyle name="Check Cell 24" xfId="17862"/>
    <cellStyle name="Check Cell 25" xfId="17863"/>
    <cellStyle name="Check Cell 26" xfId="17864"/>
    <cellStyle name="Check Cell 27" xfId="17865"/>
    <cellStyle name="Check Cell 3" xfId="17866"/>
    <cellStyle name="Check Cell 4" xfId="17867"/>
    <cellStyle name="Check Cell 5" xfId="17868"/>
    <cellStyle name="Check Cell 6" xfId="17869"/>
    <cellStyle name="Check Cell 7" xfId="17870"/>
    <cellStyle name="Check Cell 8" xfId="17871"/>
    <cellStyle name="Check Cell 9" xfId="17872"/>
    <cellStyle name="Comma 19" xfId="17873"/>
    <cellStyle name="Comma 2" xfId="8"/>
    <cellStyle name="Comma 2 2" xfId="17874"/>
    <cellStyle name="Comma 3" xfId="17875"/>
    <cellStyle name="Comma 3 2" xfId="7"/>
    <cellStyle name="Comma 3 2 2" xfId="17876"/>
    <cellStyle name="Comma 3 2 2 2" xfId="17877"/>
    <cellStyle name="Comma 3 2 2 2 2" xfId="17878"/>
    <cellStyle name="Comma 3 2 2 2 2 2" xfId="17879"/>
    <cellStyle name="Comma 3 2 2 2 3" xfId="17880"/>
    <cellStyle name="Comma 3 2 2 3" xfId="17881"/>
    <cellStyle name="Comma 3 2 2 3 2" xfId="17882"/>
    <cellStyle name="Comma 3 2 2 3 2 2" xfId="17883"/>
    <cellStyle name="Comma 3 2 2 3 3" xfId="17884"/>
    <cellStyle name="Comma 3 2 2 4" xfId="17885"/>
    <cellStyle name="Comma 3 2 2 4 2" xfId="17886"/>
    <cellStyle name="Comma 3 2 2 4 2 2" xfId="17887"/>
    <cellStyle name="Comma 3 2 2 4 3" xfId="17888"/>
    <cellStyle name="Comma 3 2 2 5" xfId="17889"/>
    <cellStyle name="Comma 3 2 2 5 2" xfId="17890"/>
    <cellStyle name="Comma 3 2 2 6" xfId="17891"/>
    <cellStyle name="Comma 3 2 3" xfId="17892"/>
    <cellStyle name="Comma 3 2 3 2" xfId="17893"/>
    <cellStyle name="Comma 3 2 3 2 2" xfId="17894"/>
    <cellStyle name="Comma 3 2 3 3" xfId="17895"/>
    <cellStyle name="Comma 3 2 4" xfId="17896"/>
    <cellStyle name="Comma 3 2 4 2" xfId="17897"/>
    <cellStyle name="Comma 3 2 5" xfId="17898"/>
    <cellStyle name="Comma 3 3" xfId="17899"/>
    <cellStyle name="Comma 3 4" xfId="17900"/>
    <cellStyle name="Comma 3 4 2" xfId="17901"/>
    <cellStyle name="Comma 3 4 2 2" xfId="17902"/>
    <cellStyle name="Comma 3 4 3" xfId="17903"/>
    <cellStyle name="Comma 3 5" xfId="17904"/>
    <cellStyle name="Comma 3 5 2" xfId="17905"/>
    <cellStyle name="Comma 3 6" xfId="17906"/>
    <cellStyle name="Comma 4" xfId="17907"/>
    <cellStyle name="Comma 4 2" xfId="17908"/>
    <cellStyle name="Comma 4 3" xfId="17909"/>
    <cellStyle name="Comma 4 3 2" xfId="17910"/>
    <cellStyle name="Comma 4 3 2 2" xfId="17911"/>
    <cellStyle name="Comma 4 3 3" xfId="17912"/>
    <cellStyle name="Comma 4 4" xfId="17913"/>
    <cellStyle name="Comma 4 4 2" xfId="17914"/>
    <cellStyle name="Comma 4 5" xfId="17915"/>
    <cellStyle name="Comma 5" xfId="17916"/>
    <cellStyle name="Comma 6" xfId="17917"/>
    <cellStyle name="Comma 6 2" xfId="17918"/>
    <cellStyle name="Comma 6 2 2" xfId="17919"/>
    <cellStyle name="Comma 6 2 2 2" xfId="17920"/>
    <cellStyle name="Comma 6 2 3" xfId="17921"/>
    <cellStyle name="Comma 6 3" xfId="17922"/>
    <cellStyle name="Comma 6 3 2" xfId="17923"/>
    <cellStyle name="Comma 6 4" xfId="17924"/>
    <cellStyle name="Currency 2" xfId="6"/>
    <cellStyle name="Currency 2 2" xfId="2"/>
    <cellStyle name="Currency 3" xfId="17925"/>
    <cellStyle name="Currency 3 2" xfId="17926"/>
    <cellStyle name="Currency 3 2 2" xfId="17927"/>
    <cellStyle name="Currency 3 2 2 2" xfId="17928"/>
    <cellStyle name="Currency 3 2 2 2 2" xfId="17929"/>
    <cellStyle name="Currency 3 2 2 3" xfId="17930"/>
    <cellStyle name="Currency 3 2 3" xfId="17931"/>
    <cellStyle name="Currency 3 2 3 2" xfId="17932"/>
    <cellStyle name="Currency 3 2 4" xfId="17933"/>
    <cellStyle name="Currency 3 3" xfId="17934"/>
    <cellStyle name="Currency 3 4" xfId="17935"/>
    <cellStyle name="Currency 3 4 2" xfId="17936"/>
    <cellStyle name="Currency 3 4 2 2" xfId="17937"/>
    <cellStyle name="Currency 3 4 3" xfId="17938"/>
    <cellStyle name="Currency 3 5" xfId="17939"/>
    <cellStyle name="Currency 3 5 2" xfId="17940"/>
    <cellStyle name="Currency 3 6" xfId="17941"/>
    <cellStyle name="Currency 4" xfId="17942"/>
    <cellStyle name="Currency 5" xfId="17943"/>
    <cellStyle name="Currency 5 2" xfId="17944"/>
    <cellStyle name="Currency 5 2 2" xfId="17945"/>
    <cellStyle name="Currency 5 2 2 2" xfId="17946"/>
    <cellStyle name="Currency 5 2 3" xfId="17947"/>
    <cellStyle name="Currency 5 3" xfId="17948"/>
    <cellStyle name="Currency 5 3 2" xfId="17949"/>
    <cellStyle name="Currency 5 4" xfId="17950"/>
    <cellStyle name="Explanatory Text 10" xfId="17951"/>
    <cellStyle name="Explanatory Text 11" xfId="17952"/>
    <cellStyle name="Explanatory Text 12" xfId="17953"/>
    <cellStyle name="Explanatory Text 13" xfId="17954"/>
    <cellStyle name="Explanatory Text 14" xfId="17955"/>
    <cellStyle name="Explanatory Text 15" xfId="17956"/>
    <cellStyle name="Explanatory Text 16" xfId="17957"/>
    <cellStyle name="Explanatory Text 17" xfId="17958"/>
    <cellStyle name="Explanatory Text 18" xfId="17959"/>
    <cellStyle name="Explanatory Text 19" xfId="17960"/>
    <cellStyle name="Explanatory Text 2" xfId="17961"/>
    <cellStyle name="Explanatory Text 20" xfId="17962"/>
    <cellStyle name="Explanatory Text 21" xfId="17963"/>
    <cellStyle name="Explanatory Text 22" xfId="17964"/>
    <cellStyle name="Explanatory Text 23" xfId="17965"/>
    <cellStyle name="Explanatory Text 24" xfId="17966"/>
    <cellStyle name="Explanatory Text 25" xfId="17967"/>
    <cellStyle name="Explanatory Text 26" xfId="17968"/>
    <cellStyle name="Explanatory Text 27" xfId="17969"/>
    <cellStyle name="Explanatory Text 3" xfId="17970"/>
    <cellStyle name="Explanatory Text 4" xfId="17971"/>
    <cellStyle name="Explanatory Text 5" xfId="17972"/>
    <cellStyle name="Explanatory Text 6" xfId="17973"/>
    <cellStyle name="Explanatory Text 7" xfId="17974"/>
    <cellStyle name="Explanatory Text 8" xfId="17975"/>
    <cellStyle name="Explanatory Text 9" xfId="17976"/>
    <cellStyle name="Good 10" xfId="17977"/>
    <cellStyle name="Good 11" xfId="17978"/>
    <cellStyle name="Good 12" xfId="17979"/>
    <cellStyle name="Good 13" xfId="17980"/>
    <cellStyle name="Good 14" xfId="17981"/>
    <cellStyle name="Good 15" xfId="17982"/>
    <cellStyle name="Good 16" xfId="17983"/>
    <cellStyle name="Good 17" xfId="17984"/>
    <cellStyle name="Good 18" xfId="17985"/>
    <cellStyle name="Good 19" xfId="17986"/>
    <cellStyle name="Good 2" xfId="17987"/>
    <cellStyle name="Good 20" xfId="17988"/>
    <cellStyle name="Good 21" xfId="17989"/>
    <cellStyle name="Good 22" xfId="17990"/>
    <cellStyle name="Good 23" xfId="17991"/>
    <cellStyle name="Good 24" xfId="17992"/>
    <cellStyle name="Good 25" xfId="17993"/>
    <cellStyle name="Good 26" xfId="17994"/>
    <cellStyle name="Good 27" xfId="17995"/>
    <cellStyle name="Good 3" xfId="17996"/>
    <cellStyle name="Good 4" xfId="17997"/>
    <cellStyle name="Good 5" xfId="17998"/>
    <cellStyle name="Good 6" xfId="17999"/>
    <cellStyle name="Good 7" xfId="18000"/>
    <cellStyle name="Good 8" xfId="18001"/>
    <cellStyle name="Good 9" xfId="18002"/>
    <cellStyle name="Heading 1 10" xfId="18003"/>
    <cellStyle name="Heading 1 11" xfId="18004"/>
    <cellStyle name="Heading 1 12" xfId="18005"/>
    <cellStyle name="Heading 1 13" xfId="18006"/>
    <cellStyle name="Heading 1 14" xfId="18007"/>
    <cellStyle name="Heading 1 15" xfId="18008"/>
    <cellStyle name="Heading 1 16" xfId="18009"/>
    <cellStyle name="Heading 1 17" xfId="18010"/>
    <cellStyle name="Heading 1 18" xfId="18011"/>
    <cellStyle name="Heading 1 19" xfId="18012"/>
    <cellStyle name="Heading 1 2" xfId="18013"/>
    <cellStyle name="Heading 1 20" xfId="18014"/>
    <cellStyle name="Heading 1 21" xfId="18015"/>
    <cellStyle name="Heading 1 22" xfId="18016"/>
    <cellStyle name="Heading 1 23" xfId="18017"/>
    <cellStyle name="Heading 1 24" xfId="18018"/>
    <cellStyle name="Heading 1 25" xfId="18019"/>
    <cellStyle name="Heading 1 26" xfId="18020"/>
    <cellStyle name="Heading 1 27" xfId="18021"/>
    <cellStyle name="Heading 1 3" xfId="18022"/>
    <cellStyle name="Heading 1 4" xfId="18023"/>
    <cellStyle name="Heading 1 5" xfId="18024"/>
    <cellStyle name="Heading 1 6" xfId="18025"/>
    <cellStyle name="Heading 1 7" xfId="18026"/>
    <cellStyle name="Heading 1 8" xfId="18027"/>
    <cellStyle name="Heading 1 9" xfId="18028"/>
    <cellStyle name="Heading 2 10" xfId="18029"/>
    <cellStyle name="Heading 2 11" xfId="18030"/>
    <cellStyle name="Heading 2 12" xfId="18031"/>
    <cellStyle name="Heading 2 13" xfId="18032"/>
    <cellStyle name="Heading 2 14" xfId="18033"/>
    <cellStyle name="Heading 2 15" xfId="18034"/>
    <cellStyle name="Heading 2 16" xfId="18035"/>
    <cellStyle name="Heading 2 17" xfId="18036"/>
    <cellStyle name="Heading 2 18" xfId="18037"/>
    <cellStyle name="Heading 2 19" xfId="18038"/>
    <cellStyle name="Heading 2 2" xfId="18039"/>
    <cellStyle name="Heading 2 20" xfId="18040"/>
    <cellStyle name="Heading 2 21" xfId="18041"/>
    <cellStyle name="Heading 2 22" xfId="18042"/>
    <cellStyle name="Heading 2 23" xfId="18043"/>
    <cellStyle name="Heading 2 24" xfId="18044"/>
    <cellStyle name="Heading 2 25" xfId="18045"/>
    <cellStyle name="Heading 2 26" xfId="18046"/>
    <cellStyle name="Heading 2 27" xfId="18047"/>
    <cellStyle name="Heading 2 3" xfId="18048"/>
    <cellStyle name="Heading 2 4" xfId="18049"/>
    <cellStyle name="Heading 2 5" xfId="18050"/>
    <cellStyle name="Heading 2 6" xfId="18051"/>
    <cellStyle name="Heading 2 7" xfId="18052"/>
    <cellStyle name="Heading 2 8" xfId="18053"/>
    <cellStyle name="Heading 2 9" xfId="18054"/>
    <cellStyle name="Heading 3 10" xfId="18055"/>
    <cellStyle name="Heading 3 11" xfId="18056"/>
    <cellStyle name="Heading 3 12" xfId="18057"/>
    <cellStyle name="Heading 3 13" xfId="18058"/>
    <cellStyle name="Heading 3 14" xfId="18059"/>
    <cellStyle name="Heading 3 15" xfId="18060"/>
    <cellStyle name="Heading 3 16" xfId="18061"/>
    <cellStyle name="Heading 3 17" xfId="18062"/>
    <cellStyle name="Heading 3 18" xfId="18063"/>
    <cellStyle name="Heading 3 19" xfId="18064"/>
    <cellStyle name="Heading 3 2" xfId="18065"/>
    <cellStyle name="Heading 3 20" xfId="18066"/>
    <cellStyle name="Heading 3 21" xfId="18067"/>
    <cellStyle name="Heading 3 22" xfId="18068"/>
    <cellStyle name="Heading 3 23" xfId="18069"/>
    <cellStyle name="Heading 3 24" xfId="18070"/>
    <cellStyle name="Heading 3 25" xfId="18071"/>
    <cellStyle name="Heading 3 26" xfId="18072"/>
    <cellStyle name="Heading 3 27" xfId="18073"/>
    <cellStyle name="Heading 3 3" xfId="18074"/>
    <cellStyle name="Heading 3 4" xfId="18075"/>
    <cellStyle name="Heading 3 5" xfId="18076"/>
    <cellStyle name="Heading 3 6" xfId="18077"/>
    <cellStyle name="Heading 3 7" xfId="18078"/>
    <cellStyle name="Heading 3 8" xfId="18079"/>
    <cellStyle name="Heading 3 9" xfId="18080"/>
    <cellStyle name="Heading 4 10" xfId="18081"/>
    <cellStyle name="Heading 4 11" xfId="18082"/>
    <cellStyle name="Heading 4 12" xfId="18083"/>
    <cellStyle name="Heading 4 13" xfId="18084"/>
    <cellStyle name="Heading 4 14" xfId="18085"/>
    <cellStyle name="Heading 4 15" xfId="18086"/>
    <cellStyle name="Heading 4 16" xfId="18087"/>
    <cellStyle name="Heading 4 17" xfId="18088"/>
    <cellStyle name="Heading 4 18" xfId="18089"/>
    <cellStyle name="Heading 4 19" xfId="18090"/>
    <cellStyle name="Heading 4 2" xfId="18091"/>
    <cellStyle name="Heading 4 20" xfId="18092"/>
    <cellStyle name="Heading 4 21" xfId="18093"/>
    <cellStyle name="Heading 4 22" xfId="18094"/>
    <cellStyle name="Heading 4 23" xfId="18095"/>
    <cellStyle name="Heading 4 24" xfId="18096"/>
    <cellStyle name="Heading 4 25" xfId="18097"/>
    <cellStyle name="Heading 4 26" xfId="18098"/>
    <cellStyle name="Heading 4 27" xfId="18099"/>
    <cellStyle name="Heading 4 3" xfId="18100"/>
    <cellStyle name="Heading 4 4" xfId="18101"/>
    <cellStyle name="Heading 4 5" xfId="18102"/>
    <cellStyle name="Heading 4 6" xfId="18103"/>
    <cellStyle name="Heading 4 7" xfId="18104"/>
    <cellStyle name="Heading 4 8" xfId="18105"/>
    <cellStyle name="Heading 4 9" xfId="18106"/>
    <cellStyle name="Input 10" xfId="18107"/>
    <cellStyle name="Input 10 2" xfId="18108"/>
    <cellStyle name="Input 11" xfId="18109"/>
    <cellStyle name="Input 11 2" xfId="18110"/>
    <cellStyle name="Input 12" xfId="18111"/>
    <cellStyle name="Input 12 2" xfId="18112"/>
    <cellStyle name="Input 13" xfId="18113"/>
    <cellStyle name="Input 13 2" xfId="18114"/>
    <cellStyle name="Input 14" xfId="18115"/>
    <cellStyle name="Input 14 2" xfId="18116"/>
    <cellStyle name="Input 15" xfId="18117"/>
    <cellStyle name="Input 15 2" xfId="18118"/>
    <cellStyle name="Input 16" xfId="18119"/>
    <cellStyle name="Input 16 2" xfId="18120"/>
    <cellStyle name="Input 17" xfId="18121"/>
    <cellStyle name="Input 17 2" xfId="18122"/>
    <cellStyle name="Input 18" xfId="18123"/>
    <cellStyle name="Input 18 2" xfId="18124"/>
    <cellStyle name="Input 19" xfId="18125"/>
    <cellStyle name="Input 19 2" xfId="18126"/>
    <cellStyle name="Input 2" xfId="18127"/>
    <cellStyle name="Input 2 2" xfId="18128"/>
    <cellStyle name="Input 20" xfId="18129"/>
    <cellStyle name="Input 20 2" xfId="18130"/>
    <cellStyle name="Input 21" xfId="18131"/>
    <cellStyle name="Input 21 2" xfId="18132"/>
    <cellStyle name="Input 22" xfId="18133"/>
    <cellStyle name="Input 22 2" xfId="18134"/>
    <cellStyle name="Input 23" xfId="18135"/>
    <cellStyle name="Input 23 2" xfId="18136"/>
    <cellStyle name="Input 24" xfId="18137"/>
    <cellStyle name="Input 24 2" xfId="18138"/>
    <cellStyle name="Input 25" xfId="18139"/>
    <cellStyle name="Input 25 2" xfId="18140"/>
    <cellStyle name="Input 26" xfId="18141"/>
    <cellStyle name="Input 26 2" xfId="18142"/>
    <cellStyle name="Input 27" xfId="18143"/>
    <cellStyle name="Input 27 2" xfId="18144"/>
    <cellStyle name="Input 3" xfId="18145"/>
    <cellStyle name="Input 3 2" xfId="18146"/>
    <cellStyle name="Input 4" xfId="18147"/>
    <cellStyle name="Input 4 2" xfId="18148"/>
    <cellStyle name="Input 5" xfId="18149"/>
    <cellStyle name="Input 5 2" xfId="18150"/>
    <cellStyle name="Input 6" xfId="18151"/>
    <cellStyle name="Input 6 2" xfId="18152"/>
    <cellStyle name="Input 7" xfId="18153"/>
    <cellStyle name="Input 7 2" xfId="18154"/>
    <cellStyle name="Input 8" xfId="18155"/>
    <cellStyle name="Input 8 2" xfId="18156"/>
    <cellStyle name="Input 9" xfId="18157"/>
    <cellStyle name="Input 9 2" xfId="18158"/>
    <cellStyle name="Linked Cell 10" xfId="18159"/>
    <cellStyle name="Linked Cell 11" xfId="18160"/>
    <cellStyle name="Linked Cell 12" xfId="18161"/>
    <cellStyle name="Linked Cell 13" xfId="18162"/>
    <cellStyle name="Linked Cell 14" xfId="18163"/>
    <cellStyle name="Linked Cell 15" xfId="18164"/>
    <cellStyle name="Linked Cell 16" xfId="18165"/>
    <cellStyle name="Linked Cell 17" xfId="18166"/>
    <cellStyle name="Linked Cell 18" xfId="18167"/>
    <cellStyle name="Linked Cell 19" xfId="18168"/>
    <cellStyle name="Linked Cell 2" xfId="18169"/>
    <cellStyle name="Linked Cell 20" xfId="18170"/>
    <cellStyle name="Linked Cell 21" xfId="18171"/>
    <cellStyle name="Linked Cell 22" xfId="18172"/>
    <cellStyle name="Linked Cell 23" xfId="18173"/>
    <cellStyle name="Linked Cell 24" xfId="18174"/>
    <cellStyle name="Linked Cell 25" xfId="18175"/>
    <cellStyle name="Linked Cell 26" xfId="18176"/>
    <cellStyle name="Linked Cell 27" xfId="18177"/>
    <cellStyle name="Linked Cell 3" xfId="18178"/>
    <cellStyle name="Linked Cell 4" xfId="18179"/>
    <cellStyle name="Linked Cell 5" xfId="18180"/>
    <cellStyle name="Linked Cell 6" xfId="18181"/>
    <cellStyle name="Linked Cell 7" xfId="18182"/>
    <cellStyle name="Linked Cell 8" xfId="18183"/>
    <cellStyle name="Linked Cell 9" xfId="18184"/>
    <cellStyle name="Neutral 10" xfId="18185"/>
    <cellStyle name="Neutral 11" xfId="18186"/>
    <cellStyle name="Neutral 12" xfId="18187"/>
    <cellStyle name="Neutral 13" xfId="18188"/>
    <cellStyle name="Neutral 14" xfId="18189"/>
    <cellStyle name="Neutral 15" xfId="18190"/>
    <cellStyle name="Neutral 16" xfId="18191"/>
    <cellStyle name="Neutral 17" xfId="18192"/>
    <cellStyle name="Neutral 18" xfId="18193"/>
    <cellStyle name="Neutral 19" xfId="18194"/>
    <cellStyle name="Neutral 2" xfId="18195"/>
    <cellStyle name="Neutral 20" xfId="18196"/>
    <cellStyle name="Neutral 21" xfId="18197"/>
    <cellStyle name="Neutral 22" xfId="18198"/>
    <cellStyle name="Neutral 23" xfId="18199"/>
    <cellStyle name="Neutral 24" xfId="18200"/>
    <cellStyle name="Neutral 25" xfId="18201"/>
    <cellStyle name="Neutral 26" xfId="18202"/>
    <cellStyle name="Neutral 27" xfId="18203"/>
    <cellStyle name="Neutral 3" xfId="18204"/>
    <cellStyle name="Neutral 4" xfId="18205"/>
    <cellStyle name="Neutral 5" xfId="18206"/>
    <cellStyle name="Neutral 6" xfId="18207"/>
    <cellStyle name="Neutral 7" xfId="18208"/>
    <cellStyle name="Neutral 8" xfId="18209"/>
    <cellStyle name="Neutral 9" xfId="18210"/>
    <cellStyle name="Normal" xfId="0" builtinId="0"/>
    <cellStyle name="Normal 10" xfId="18211"/>
    <cellStyle name="Normal 10 2" xfId="18212"/>
    <cellStyle name="Normal 10 2 2" xfId="18213"/>
    <cellStyle name="Normal 10 2 2 2" xfId="18214"/>
    <cellStyle name="Normal 10 2 2 2 2" xfId="18215"/>
    <cellStyle name="Normal 10 2 2 2 2 2" xfId="18216"/>
    <cellStyle name="Normal 10 2 2 2 3" xfId="18217"/>
    <cellStyle name="Normal 10 2 2 3" xfId="18218"/>
    <cellStyle name="Normal 10 2 2 3 2" xfId="18219"/>
    <cellStyle name="Normal 10 2 2 4" xfId="18220"/>
    <cellStyle name="Normal 10 2 3" xfId="18221"/>
    <cellStyle name="Normal 10 2 3 2" xfId="18222"/>
    <cellStyle name="Normal 10 2 3 2 2" xfId="18223"/>
    <cellStyle name="Normal 10 2 3 3" xfId="18224"/>
    <cellStyle name="Normal 10 2 4" xfId="18225"/>
    <cellStyle name="Normal 10 2 4 2" xfId="18226"/>
    <cellStyle name="Normal 10 2 5" xfId="18227"/>
    <cellStyle name="Normal 10 2_draft transactions report_052009_rvsd" xfId="18228"/>
    <cellStyle name="Normal 10 3" xfId="18229"/>
    <cellStyle name="Normal 10 3 2" xfId="18230"/>
    <cellStyle name="Normal 10 3 2 2" xfId="18231"/>
    <cellStyle name="Normal 10 3 2 2 2" xfId="18232"/>
    <cellStyle name="Normal 10 3 2 3" xfId="18233"/>
    <cellStyle name="Normal 10 3 3" xfId="18234"/>
    <cellStyle name="Normal 10 3 3 2" xfId="18235"/>
    <cellStyle name="Normal 10 3 4" xfId="18236"/>
    <cellStyle name="Normal 10 4" xfId="18237"/>
    <cellStyle name="Normal 10 4 2" xfId="18238"/>
    <cellStyle name="Normal 10 4 2 2" xfId="18239"/>
    <cellStyle name="Normal 10 4 2 2 2" xfId="18240"/>
    <cellStyle name="Normal 10 4 2 2 2 2" xfId="18241"/>
    <cellStyle name="Normal 10 4 2 2 2 2 2" xfId="18242"/>
    <cellStyle name="Normal 10 4 2 2 2 2 2 2" xfId="18243"/>
    <cellStyle name="Normal 10 4 2 2 2 2 2 2 2" xfId="18244"/>
    <cellStyle name="Normal 10 4 2 2 2 2 2 2 2 2" xfId="18245"/>
    <cellStyle name="Normal 10 4 2 2 2 2 2 2 2 2 2" xfId="18246"/>
    <cellStyle name="Normal 10 4 2 2 2 2 2 2 2 2 2 2" xfId="18247"/>
    <cellStyle name="Normal 10 4 2 2 2 2 2 2 2 2 2 2 2" xfId="18248"/>
    <cellStyle name="Normal 10 4 2 2 2 2 2 2 2 2 2 2 2 2" xfId="18249"/>
    <cellStyle name="Normal 10 4 2 2 2 2 2 2 2 2 2 2 2 2 2" xfId="18250"/>
    <cellStyle name="Normal 10 4 2 2 2 2 2 2 2 2 2 2 2 2 2 2" xfId="18251"/>
    <cellStyle name="Normal 10 4 2 2 2 2 2 2 2 2 2 2 2 2 3" xfId="18252"/>
    <cellStyle name="Normal 10 4 2 2 2 2 2 2 2 2 2 2 2 3" xfId="18253"/>
    <cellStyle name="Normal 10 4 2 2 2 2 2 2 2 2 2 2 2 3 2" xfId="18254"/>
    <cellStyle name="Normal 10 4 2 2 2 2 2 2 2 2 2 2 2 3 2 2" xfId="18255"/>
    <cellStyle name="Normal 10 4 2 2 2 2 2 2 2 2 2 2 2 3 3" xfId="18256"/>
    <cellStyle name="Normal 10 4 2 2 2 2 2 2 2 2 2 2 2 4" xfId="18257"/>
    <cellStyle name="Normal 10 4 2 2 2 2 2 2 2 2 2 2 2 4 2" xfId="18258"/>
    <cellStyle name="Normal 10 4 2 2 2 2 2 2 2 2 2 2 2 4 2 2" xfId="18259"/>
    <cellStyle name="Normal 10 4 2 2 2 2 2 2 2 2 2 2 2 4 3" xfId="18260"/>
    <cellStyle name="Normal 10 4 2 2 2 2 2 2 2 2 2 2 2 5" xfId="18261"/>
    <cellStyle name="Normal 10 4 2 2 2 2 2 2 2 2 2 2 2 5 2" xfId="18262"/>
    <cellStyle name="Normal 10 4 2 2 2 2 2 2 2 2 2 2 2 6" xfId="18263"/>
    <cellStyle name="Normal 10 4 2 2 2 2 2 2 2 2 2 2 3" xfId="18264"/>
    <cellStyle name="Normal 10 4 2 2 2 2 2 2 2 2 2 2 3 2" xfId="18265"/>
    <cellStyle name="Normal 10 4 2 2 2 2 2 2 2 2 2 2 3 2 2" xfId="18266"/>
    <cellStyle name="Normal 10 4 2 2 2 2 2 2 2 2 2 2 3 3" xfId="18267"/>
    <cellStyle name="Normal 10 4 2 2 2 2 2 2 2 2 2 2 4" xfId="18268"/>
    <cellStyle name="Normal 10 4 2 2 2 2 2 2 2 2 2 2 4 2" xfId="18269"/>
    <cellStyle name="Normal 10 4 2 2 2 2 2 2 2 2 2 2 5" xfId="18270"/>
    <cellStyle name="Normal 10 4 2 2 2 2 2 2 2 2 2 3" xfId="18271"/>
    <cellStyle name="Normal 10 4 2 2 2 2 2 2 2 2 2 3 2" xfId="18272"/>
    <cellStyle name="Normal 10 4 2 2 2 2 2 2 2 2 2 3 2 2" xfId="18273"/>
    <cellStyle name="Normal 10 4 2 2 2 2 2 2 2 2 2 3 2 2 2" xfId="18274"/>
    <cellStyle name="Normal 10 4 2 2 2 2 2 2 2 2 2 3 2 3" xfId="18275"/>
    <cellStyle name="Normal 10 4 2 2 2 2 2 2 2 2 2 3 3" xfId="18276"/>
    <cellStyle name="Normal 10 4 2 2 2 2 2 2 2 2 2 3 3 2" xfId="18277"/>
    <cellStyle name="Normal 10 4 2 2 2 2 2 2 2 2 2 3 4" xfId="18278"/>
    <cellStyle name="Normal 10 4 2 2 2 2 2 2 2 2 2 4" xfId="18279"/>
    <cellStyle name="Normal 10 4 2 2 2 2 2 2 2 2 2 4 2" xfId="18280"/>
    <cellStyle name="Normal 10 4 2 2 2 2 2 2 2 2 2 4 2 2" xfId="18281"/>
    <cellStyle name="Normal 10 4 2 2 2 2 2 2 2 2 2 4 3" xfId="18282"/>
    <cellStyle name="Normal 10 4 2 2 2 2 2 2 2 2 2 5" xfId="18283"/>
    <cellStyle name="Normal 10 4 2 2 2 2 2 2 2 2 2 5 2" xfId="18284"/>
    <cellStyle name="Normal 10 4 2 2 2 2 2 2 2 2 2 6" xfId="18285"/>
    <cellStyle name="Normal 10 4 2 2 2 2 2 2 2 2 3" xfId="18286"/>
    <cellStyle name="Normal 10 4 2 2 2 2 2 2 2 2 3 2" xfId="18287"/>
    <cellStyle name="Normal 10 4 2 2 2 2 2 2 2 2 3 2 2" xfId="18288"/>
    <cellStyle name="Normal 10 4 2 2 2 2 2 2 2 2 3 3" xfId="18289"/>
    <cellStyle name="Normal 10 4 2 2 2 2 2 2 2 2 4" xfId="18290"/>
    <cellStyle name="Normal 10 4 2 2 2 2 2 2 2 2 4 2" xfId="18291"/>
    <cellStyle name="Normal 10 4 2 2 2 2 2 2 2 2 5" xfId="18292"/>
    <cellStyle name="Normal 10 4 2 2 2 2 2 2 2 3" xfId="18293"/>
    <cellStyle name="Normal 10 4 2 2 2 2 2 2 2 3 2" xfId="18294"/>
    <cellStyle name="Normal 10 4 2 2 2 2 2 2 2 3 2 2" xfId="18295"/>
    <cellStyle name="Normal 10 4 2 2 2 2 2 2 2 3 3" xfId="18296"/>
    <cellStyle name="Normal 10 4 2 2 2 2 2 2 2 4" xfId="18297"/>
    <cellStyle name="Normal 10 4 2 2 2 2 2 2 2 4 2" xfId="18298"/>
    <cellStyle name="Normal 10 4 2 2 2 2 2 2 2 5" xfId="18299"/>
    <cellStyle name="Normal 10 4 2 2 2 2 2 2 3" xfId="18300"/>
    <cellStyle name="Normal 10 4 2 2 2 2 2 2 3 2" xfId="18301"/>
    <cellStyle name="Normal 10 4 2 2 2 2 2 2 3 2 2" xfId="18302"/>
    <cellStyle name="Normal 10 4 2 2 2 2 2 2 3 3" xfId="18303"/>
    <cellStyle name="Normal 10 4 2 2 2 2 2 2 4" xfId="18304"/>
    <cellStyle name="Normal 10 4 2 2 2 2 2 2 4 2" xfId="18305"/>
    <cellStyle name="Normal 10 4 2 2 2 2 2 2 5" xfId="18306"/>
    <cellStyle name="Normal 10 4 2 2 2 2 2 3" xfId="18307"/>
    <cellStyle name="Normal 10 4 2 2 2 2 2 3 2" xfId="18308"/>
    <cellStyle name="Normal 10 4 2 2 2 2 2 3 2 2" xfId="18309"/>
    <cellStyle name="Normal 10 4 2 2 2 2 2 3 3" xfId="18310"/>
    <cellStyle name="Normal 10 4 2 2 2 2 2 4" xfId="18311"/>
    <cellStyle name="Normal 10 4 2 2 2 2 2 4 2" xfId="18312"/>
    <cellStyle name="Normal 10 4 2 2 2 2 2 5" xfId="18313"/>
    <cellStyle name="Normal 10 4 2 2 2 2 3" xfId="18314"/>
    <cellStyle name="Normal 10 4 2 2 2 2 3 2" xfId="18315"/>
    <cellStyle name="Normal 10 4 2 2 2 2 3 2 2" xfId="18316"/>
    <cellStyle name="Normal 10 4 2 2 2 2 3 3" xfId="18317"/>
    <cellStyle name="Normal 10 4 2 2 2 2 4" xfId="18318"/>
    <cellStyle name="Normal 10 4 2 2 2 2 4 2" xfId="18319"/>
    <cellStyle name="Normal 10 4 2 2 2 2 5" xfId="18320"/>
    <cellStyle name="Normal 10 4 2 2 2 3" xfId="18321"/>
    <cellStyle name="Normal 10 4 2 2 2 3 2" xfId="18322"/>
    <cellStyle name="Normal 10 4 2 2 2 3 2 2" xfId="18323"/>
    <cellStyle name="Normal 10 4 2 2 2 3 3" xfId="18324"/>
    <cellStyle name="Normal 10 4 2 2 2 4" xfId="18325"/>
    <cellStyle name="Normal 10 4 2 2 2 4 2" xfId="18326"/>
    <cellStyle name="Normal 10 4 2 2 2 5" xfId="18327"/>
    <cellStyle name="Normal 10 4 2 2 2_draft transactions report_052009_rvsd" xfId="18328"/>
    <cellStyle name="Normal 10 4 2 2 2_draft transactions report_052009_rvsd 2 2" xfId="18329"/>
    <cellStyle name="Normal 10 4 2 2 3" xfId="18330"/>
    <cellStyle name="Normal 10 4 2 2 3 2" xfId="18331"/>
    <cellStyle name="Normal 10 4 2 2 3 2 2" xfId="18332"/>
    <cellStyle name="Normal 10 4 2 2 3 3" xfId="18333"/>
    <cellStyle name="Normal 10 4 2 2 4" xfId="18334"/>
    <cellStyle name="Normal 10 4 2 2 4 2" xfId="18335"/>
    <cellStyle name="Normal 10 4 2 2 5" xfId="18336"/>
    <cellStyle name="Normal 10 4 2 2_draft transactions report_052009_rvsd" xfId="18337"/>
    <cellStyle name="Normal 10 4 2 3" xfId="18338"/>
    <cellStyle name="Normal 10 4 2 3 2" xfId="18339"/>
    <cellStyle name="Normal 10 4 2 3 2 2" xfId="18340"/>
    <cellStyle name="Normal 10 4 2 3 3" xfId="18341"/>
    <cellStyle name="Normal 10 4 2 4" xfId="18342"/>
    <cellStyle name="Normal 10 4 2 4 2" xfId="18343"/>
    <cellStyle name="Normal 10 4 2 5" xfId="18344"/>
    <cellStyle name="Normal 10 4 2_draft transactions report_052009_rvsd" xfId="18345"/>
    <cellStyle name="Normal 10 4 3" xfId="18346"/>
    <cellStyle name="Normal 10 4 3 2" xfId="18347"/>
    <cellStyle name="Normal 10 4 3 2 2" xfId="18348"/>
    <cellStyle name="Normal 10 4 3 3" xfId="18349"/>
    <cellStyle name="Normal 10 4 4" xfId="18350"/>
    <cellStyle name="Normal 10 4 4 2" xfId="18351"/>
    <cellStyle name="Normal 10 4 5" xfId="18352"/>
    <cellStyle name="Normal 10 4_draft transactions report_052009_rvsd" xfId="18353"/>
    <cellStyle name="Normal 10 5" xfId="18354"/>
    <cellStyle name="Normal 10 5 2" xfId="18355"/>
    <cellStyle name="Normal 10 5 2 2" xfId="18356"/>
    <cellStyle name="Normal 10 5 3" xfId="18357"/>
    <cellStyle name="Normal 10 6" xfId="18358"/>
    <cellStyle name="Normal 10 6 2" xfId="18359"/>
    <cellStyle name="Normal 10 7" xfId="18360"/>
    <cellStyle name="Normal 10_draft transactions report_052009_rvsd" xfId="18361"/>
    <cellStyle name="Normal 11" xfId="18362"/>
    <cellStyle name="Normal 11 2" xfId="18363"/>
    <cellStyle name="Normal 11 2 2" xfId="18364"/>
    <cellStyle name="Normal 11 2 2 2" xfId="18365"/>
    <cellStyle name="Normal 11 2 3" xfId="18366"/>
    <cellStyle name="Normal 11 3" xfId="18367"/>
    <cellStyle name="Normal 11 3 2" xfId="18368"/>
    <cellStyle name="Normal 11 4" xfId="18369"/>
    <cellStyle name="Normal 12" xfId="18370"/>
    <cellStyle name="Normal 13" xfId="18371"/>
    <cellStyle name="Normal 13 2" xfId="18372"/>
    <cellStyle name="Normal 13 2 2" xfId="18373"/>
    <cellStyle name="Normal 13 2 2 2" xfId="18374"/>
    <cellStyle name="Normal 13 2 3" xfId="18375"/>
    <cellStyle name="Normal 13 3" xfId="18376"/>
    <cellStyle name="Normal 13 3 2" xfId="18377"/>
    <cellStyle name="Normal 13 4" xfId="18378"/>
    <cellStyle name="Normal 14" xfId="18379"/>
    <cellStyle name="Normal 14 2" xfId="18380"/>
    <cellStyle name="Normal 14 2 2" xfId="3"/>
    <cellStyle name="Normal 14 2 2 2" xfId="18381"/>
    <cellStyle name="Normal 14 2 2 2 2" xfId="18382"/>
    <cellStyle name="Normal 14 2 2 2 2 2" xfId="18383"/>
    <cellStyle name="Normal 14 2 2 2 3" xfId="18384"/>
    <cellStyle name="Normal 14 2 2 3" xfId="18385"/>
    <cellStyle name="Normal 14 2 2 3 2" xfId="18386"/>
    <cellStyle name="Normal 14 2 2 4" xfId="18387"/>
    <cellStyle name="Normal 14 2 3" xfId="18388"/>
    <cellStyle name="Normal 14 2 3 2" xfId="18389"/>
    <cellStyle name="Normal 14 2 3 2 2" xfId="18390"/>
    <cellStyle name="Normal 14 2 3 3" xfId="18391"/>
    <cellStyle name="Normal 14 2 4" xfId="18392"/>
    <cellStyle name="Normal 14 2 4 2" xfId="18393"/>
    <cellStyle name="Normal 14 2 5" xfId="18394"/>
    <cellStyle name="Normal 14 3" xfId="18395"/>
    <cellStyle name="Normal 14 3 2" xfId="1"/>
    <cellStyle name="Normal 14 3 2 2" xfId="18396"/>
    <cellStyle name="Normal 14 3 2 2 2" xfId="18397"/>
    <cellStyle name="Normal 14 3 2 2 2 2" xfId="18398"/>
    <cellStyle name="Normal 14 3 2 2 3" xfId="18399"/>
    <cellStyle name="Normal 14 3 2 3" xfId="18400"/>
    <cellStyle name="Normal 14 3 2 3 2" xfId="18401"/>
    <cellStyle name="Normal 14 3 2 4" xfId="18402"/>
    <cellStyle name="Normal 14 3 3" xfId="18403"/>
    <cellStyle name="Normal 14 3 3 2" xfId="18404"/>
    <cellStyle name="Normal 14 3 3 2 2" xfId="18405"/>
    <cellStyle name="Normal 14 3 3 3" xfId="18406"/>
    <cellStyle name="Normal 14 3 4" xfId="18407"/>
    <cellStyle name="Normal 14 3 4 2" xfId="18408"/>
    <cellStyle name="Normal 14 3 5" xfId="18409"/>
    <cellStyle name="Normal 14 4" xfId="18410"/>
    <cellStyle name="Normal 14 4 2" xfId="18411"/>
    <cellStyle name="Normal 14 4 2 2" xfId="18412"/>
    <cellStyle name="Normal 14 4 3" xfId="18413"/>
    <cellStyle name="Normal 14 5" xfId="18414"/>
    <cellStyle name="Normal 14 5 2" xfId="18415"/>
    <cellStyle name="Normal 14 6" xfId="18416"/>
    <cellStyle name="Normal 15" xfId="18417"/>
    <cellStyle name="Normal 15 2" xfId="18418"/>
    <cellStyle name="Normal 15 2 2" xfId="18419"/>
    <cellStyle name="Normal 16" xfId="18420"/>
    <cellStyle name="Normal 16 2" xfId="18421"/>
    <cellStyle name="Normal 16 2 2" xfId="18422"/>
    <cellStyle name="Normal 16 2 2 2" xfId="18423"/>
    <cellStyle name="Normal 16 2 2 2 2" xfId="18424"/>
    <cellStyle name="Normal 16 2 2 3" xfId="18425"/>
    <cellStyle name="Normal 16 2 3" xfId="18426"/>
    <cellStyle name="Normal 16 2 3 2" xfId="18427"/>
    <cellStyle name="Normal 16 2 4" xfId="18428"/>
    <cellStyle name="Normal 16 3" xfId="18429"/>
    <cellStyle name="Normal 16 3 2" xfId="18430"/>
    <cellStyle name="Normal 16 3 2 2" xfId="18431"/>
    <cellStyle name="Normal 16 3 2 2 2" xfId="18432"/>
    <cellStyle name="Normal 16 3 2 2 2 2" xfId="18433"/>
    <cellStyle name="Normal 16 3 2 2 2 2 2" xfId="18434"/>
    <cellStyle name="Normal 16 3 2 2 2 3" xfId="18435"/>
    <cellStyle name="Normal 16 3 2 2 3" xfId="18436"/>
    <cellStyle name="Normal 16 3 2 2 3 2" xfId="18437"/>
    <cellStyle name="Normal 16 3 2 2 4" xfId="18438"/>
    <cellStyle name="Normal 16 3 2 3" xfId="18439"/>
    <cellStyle name="Normal 16 3 2 3 2" xfId="18440"/>
    <cellStyle name="Normal 16 3 2 3 2 2" xfId="18441"/>
    <cellStyle name="Normal 16 3 2 3 3" xfId="18442"/>
    <cellStyle name="Normal 16 3 2 4" xfId="18443"/>
    <cellStyle name="Normal 16 3 2 4 2" xfId="18444"/>
    <cellStyle name="Normal 16 3 2 5" xfId="18445"/>
    <cellStyle name="Normal 16 3 3" xfId="18446"/>
    <cellStyle name="Normal 16 3 3 2" xfId="18447"/>
    <cellStyle name="Normal 16 3 3 2 2" xfId="18448"/>
    <cellStyle name="Normal 16 3 3 3" xfId="18449"/>
    <cellStyle name="Normal 16 3 4" xfId="18450"/>
    <cellStyle name="Normal 16 3 4 2" xfId="18451"/>
    <cellStyle name="Normal 16 3 5" xfId="18452"/>
    <cellStyle name="Normal 16 4" xfId="18453"/>
    <cellStyle name="Normal 16 4 2" xfId="18454"/>
    <cellStyle name="Normal 16 4 2 2" xfId="18455"/>
    <cellStyle name="Normal 16 4 3" xfId="18456"/>
    <cellStyle name="Normal 16 5" xfId="18457"/>
    <cellStyle name="Normal 16 5 2" xfId="18458"/>
    <cellStyle name="Normal 16 6" xfId="18459"/>
    <cellStyle name="Normal 16_draft transactions report_052009_rvsd" xfId="18460"/>
    <cellStyle name="Normal 17" xfId="18461"/>
    <cellStyle name="Normal 17 2" xfId="18462"/>
    <cellStyle name="Normal 17 2 2" xfId="18463"/>
    <cellStyle name="Normal 17 2 2 2" xfId="18464"/>
    <cellStyle name="Normal 17 2 2 2 2" xfId="18465"/>
    <cellStyle name="Normal 17 2 2 3" xfId="18466"/>
    <cellStyle name="Normal 17 2 3" xfId="18467"/>
    <cellStyle name="Normal 17 2 3 2" xfId="18468"/>
    <cellStyle name="Normal 17 2 4" xfId="18469"/>
    <cellStyle name="Normal 17 3" xfId="18470"/>
    <cellStyle name="Normal 17 3 2" xfId="18471"/>
    <cellStyle name="Normal 17 3 2 2" xfId="18472"/>
    <cellStyle name="Normal 17 3 2 2 2" xfId="18473"/>
    <cellStyle name="Normal 17 3 2 2 2 2" xfId="18474"/>
    <cellStyle name="Normal 17 3 2 2 2 2 2" xfId="18475"/>
    <cellStyle name="Normal 17 3 2 2 2 3" xfId="18476"/>
    <cellStyle name="Normal 17 3 2 2 3" xfId="18477"/>
    <cellStyle name="Normal 17 3 2 2 3 2" xfId="18478"/>
    <cellStyle name="Normal 17 3 2 2 3 2 2" xfId="18479"/>
    <cellStyle name="Normal 17 3 2 2 3 3" xfId="18480"/>
    <cellStyle name="Normal 17 3 2 2 4" xfId="18481"/>
    <cellStyle name="Normal 17 3 2 2 4 2" xfId="18482"/>
    <cellStyle name="Normal 17 3 2 2 4 2 2" xfId="18483"/>
    <cellStyle name="Normal 17 3 2 2 4 3" xfId="18484"/>
    <cellStyle name="Normal 17 3 2 2 5" xfId="18485"/>
    <cellStyle name="Normal 17 3 2 2 5 2" xfId="18486"/>
    <cellStyle name="Normal 17 3 2 2 6" xfId="18487"/>
    <cellStyle name="Normal 17 3 2 3" xfId="18488"/>
    <cellStyle name="Normal 17 3 2 3 2" xfId="18489"/>
    <cellStyle name="Normal 17 3 2 3 2 2" xfId="18490"/>
    <cellStyle name="Normal 17 3 2 3 3" xfId="18491"/>
    <cellStyle name="Normal 17 3 2 4" xfId="18492"/>
    <cellStyle name="Normal 17 3 2 4 2" xfId="18493"/>
    <cellStyle name="Normal 17 3 2 5" xfId="18494"/>
    <cellStyle name="Normal 17 3 3" xfId="18495"/>
    <cellStyle name="Normal 17 3 3 2" xfId="18496"/>
    <cellStyle name="Normal 17 3 3 2 2" xfId="18497"/>
    <cellStyle name="Normal 17 3 3 3" xfId="18498"/>
    <cellStyle name="Normal 17 3 4" xfId="18499"/>
    <cellStyle name="Normal 17 3 4 2" xfId="18500"/>
    <cellStyle name="Normal 17 3 5" xfId="18501"/>
    <cellStyle name="Normal 17 4" xfId="18502"/>
    <cellStyle name="Normal 17 4 2" xfId="18503"/>
    <cellStyle name="Normal 17 4 2 2" xfId="18504"/>
    <cellStyle name="Normal 17 4 3" xfId="18505"/>
    <cellStyle name="Normal 17 5" xfId="18506"/>
    <cellStyle name="Normal 17 5 2" xfId="18507"/>
    <cellStyle name="Normal 17 6" xfId="18508"/>
    <cellStyle name="Normal 17_draft transactions report_052009_rvsd" xfId="18509"/>
    <cellStyle name="Normal 18" xfId="18510"/>
    <cellStyle name="Normal 2" xfId="18511"/>
    <cellStyle name="Normal 2 10" xfId="18512"/>
    <cellStyle name="Normal 2 10 2" xfId="18513"/>
    <cellStyle name="Normal 2 10 2 2" xfId="18514"/>
    <cellStyle name="Normal 2 10 2 2 2" xfId="18515"/>
    <cellStyle name="Normal 2 10 2 3" xfId="18516"/>
    <cellStyle name="Normal 2 10 3" xfId="18517"/>
    <cellStyle name="Normal 2 10 3 2" xfId="18518"/>
    <cellStyle name="Normal 2 10 4" xfId="18519"/>
    <cellStyle name="Normal 2 100 2" xfId="18520"/>
    <cellStyle name="Normal 2 11" xfId="18521"/>
    <cellStyle name="Normal 2 11 2" xfId="18522"/>
    <cellStyle name="Normal 2 11 2 10" xfId="18523"/>
    <cellStyle name="Normal 2 11 2 10 2" xfId="18524"/>
    <cellStyle name="Normal 2 11 2 11" xfId="18525"/>
    <cellStyle name="Normal 2 11 2 2" xfId="18526"/>
    <cellStyle name="Normal 2 11 2 2 2" xfId="18527"/>
    <cellStyle name="Normal 2 11 2 2 2 2" xfId="18528"/>
    <cellStyle name="Normal 2 11 2 2 2 2 2" xfId="18529"/>
    <cellStyle name="Normal 2 11 2 2 2 2 2 2" xfId="18530"/>
    <cellStyle name="Normal 2 11 2 2 2 2 2 2 2" xfId="18531"/>
    <cellStyle name="Normal 2 11 2 2 2 2 2 3" xfId="18532"/>
    <cellStyle name="Normal 2 11 2 2 2 2 3" xfId="18533"/>
    <cellStyle name="Normal 2 11 2 2 2 2 3 2" xfId="18534"/>
    <cellStyle name="Normal 2 11 2 2 2 2 4" xfId="18535"/>
    <cellStyle name="Normal 2 11 2 2 2 3" xfId="18536"/>
    <cellStyle name="Normal 2 11 2 2 2 3 2" xfId="18537"/>
    <cellStyle name="Normal 2 11 2 2 2 3 2 2" xfId="18538"/>
    <cellStyle name="Normal 2 11 2 2 2 3 2 2 2" xfId="18539"/>
    <cellStyle name="Normal 2 11 2 2 2 3 2 2 2 2" xfId="18540"/>
    <cellStyle name="Normal 2 11 2 2 2 3 2 2 2 2 2" xfId="18541"/>
    <cellStyle name="Normal 2 11 2 2 2 3 2 2 2 3" xfId="18542"/>
    <cellStyle name="Normal 2 11 2 2 2 3 2 2 3" xfId="18543"/>
    <cellStyle name="Normal 2 11 2 2 2 3 2 2 3 2" xfId="18544"/>
    <cellStyle name="Normal 2 11 2 2 2 3 2 2 4" xfId="18545"/>
    <cellStyle name="Normal 2 11 2 2 2 3 2 3" xfId="18546"/>
    <cellStyle name="Normal 2 11 2 2 2 3 2 3 2" xfId="18547"/>
    <cellStyle name="Normal 2 11 2 2 2 3 2 3 2 2" xfId="18548"/>
    <cellStyle name="Normal 2 11 2 2 2 3 2 3 3" xfId="18549"/>
    <cellStyle name="Normal 2 11 2 2 2 3 2 4" xfId="18550"/>
    <cellStyle name="Normal 2 11 2 2 2 3 2 4 2" xfId="18551"/>
    <cellStyle name="Normal 2 11 2 2 2 3 2 5" xfId="18552"/>
    <cellStyle name="Normal 2 11 2 2 2 3 3" xfId="18553"/>
    <cellStyle name="Normal 2 11 2 2 2 3 3 2" xfId="18554"/>
    <cellStyle name="Normal 2 11 2 2 2 3 3 2 2" xfId="18555"/>
    <cellStyle name="Normal 2 11 2 2 2 3 3 3" xfId="18556"/>
    <cellStyle name="Normal 2 11 2 2 2 3 4" xfId="18557"/>
    <cellStyle name="Normal 2 11 2 2 2 3 4 2" xfId="18558"/>
    <cellStyle name="Normal 2 11 2 2 2 3 5" xfId="18559"/>
    <cellStyle name="Normal 2 11 2 2 2 4" xfId="18560"/>
    <cellStyle name="Normal 2 11 2 2 2 4 2" xfId="18561"/>
    <cellStyle name="Normal 2 11 2 2 2 4 2 2" xfId="18562"/>
    <cellStyle name="Normal 2 11 2 2 2 4 3" xfId="18563"/>
    <cellStyle name="Normal 2 11 2 2 2 5" xfId="18564"/>
    <cellStyle name="Normal 2 11 2 2 2 5 2" xfId="18565"/>
    <cellStyle name="Normal 2 11 2 2 2 6" xfId="18566"/>
    <cellStyle name="Normal 2 11 2 2 3" xfId="18567"/>
    <cellStyle name="Normal 2 11 2 2 3 2" xfId="18568"/>
    <cellStyle name="Normal 2 11 2 2 3 2 2" xfId="18569"/>
    <cellStyle name="Normal 2 11 2 2 3 2 2 2" xfId="18570"/>
    <cellStyle name="Normal 2 11 2 2 3 2 2 2 2" xfId="18571"/>
    <cellStyle name="Normal 2 11 2 2 3 2 2 2 2 2" xfId="18572"/>
    <cellStyle name="Normal 2 11 2 2 3 2 2 2 3" xfId="18573"/>
    <cellStyle name="Normal 2 11 2 2 3 2 2 3" xfId="18574"/>
    <cellStyle name="Normal 2 11 2 2 3 2 2 3 2" xfId="18575"/>
    <cellStyle name="Normal 2 11 2 2 3 2 2 4" xfId="18576"/>
    <cellStyle name="Normal 2 11 2 2 3 2 3" xfId="18577"/>
    <cellStyle name="Normal 2 11 2 2 3 2 3 2" xfId="18578"/>
    <cellStyle name="Normal 2 11 2 2 3 2 3 2 2" xfId="18579"/>
    <cellStyle name="Normal 2 11 2 2 3 2 3 3" xfId="18580"/>
    <cellStyle name="Normal 2 11 2 2 3 2 4" xfId="18581"/>
    <cellStyle name="Normal 2 11 2 2 3 2 4 2" xfId="18582"/>
    <cellStyle name="Normal 2 11 2 2 3 2 5" xfId="18583"/>
    <cellStyle name="Normal 2 11 2 2 3 3" xfId="18584"/>
    <cellStyle name="Normal 2 11 2 2 3 3 2" xfId="18585"/>
    <cellStyle name="Normal 2 11 2 2 3 3 2 2" xfId="18586"/>
    <cellStyle name="Normal 2 11 2 2 3 3 3" xfId="18587"/>
    <cellStyle name="Normal 2 11 2 2 3 4" xfId="18588"/>
    <cellStyle name="Normal 2 11 2 2 3 4 2" xfId="18589"/>
    <cellStyle name="Normal 2 11 2 2 3 5" xfId="18590"/>
    <cellStyle name="Normal 2 11 2 2 4" xfId="18591"/>
    <cellStyle name="Normal 2 11 2 2 4 2" xfId="18592"/>
    <cellStyle name="Normal 2 11 2 2 4 2 2" xfId="18593"/>
    <cellStyle name="Normal 2 11 2 2 4 2 2 2" xfId="18594"/>
    <cellStyle name="Normal 2 11 2 2 4 2 3" xfId="18595"/>
    <cellStyle name="Normal 2 11 2 2 4 3" xfId="18596"/>
    <cellStyle name="Normal 2 11 2 2 4 3 2" xfId="18597"/>
    <cellStyle name="Normal 2 11 2 2 4 3 2 2" xfId="18598"/>
    <cellStyle name="Normal 2 11 2 2 4 3 3" xfId="18599"/>
    <cellStyle name="Normal 2 11 2 2 4 4" xfId="18600"/>
    <cellStyle name="Normal 2 11 2 2 4 4 2" xfId="18601"/>
    <cellStyle name="Normal 2 11 2 2 4 4 2 2" xfId="18602"/>
    <cellStyle name="Normal 2 11 2 2 4 4 3" xfId="18603"/>
    <cellStyle name="Normal 2 11 2 2 4 5" xfId="18604"/>
    <cellStyle name="Normal 2 11 2 2 4 5 2" xfId="18605"/>
    <cellStyle name="Normal 2 11 2 2 4 6" xfId="18606"/>
    <cellStyle name="Normal 2 11 2 2 5" xfId="18607"/>
    <cellStyle name="Normal 2 11 2 2 5 2" xfId="18608"/>
    <cellStyle name="Normal 2 11 2 2 5 2 2" xfId="18609"/>
    <cellStyle name="Normal 2 11 2 2 5 3" xfId="18610"/>
    <cellStyle name="Normal 2 11 2 2 6" xfId="18611"/>
    <cellStyle name="Normal 2 11 2 2 6 2" xfId="18612"/>
    <cellStyle name="Normal 2 11 2 2 7" xfId="18613"/>
    <cellStyle name="Normal 2 11 2 3" xfId="18614"/>
    <cellStyle name="Normal 2 11 2 3 2" xfId="18615"/>
    <cellStyle name="Normal 2 11 2 3 2 2" xfId="18616"/>
    <cellStyle name="Normal 2 11 2 3 2 2 2" xfId="18617"/>
    <cellStyle name="Normal 2 11 2 3 2 3" xfId="18618"/>
    <cellStyle name="Normal 2 11 2 3 3" xfId="18619"/>
    <cellStyle name="Normal 2 11 2 3 3 2" xfId="18620"/>
    <cellStyle name="Normal 2 11 2 3 3 2 2" xfId="18621"/>
    <cellStyle name="Normal 2 11 2 3 3 3" xfId="18622"/>
    <cellStyle name="Normal 2 11 2 3 4" xfId="18623"/>
    <cellStyle name="Normal 2 11 2 3 4 2" xfId="18624"/>
    <cellStyle name="Normal 2 11 2 3 4 2 2" xfId="18625"/>
    <cellStyle name="Normal 2 11 2 3 4 3" xfId="18626"/>
    <cellStyle name="Normal 2 11 2 3 5" xfId="18627"/>
    <cellStyle name="Normal 2 11 2 3 5 2" xfId="18628"/>
    <cellStyle name="Normal 2 11 2 3 6" xfId="18629"/>
    <cellStyle name="Normal 2 11 2 4" xfId="18630"/>
    <cellStyle name="Normal 2 11 2 4 2" xfId="18631"/>
    <cellStyle name="Normal 2 11 2 4 2 2" xfId="18632"/>
    <cellStyle name="Normal 2 11 2 4 2 2 2" xfId="18633"/>
    <cellStyle name="Normal 2 11 2 4 2 2 2 2" xfId="18634"/>
    <cellStyle name="Normal 2 11 2 4 2 2 3" xfId="18635"/>
    <cellStyle name="Normal 2 11 2 4 2 3" xfId="18636"/>
    <cellStyle name="Normal 2 11 2 4 2 3 2" xfId="18637"/>
    <cellStyle name="Normal 2 11 2 4 2 4" xfId="18638"/>
    <cellStyle name="Normal 2 11 2 4 3" xfId="18639"/>
    <cellStyle name="Normal 2 11 2 4 3 2" xfId="18640"/>
    <cellStyle name="Normal 2 11 2 4 3 2 2" xfId="18641"/>
    <cellStyle name="Normal 2 11 2 4 3 2 2 2" xfId="18642"/>
    <cellStyle name="Normal 2 11 2 4 3 2 2 2 2" xfId="18643"/>
    <cellStyle name="Normal 2 11 2 4 3 2 2 2 2 2" xfId="18644"/>
    <cellStyle name="Normal 2 11 2 4 3 2 2 2 2 2 2" xfId="18645"/>
    <cellStyle name="Normal 2 11 2 4 3 2 2 2 2 3" xfId="18646"/>
    <cellStyle name="Normal 2 11 2 4 3 2 2 2 3" xfId="18647"/>
    <cellStyle name="Normal 2 11 2 4 3 2 2 2 3 2" xfId="18648"/>
    <cellStyle name="Normal 2 11 2 4 3 2 2 2 3 2 2" xfId="18649"/>
    <cellStyle name="Normal 2 11 2 4 3 2 2 2 3 3" xfId="18650"/>
    <cellStyle name="Normal 2 11 2 4 3 2 2 2 4" xfId="18651"/>
    <cellStyle name="Normal 2 11 2 4 3 2 2 2 4 2" xfId="18652"/>
    <cellStyle name="Normal 2 11 2 4 3 2 2 2 4 2 2" xfId="18653"/>
    <cellStyle name="Normal 2 11 2 4 3 2 2 2 4 3" xfId="18654"/>
    <cellStyle name="Normal 2 11 2 4 3 2 2 2 5" xfId="18655"/>
    <cellStyle name="Normal 2 11 2 4 3 2 2 2 5 2" xfId="18656"/>
    <cellStyle name="Normal 2 11 2 4 3 2 2 2 6" xfId="18657"/>
    <cellStyle name="Normal 2 11 2 4 3 2 2 3" xfId="18658"/>
    <cellStyle name="Normal 2 11 2 4 3 2 2 3 2" xfId="18659"/>
    <cellStyle name="Normal 2 11 2 4 3 2 2 3 2 2" xfId="18660"/>
    <cellStyle name="Normal 2 11 2 4 3 2 2 3 3" xfId="18661"/>
    <cellStyle name="Normal 2 11 2 4 3 2 2 4" xfId="18662"/>
    <cellStyle name="Normal 2 11 2 4 3 2 2 4 2" xfId="18663"/>
    <cellStyle name="Normal 2 11 2 4 3 2 2 5" xfId="18664"/>
    <cellStyle name="Normal 2 11 2 4 3 2 3" xfId="18665"/>
    <cellStyle name="Normal 2 11 2 4 3 2 3 2" xfId="18666"/>
    <cellStyle name="Normal 2 11 2 4 3 2 3 2 2" xfId="18667"/>
    <cellStyle name="Normal 2 11 2 4 3 2 3 3" xfId="18668"/>
    <cellStyle name="Normal 2 11 2 4 3 2 4" xfId="18669"/>
    <cellStyle name="Normal 2 11 2 4 3 2 4 2" xfId="18670"/>
    <cellStyle name="Normal 2 11 2 4 3 2 5" xfId="18671"/>
    <cellStyle name="Normal 2 11 2 4 3 3" xfId="18672"/>
    <cellStyle name="Normal 2 11 2 4 3 3 2" xfId="18673"/>
    <cellStyle name="Normal 2 11 2 4 3 3 2 2" xfId="18674"/>
    <cellStyle name="Normal 2 11 2 4 3 3 3" xfId="18675"/>
    <cellStyle name="Normal 2 11 2 4 3 4" xfId="18676"/>
    <cellStyle name="Normal 2 11 2 4 3 4 2" xfId="18677"/>
    <cellStyle name="Normal 2 11 2 4 3 5" xfId="18678"/>
    <cellStyle name="Normal 2 11 2 4 4" xfId="18679"/>
    <cellStyle name="Normal 2 11 2 4 4 2" xfId="18680"/>
    <cellStyle name="Normal 2 11 2 4 4 2 2" xfId="18681"/>
    <cellStyle name="Normal 2 11 2 4 4 3" xfId="18682"/>
    <cellStyle name="Normal 2 11 2 4 5" xfId="18683"/>
    <cellStyle name="Normal 2 11 2 4 5 2" xfId="18684"/>
    <cellStyle name="Normal 2 11 2 4 6" xfId="18685"/>
    <cellStyle name="Normal 2 11 2 5" xfId="18686"/>
    <cellStyle name="Normal 2 11 2 5 2" xfId="4"/>
    <cellStyle name="Normal 2 11 2 5 2 2" xfId="18687"/>
    <cellStyle name="Normal 2 11 2 5 2 2 2" xfId="18688"/>
    <cellStyle name="Normal 2 11 2 5 2 2 2 2" xfId="18689"/>
    <cellStyle name="Normal 2 11 2 5 2 2 2 2 2" xfId="18690"/>
    <cellStyle name="Normal 2 11 2 5 2 2 2 3" xfId="18691"/>
    <cellStyle name="Normal 2 11 2 5 2 2 3" xfId="18692"/>
    <cellStyle name="Normal 2 11 2 5 2 2 3 2" xfId="18693"/>
    <cellStyle name="Normal 2 11 2 5 2 2 3 2 2" xfId="18694"/>
    <cellStyle name="Normal 2 11 2 5 2 2 3 3" xfId="18695"/>
    <cellStyle name="Normal 2 11 2 5 2 2 4" xfId="18696"/>
    <cellStyle name="Normal 2 11 2 5 2 2 4 2" xfId="18697"/>
    <cellStyle name="Normal 2 11 2 5 2 2 4 2 2" xfId="18698"/>
    <cellStyle name="Normal 2 11 2 5 2 2 4 3" xfId="18699"/>
    <cellStyle name="Normal 2 11 2 5 2 2 5" xfId="18700"/>
    <cellStyle name="Normal 2 11 2 5 2 2 5 2" xfId="18701"/>
    <cellStyle name="Normal 2 11 2 5 2 2 6" xfId="18702"/>
    <cellStyle name="Normal 2 11 2 5 2 3" xfId="18703"/>
    <cellStyle name="Normal 2 11 2 5 2 3 2" xfId="18704"/>
    <cellStyle name="Normal 2 11 2 5 2 3 2 2" xfId="18705"/>
    <cellStyle name="Normal 2 11 2 5 2 3 3" xfId="18706"/>
    <cellStyle name="Normal 2 11 2 5 2 4" xfId="18707"/>
    <cellStyle name="Normal 2 11 2 5 2 4 2" xfId="18708"/>
    <cellStyle name="Normal 2 11 2 5 2 5" xfId="18709"/>
    <cellStyle name="Normal 2 11 2 5 3" xfId="18710"/>
    <cellStyle name="Normal 2 11 2 5 3 2" xfId="18711"/>
    <cellStyle name="Normal 2 11 2 5 3 2 2" xfId="18712"/>
    <cellStyle name="Normal 2 11 2 5 3 3" xfId="18713"/>
    <cellStyle name="Normal 2 11 2 5 4" xfId="18714"/>
    <cellStyle name="Normal 2 11 2 5 4 2" xfId="18715"/>
    <cellStyle name="Normal 2 11 2 5 5" xfId="18716"/>
    <cellStyle name="Normal 2 11 2 6" xfId="18717"/>
    <cellStyle name="Normal 2 11 2 6 2" xfId="18718"/>
    <cellStyle name="Normal 2 11 2 6 2 2" xfId="18719"/>
    <cellStyle name="Normal 2 11 2 6 2 2 2" xfId="18720"/>
    <cellStyle name="Normal 2 11 2 6 2 3" xfId="18721"/>
    <cellStyle name="Normal 2 11 2 6 3" xfId="18722"/>
    <cellStyle name="Normal 2 11 2 6 3 2" xfId="18723"/>
    <cellStyle name="Normal 2 11 2 6 3 2 2" xfId="18724"/>
    <cellStyle name="Normal 2 11 2 6 3 3" xfId="18725"/>
    <cellStyle name="Normal 2 11 2 6 4" xfId="18726"/>
    <cellStyle name="Normal 2 11 2 6 4 2" xfId="18727"/>
    <cellStyle name="Normal 2 11 2 6 4 2 2" xfId="18728"/>
    <cellStyle name="Normal 2 11 2 6 4 3" xfId="18729"/>
    <cellStyle name="Normal 2 11 2 6 5" xfId="18730"/>
    <cellStyle name="Normal 2 11 2 6 5 2" xfId="18731"/>
    <cellStyle name="Normal 2 11 2 6 6" xfId="18732"/>
    <cellStyle name="Normal 2 11 2 7" xfId="18733"/>
    <cellStyle name="Normal 2 11 2 7 2" xfId="18734"/>
    <cellStyle name="Normal 2 11 2 7 2 2" xfId="18735"/>
    <cellStyle name="Normal 2 11 2 7 2 2 2" xfId="18736"/>
    <cellStyle name="Normal 2 11 2 7 2 3" xfId="18737"/>
    <cellStyle name="Normal 2 11 2 7 3" xfId="18738"/>
    <cellStyle name="Normal 2 11 2 7 3 2" xfId="18739"/>
    <cellStyle name="Normal 2 11 2 7 4" xfId="18740"/>
    <cellStyle name="Normal 2 11 2 8" xfId="18741"/>
    <cellStyle name="Normal 2 11 2 8 2" xfId="18742"/>
    <cellStyle name="Normal 2 11 2 8 2 2" xfId="18743"/>
    <cellStyle name="Normal 2 11 2 8 2 2 2" xfId="18744"/>
    <cellStyle name="Normal 2 11 2 8 2 2 2 2" xfId="18745"/>
    <cellStyle name="Normal 2 11 2 8 2 2 2 2 2" xfId="20218"/>
    <cellStyle name="Normal 2 11 2 8 2 2 3" xfId="18746"/>
    <cellStyle name="Normal 2 11 2 8 2 3" xfId="18747"/>
    <cellStyle name="Normal 2 11 2 8 2 3 2" xfId="18748"/>
    <cellStyle name="Normal 2 11 2 8 2 4" xfId="18749"/>
    <cellStyle name="Normal 2 11 2 8 3" xfId="18750"/>
    <cellStyle name="Normal 2 11 2 8 3 2" xfId="18751"/>
    <cellStyle name="Normal 2 11 2 8 4" xfId="18752"/>
    <cellStyle name="Normal 2 11 2 9" xfId="18753"/>
    <cellStyle name="Normal 2 11 2 9 2" xfId="18754"/>
    <cellStyle name="Normal 2 11 2 9 2 2" xfId="18755"/>
    <cellStyle name="Normal 2 11 2 9 3" xfId="18756"/>
    <cellStyle name="Normal 2 11 3" xfId="18757"/>
    <cellStyle name="Normal 2 11 3 2" xfId="18758"/>
    <cellStyle name="Normal 2 11 3 2 2" xfId="18759"/>
    <cellStyle name="Normal 2 11 3 2 2 2" xfId="18760"/>
    <cellStyle name="Normal 2 11 3 2 2 2 2" xfId="18761"/>
    <cellStyle name="Normal 2 11 3 2 2 2 2 2" xfId="18762"/>
    <cellStyle name="Normal 2 11 3 2 2 2 2 2 2" xfId="18763"/>
    <cellStyle name="Normal 2 11 3 2 2 2 2 2 2 2" xfId="18764"/>
    <cellStyle name="Normal 2 11 3 2 2 2 2 2 2 2 2" xfId="18765"/>
    <cellStyle name="Normal 2 11 3 2 2 2 2 2 2 3" xfId="18766"/>
    <cellStyle name="Normal 2 11 3 2 2 2 2 2 3" xfId="18767"/>
    <cellStyle name="Normal 2 11 3 2 2 2 2 2 3 2" xfId="18768"/>
    <cellStyle name="Normal 2 11 3 2 2 2 2 2 3 2 2" xfId="18769"/>
    <cellStyle name="Normal 2 11 3 2 2 2 2 2 3 3" xfId="18770"/>
    <cellStyle name="Normal 2 11 3 2 2 2 2 2 4" xfId="18771"/>
    <cellStyle name="Normal 2 11 3 2 2 2 2 2 4 2" xfId="18772"/>
    <cellStyle name="Normal 2 11 3 2 2 2 2 2 4 2 2" xfId="18773"/>
    <cellStyle name="Normal 2 11 3 2 2 2 2 2 4 3" xfId="18774"/>
    <cellStyle name="Normal 2 11 3 2 2 2 2 2 5" xfId="18775"/>
    <cellStyle name="Normal 2 11 3 2 2 2 2 2 5 2" xfId="18776"/>
    <cellStyle name="Normal 2 11 3 2 2 2 2 2 6" xfId="18777"/>
    <cellStyle name="Normal 2 11 3 2 2 2 2 3" xfId="18778"/>
    <cellStyle name="Normal 2 11 3 2 2 2 2 3 2" xfId="18779"/>
    <cellStyle name="Normal 2 11 3 2 2 2 2 3 2 2" xfId="18780"/>
    <cellStyle name="Normal 2 11 3 2 2 2 2 3 3" xfId="18781"/>
    <cellStyle name="Normal 2 11 3 2 2 2 2 4" xfId="18782"/>
    <cellStyle name="Normal 2 11 3 2 2 2 2 4 2" xfId="18783"/>
    <cellStyle name="Normal 2 11 3 2 2 2 2 5" xfId="18784"/>
    <cellStyle name="Normal 2 11 3 2 2 2 3" xfId="18785"/>
    <cellStyle name="Normal 2 11 3 2 2 2 3 2" xfId="18786"/>
    <cellStyle name="Normal 2 11 3 2 2 2 3 2 2" xfId="18787"/>
    <cellStyle name="Normal 2 11 3 2 2 2 3 2 2 2" xfId="18788"/>
    <cellStyle name="Normal 2 11 3 2 2 2 3 2 3" xfId="18789"/>
    <cellStyle name="Normal 2 11 3 2 2 2 3 3" xfId="18790"/>
    <cellStyle name="Normal 2 11 3 2 2 2 3 3 2" xfId="18791"/>
    <cellStyle name="Normal 2 11 3 2 2 2 3 4" xfId="18792"/>
    <cellStyle name="Normal 2 11 3 2 2 2 4" xfId="18793"/>
    <cellStyle name="Normal 2 11 3 2 2 2 4 2" xfId="18794"/>
    <cellStyle name="Normal 2 11 3 2 2 2 4 2 2" xfId="18795"/>
    <cellStyle name="Normal 2 11 3 2 2 2 4 3" xfId="18796"/>
    <cellStyle name="Normal 2 11 3 2 2 2 5" xfId="18797"/>
    <cellStyle name="Normal 2 11 3 2 2 2 5 2" xfId="18798"/>
    <cellStyle name="Normal 2 11 3 2 2 2 6" xfId="18799"/>
    <cellStyle name="Normal 2 11 3 2 2 3" xfId="18800"/>
    <cellStyle name="Normal 2 11 3 2 2 3 2" xfId="18801"/>
    <cellStyle name="Normal 2 11 3 2 2 3 2 2" xfId="18802"/>
    <cellStyle name="Normal 2 11 3 2 2 3 3" xfId="18803"/>
    <cellStyle name="Normal 2 11 3 2 2 4" xfId="18804"/>
    <cellStyle name="Normal 2 11 3 2 2 4 2" xfId="18805"/>
    <cellStyle name="Normal 2 11 3 2 2 5" xfId="18806"/>
    <cellStyle name="Normal 2 11 3 2 3" xfId="18807"/>
    <cellStyle name="Normal 2 11 3 2 3 2" xfId="18808"/>
    <cellStyle name="Normal 2 11 3 2 3 2 2" xfId="18809"/>
    <cellStyle name="Normal 2 11 3 2 3 3" xfId="18810"/>
    <cellStyle name="Normal 2 11 3 2 4" xfId="18811"/>
    <cellStyle name="Normal 2 11 3 2 4 2" xfId="18812"/>
    <cellStyle name="Normal 2 11 3 2 5" xfId="18813"/>
    <cellStyle name="Normal 2 11 3 3" xfId="18814"/>
    <cellStyle name="Normal 2 11 3 3 2" xfId="18815"/>
    <cellStyle name="Normal 2 11 3 3 2 2" xfId="18816"/>
    <cellStyle name="Normal 2 11 3 3 3" xfId="18817"/>
    <cellStyle name="Normal 2 11 3 4" xfId="18818"/>
    <cellStyle name="Normal 2 11 3 4 2" xfId="18819"/>
    <cellStyle name="Normal 2 11 3 5" xfId="18820"/>
    <cellStyle name="Normal 2 11 4" xfId="18821"/>
    <cellStyle name="Normal 2 11 4 2" xfId="18822"/>
    <cellStyle name="Normal 2 11 4 2 2" xfId="18823"/>
    <cellStyle name="Normal 2 11 4 3" xfId="18824"/>
    <cellStyle name="Normal 2 11 5" xfId="18825"/>
    <cellStyle name="Normal 2 11 5 2" xfId="18826"/>
    <cellStyle name="Normal 2 11 6" xfId="18827"/>
    <cellStyle name="Normal 2 12" xfId="18828"/>
    <cellStyle name="Normal 2 12 2" xfId="18829"/>
    <cellStyle name="Normal 2 13" xfId="18830"/>
    <cellStyle name="Normal 2 13 2" xfId="18831"/>
    <cellStyle name="Normal 2 14" xfId="18832"/>
    <cellStyle name="Normal 2 14 2" xfId="18833"/>
    <cellStyle name="Normal 2 15" xfId="18834"/>
    <cellStyle name="Normal 2 15 2" xfId="18835"/>
    <cellStyle name="Normal 2 16" xfId="18836"/>
    <cellStyle name="Normal 2 16 2" xfId="18837"/>
    <cellStyle name="Normal 2 17" xfId="18838"/>
    <cellStyle name="Normal 2 17 2" xfId="18839"/>
    <cellStyle name="Normal 2 18" xfId="18840"/>
    <cellStyle name="Normal 2 18 2" xfId="18841"/>
    <cellStyle name="Normal 2 19" xfId="18842"/>
    <cellStyle name="Normal 2 19 2" xfId="18843"/>
    <cellStyle name="Normal 2 2" xfId="18844"/>
    <cellStyle name="Normal 2 2 2" xfId="18845"/>
    <cellStyle name="Normal 2 2 2 2" xfId="18846"/>
    <cellStyle name="Normal 2 2 2 2 2" xfId="18847"/>
    <cellStyle name="Normal 2 2 2 2 2 2" xfId="18848"/>
    <cellStyle name="Normal 2 2 2 2 3" xfId="18849"/>
    <cellStyle name="Normal 2 2 2 3" xfId="18850"/>
    <cellStyle name="Normal 2 2 2 3 2" xfId="18851"/>
    <cellStyle name="Normal 2 2 2 4" xfId="18852"/>
    <cellStyle name="Normal 2 2 3" xfId="18853"/>
    <cellStyle name="Normal 2 2 3 2" xfId="18854"/>
    <cellStyle name="Normal 2 2 3 2 2" xfId="18855"/>
    <cellStyle name="Normal 2 2 3 2 2 2" xfId="18856"/>
    <cellStyle name="Normal 2 2 3 2 2 2 2" xfId="18857"/>
    <cellStyle name="Normal 2 2 3 2 2 2 2 2" xfId="18858"/>
    <cellStyle name="Normal 2 2 3 2 2 2 3" xfId="18859"/>
    <cellStyle name="Normal 2 2 3 2 2 3" xfId="18860"/>
    <cellStyle name="Normal 2 2 3 2 2 3 2" xfId="18861"/>
    <cellStyle name="Normal 2 2 3 2 2 4" xfId="18862"/>
    <cellStyle name="Normal 2 2 3 2 3" xfId="18863"/>
    <cellStyle name="Normal 2 2 3 2 3 2" xfId="18864"/>
    <cellStyle name="Normal 2 2 3 2 3 2 2" xfId="18865"/>
    <cellStyle name="Normal 2 2 3 2 3 3" xfId="18866"/>
    <cellStyle name="Normal 2 2 3 2 4" xfId="18867"/>
    <cellStyle name="Normal 2 2 3 2 4 2" xfId="18868"/>
    <cellStyle name="Normal 2 2 3 2 5" xfId="18869"/>
    <cellStyle name="Normal 2 2 3 3" xfId="18870"/>
    <cellStyle name="Normal 2 2 3 3 2" xfId="18871"/>
    <cellStyle name="Normal 2 2 3 3 2 2" xfId="18872"/>
    <cellStyle name="Normal 2 2 3 3 3" xfId="18873"/>
    <cellStyle name="Normal 2 2 3 4" xfId="18874"/>
    <cellStyle name="Normal 2 2 3 4 2" xfId="18875"/>
    <cellStyle name="Normal 2 2 3 5" xfId="18876"/>
    <cellStyle name="Normal 2 2 4" xfId="18877"/>
    <cellStyle name="Normal 2 2 5" xfId="18878"/>
    <cellStyle name="Normal 2 2 5 2" xfId="18879"/>
    <cellStyle name="Normal 2 2 5 2 2" xfId="18880"/>
    <cellStyle name="Normal 2 2 5 3" xfId="18881"/>
    <cellStyle name="Normal 2 2 6" xfId="18882"/>
    <cellStyle name="Normal 2 2 6 2" xfId="18883"/>
    <cellStyle name="Normal 2 2 7" xfId="18884"/>
    <cellStyle name="Normal 2 2_draft transactions report_052009_rvsd" xfId="18885"/>
    <cellStyle name="Normal 2 20" xfId="18886"/>
    <cellStyle name="Normal 2 20 2" xfId="18887"/>
    <cellStyle name="Normal 2 21" xfId="18888"/>
    <cellStyle name="Normal 2 21 2" xfId="18889"/>
    <cellStyle name="Normal 2 22" xfId="18890"/>
    <cellStyle name="Normal 2 22 2" xfId="18891"/>
    <cellStyle name="Normal 2 23" xfId="18892"/>
    <cellStyle name="Normal 2 23 2" xfId="18893"/>
    <cellStyle name="Normal 2 24" xfId="18894"/>
    <cellStyle name="Normal 2 24 2" xfId="18895"/>
    <cellStyle name="Normal 2 25" xfId="18896"/>
    <cellStyle name="Normal 2 26" xfId="18897"/>
    <cellStyle name="Normal 2 27" xfId="18898"/>
    <cellStyle name="Normal 2 28" xfId="18899"/>
    <cellStyle name="Normal 2 29" xfId="18900"/>
    <cellStyle name="Normal 2 3" xfId="18901"/>
    <cellStyle name="Normal 2 3 2" xfId="18902"/>
    <cellStyle name="Normal 2 3 2 2" xfId="18903"/>
    <cellStyle name="Normal 2 3 2 2 2" xfId="18904"/>
    <cellStyle name="Normal 2 3 2 3" xfId="18905"/>
    <cellStyle name="Normal 2 3 3" xfId="18906"/>
    <cellStyle name="Normal 2 3 3 2" xfId="18907"/>
    <cellStyle name="Normal 2 3 4" xfId="18908"/>
    <cellStyle name="Normal 2 30" xfId="18909"/>
    <cellStyle name="Normal 2 31" xfId="18910"/>
    <cellStyle name="Normal 2 32" xfId="18911"/>
    <cellStyle name="Normal 2 33" xfId="18912"/>
    <cellStyle name="Normal 2 34" xfId="18913"/>
    <cellStyle name="Normal 2 35" xfId="18914"/>
    <cellStyle name="Normal 2 36" xfId="18915"/>
    <cellStyle name="Normal 2 37" xfId="18916"/>
    <cellStyle name="Normal 2 38" xfId="18917"/>
    <cellStyle name="Normal 2 39" xfId="18918"/>
    <cellStyle name="Normal 2 4" xfId="18919"/>
    <cellStyle name="Normal 2 4 2" xfId="18920"/>
    <cellStyle name="Normal 2 4 2 2" xfId="18921"/>
    <cellStyle name="Normal 2 4 2 2 2" xfId="18922"/>
    <cellStyle name="Normal 2 4 2 3" xfId="18923"/>
    <cellStyle name="Normal 2 4 3" xfId="18924"/>
    <cellStyle name="Normal 2 4 3 2" xfId="18925"/>
    <cellStyle name="Normal 2 4 4" xfId="18926"/>
    <cellStyle name="Normal 2 40" xfId="18927"/>
    <cellStyle name="Normal 2 41" xfId="18928"/>
    <cellStyle name="Normal 2 42" xfId="18929"/>
    <cellStyle name="Normal 2 42 2" xfId="18930"/>
    <cellStyle name="Normal 2 42 2 2" xfId="18931"/>
    <cellStyle name="Normal 2 42 3" xfId="18932"/>
    <cellStyle name="Normal 2 43" xfId="18933"/>
    <cellStyle name="Normal 2 43 2" xfId="18934"/>
    <cellStyle name="Normal 2 44" xfId="18935"/>
    <cellStyle name="Normal 2 5" xfId="18936"/>
    <cellStyle name="Normal 2 5 2" xfId="18937"/>
    <cellStyle name="Normal 2 5 2 2" xfId="18938"/>
    <cellStyle name="Normal 2 5 2 2 2" xfId="18939"/>
    <cellStyle name="Normal 2 5 2 2 2 2" xfId="18940"/>
    <cellStyle name="Normal 2 5 2 2 2 2 2" xfId="18941"/>
    <cellStyle name="Normal 2 5 2 2 2 2 2 2" xfId="18942"/>
    <cellStyle name="Normal 2 5 2 2 2 2 2 2 2" xfId="18943"/>
    <cellStyle name="Normal 2 5 2 2 2 2 2 2 2 2" xfId="18944"/>
    <cellStyle name="Normal 2 5 2 2 2 2 2 2 2 2 2" xfId="18945"/>
    <cellStyle name="Normal 2 5 2 2 2 2 2 2 2 2 2 2" xfId="18946"/>
    <cellStyle name="Normal 2 5 2 2 2 2 2 2 2 2 2 2 2" xfId="18947"/>
    <cellStyle name="Normal 2 5 2 2 2 2 2 2 2 2 2 2 2 2" xfId="18948"/>
    <cellStyle name="Normal 2 5 2 2 2 2 2 2 2 2 2 2 2 2 2" xfId="18949"/>
    <cellStyle name="Normal 2 5 2 2 2 2 2 2 2 2 2 2 2 2 2 2" xfId="18950"/>
    <cellStyle name="Normal 2 5 2 2 2 2 2 2 2 2 2 2 2 2 3" xfId="18951"/>
    <cellStyle name="Normal 2 5 2 2 2 2 2 2 2 2 2 2 2 3" xfId="18952"/>
    <cellStyle name="Normal 2 5 2 2 2 2 2 2 2 2 2 2 2 3 2" xfId="18953"/>
    <cellStyle name="Normal 2 5 2 2 2 2 2 2 2 2 2 2 2 3 2 2" xfId="18954"/>
    <cellStyle name="Normal 2 5 2 2 2 2 2 2 2 2 2 2 2 3 3" xfId="18955"/>
    <cellStyle name="Normal 2 5 2 2 2 2 2 2 2 2 2 2 2 4" xfId="18956"/>
    <cellStyle name="Normal 2 5 2 2 2 2 2 2 2 2 2 2 2 4 2" xfId="18957"/>
    <cellStyle name="Normal 2 5 2 2 2 2 2 2 2 2 2 2 2 4 2 2" xfId="18958"/>
    <cellStyle name="Normal 2 5 2 2 2 2 2 2 2 2 2 2 2 4 3" xfId="18959"/>
    <cellStyle name="Normal 2 5 2 2 2 2 2 2 2 2 2 2 2 5" xfId="18960"/>
    <cellStyle name="Normal 2 5 2 2 2 2 2 2 2 2 2 2 2 5 2" xfId="18961"/>
    <cellStyle name="Normal 2 5 2 2 2 2 2 2 2 2 2 2 2 6" xfId="18962"/>
    <cellStyle name="Normal 2 5 2 2 2 2 2 2 2 2 2 2 3" xfId="18963"/>
    <cellStyle name="Normal 2 5 2 2 2 2 2 2 2 2 2 2 3 2" xfId="18964"/>
    <cellStyle name="Normal 2 5 2 2 2 2 2 2 2 2 2 2 3 2 2" xfId="18965"/>
    <cellStyle name="Normal 2 5 2 2 2 2 2 2 2 2 2 2 3 3" xfId="18966"/>
    <cellStyle name="Normal 2 5 2 2 2 2 2 2 2 2 2 2 4" xfId="18967"/>
    <cellStyle name="Normal 2 5 2 2 2 2 2 2 2 2 2 2 4 2" xfId="18968"/>
    <cellStyle name="Normal 2 5 2 2 2 2 2 2 2 2 2 2 5" xfId="18969"/>
    <cellStyle name="Normal 2 5 2 2 2 2 2 2 2 2 2 3" xfId="18970"/>
    <cellStyle name="Normal 2 5 2 2 2 2 2 2 2 2 2 3 2" xfId="18971"/>
    <cellStyle name="Normal 2 5 2 2 2 2 2 2 2 2 2 3 2 2" xfId="18972"/>
    <cellStyle name="Normal 2 5 2 2 2 2 2 2 2 2 2 3 2 2 2" xfId="18973"/>
    <cellStyle name="Normal 2 5 2 2 2 2 2 2 2 2 2 3 2 3" xfId="18974"/>
    <cellStyle name="Normal 2 5 2 2 2 2 2 2 2 2 2 3 3" xfId="18975"/>
    <cellStyle name="Normal 2 5 2 2 2 2 2 2 2 2 2 3 3 2" xfId="18976"/>
    <cellStyle name="Normal 2 5 2 2 2 2 2 2 2 2 2 3 4" xfId="18977"/>
    <cellStyle name="Normal 2 5 2 2 2 2 2 2 2 2 2 4" xfId="18978"/>
    <cellStyle name="Normal 2 5 2 2 2 2 2 2 2 2 2 4 2" xfId="18979"/>
    <cellStyle name="Normal 2 5 2 2 2 2 2 2 2 2 2 4 2 2" xfId="18980"/>
    <cellStyle name="Normal 2 5 2 2 2 2 2 2 2 2 2 4 3" xfId="18981"/>
    <cellStyle name="Normal 2 5 2 2 2 2 2 2 2 2 2 5" xfId="18982"/>
    <cellStyle name="Normal 2 5 2 2 2 2 2 2 2 2 2 5 2" xfId="18983"/>
    <cellStyle name="Normal 2 5 2 2 2 2 2 2 2 2 2 6" xfId="18984"/>
    <cellStyle name="Normal 2 5 2 2 2 2 2 2 2 2 3" xfId="18985"/>
    <cellStyle name="Normal 2 5 2 2 2 2 2 2 2 2 3 2" xfId="18986"/>
    <cellStyle name="Normal 2 5 2 2 2 2 2 2 2 2 3 2 2" xfId="18987"/>
    <cellStyle name="Normal 2 5 2 2 2 2 2 2 2 2 3 3" xfId="18988"/>
    <cellStyle name="Normal 2 5 2 2 2 2 2 2 2 2 4" xfId="18989"/>
    <cellStyle name="Normal 2 5 2 2 2 2 2 2 2 2 4 2" xfId="18990"/>
    <cellStyle name="Normal 2 5 2 2 2 2 2 2 2 2 5" xfId="18991"/>
    <cellStyle name="Normal 2 5 2 2 2 2 2 2 2 3" xfId="18992"/>
    <cellStyle name="Normal 2 5 2 2 2 2 2 2 2 3 2" xfId="18993"/>
    <cellStyle name="Normal 2 5 2 2 2 2 2 2 2 3 2 2" xfId="18994"/>
    <cellStyle name="Normal 2 5 2 2 2 2 2 2 2 3 3" xfId="18995"/>
    <cellStyle name="Normal 2 5 2 2 2 2 2 2 2 4" xfId="18996"/>
    <cellStyle name="Normal 2 5 2 2 2 2 2 2 2 4 2" xfId="18997"/>
    <cellStyle name="Normal 2 5 2 2 2 2 2 2 2 5" xfId="18998"/>
    <cellStyle name="Normal 2 5 2 2 2 2 2 2 3" xfId="18999"/>
    <cellStyle name="Normal 2 5 2 2 2 2 2 2 3 2" xfId="19000"/>
    <cellStyle name="Normal 2 5 2 2 2 2 2 2 3 2 2" xfId="19001"/>
    <cellStyle name="Normal 2 5 2 2 2 2 2 2 3 2 2 2" xfId="19002"/>
    <cellStyle name="Normal 2 5 2 2 2 2 2 2 3 2 3" xfId="19003"/>
    <cellStyle name="Normal 2 5 2 2 2 2 2 2 3 3" xfId="19004"/>
    <cellStyle name="Normal 2 5 2 2 2 2 2 2 3 3 2" xfId="19005"/>
    <cellStyle name="Normal 2 5 2 2 2 2 2 2 3 4" xfId="19006"/>
    <cellStyle name="Normal 2 5 2 2 2 2 2 2 4" xfId="19007"/>
    <cellStyle name="Normal 2 5 2 2 2 2 2 2 4 2" xfId="19008"/>
    <cellStyle name="Normal 2 5 2 2 2 2 2 2 4 2 2" xfId="19009"/>
    <cellStyle name="Normal 2 5 2 2 2 2 2 2 4 2 2 2" xfId="19010"/>
    <cellStyle name="Normal 2 5 2 2 2 2 2 2 4 2 3" xfId="19011"/>
    <cellStyle name="Normal 2 5 2 2 2 2 2 2 4 3" xfId="19012"/>
    <cellStyle name="Normal 2 5 2 2 2 2 2 2 4 3 2" xfId="19013"/>
    <cellStyle name="Normal 2 5 2 2 2 2 2 2 4 4" xfId="19014"/>
    <cellStyle name="Normal 2 5 2 2 2 2 2 2 5" xfId="19015"/>
    <cellStyle name="Normal 2 5 2 2 2 2 2 2 5 2" xfId="19016"/>
    <cellStyle name="Normal 2 5 2 2 2 2 2 2 5 2 2" xfId="19017"/>
    <cellStyle name="Normal 2 5 2 2 2 2 2 2 5 2 2 2" xfId="19018"/>
    <cellStyle name="Normal 2 5 2 2 2 2 2 2 5 2 3" xfId="19019"/>
    <cellStyle name="Normal 2 5 2 2 2 2 2 2 5 3" xfId="19020"/>
    <cellStyle name="Normal 2 5 2 2 2 2 2 2 5 3 2" xfId="19021"/>
    <cellStyle name="Normal 2 5 2 2 2 2 2 2 5 3 2 2" xfId="19022"/>
    <cellStyle name="Normal 2 5 2 2 2 2 2 2 5 3 3" xfId="19023"/>
    <cellStyle name="Normal 2 5 2 2 2 2 2 2 5 4" xfId="19024"/>
    <cellStyle name="Normal 2 5 2 2 2 2 2 2 5 4 2" xfId="19025"/>
    <cellStyle name="Normal 2 5 2 2 2 2 2 2 5 4 2 2" xfId="19026"/>
    <cellStyle name="Normal 2 5 2 2 2 2 2 2 5 4 3" xfId="19027"/>
    <cellStyle name="Normal 2 5 2 2 2 2 2 2 5 5" xfId="19028"/>
    <cellStyle name="Normal 2 5 2 2 2 2 2 2 5 5 2" xfId="19029"/>
    <cellStyle name="Normal 2 5 2 2 2 2 2 2 5 6" xfId="19030"/>
    <cellStyle name="Normal 2 5 2 2 2 2 2 2 6" xfId="19031"/>
    <cellStyle name="Normal 2 5 2 2 2 2 2 2 6 2" xfId="19032"/>
    <cellStyle name="Normal 2 5 2 2 2 2 2 2 6 2 2" xfId="19033"/>
    <cellStyle name="Normal 2 5 2 2 2 2 2 2 6 3" xfId="19034"/>
    <cellStyle name="Normal 2 5 2 2 2 2 2 2 7" xfId="19035"/>
    <cellStyle name="Normal 2 5 2 2 2 2 2 2 7 2" xfId="19036"/>
    <cellStyle name="Normal 2 5 2 2 2 2 2 2 8" xfId="19037"/>
    <cellStyle name="Normal 2 5 2 2 2 2 2 3" xfId="19038"/>
    <cellStyle name="Normal 2 5 2 2 2 2 2 3 2" xfId="19039"/>
    <cellStyle name="Normal 2 5 2 2 2 2 2 3 2 2" xfId="19040"/>
    <cellStyle name="Normal 2 5 2 2 2 2 2 3 3" xfId="19041"/>
    <cellStyle name="Normal 2 5 2 2 2 2 2 4" xfId="19042"/>
    <cellStyle name="Normal 2 5 2 2 2 2 2 4 2" xfId="19043"/>
    <cellStyle name="Normal 2 5 2 2 2 2 2 5" xfId="19044"/>
    <cellStyle name="Normal 2 5 2 2 2 2 3" xfId="19045"/>
    <cellStyle name="Normal 2 5 2 2 2 2 3 2" xfId="19046"/>
    <cellStyle name="Normal 2 5 2 2 2 2 3 2 2" xfId="19047"/>
    <cellStyle name="Normal 2 5 2 2 2 2 3 3" xfId="19048"/>
    <cellStyle name="Normal 2 5 2 2 2 2 4" xfId="19049"/>
    <cellStyle name="Normal 2 5 2 2 2 2 4 2" xfId="19050"/>
    <cellStyle name="Normal 2 5 2 2 2 2 5" xfId="19051"/>
    <cellStyle name="Normal 2 5 2 2 2 3" xfId="19052"/>
    <cellStyle name="Normal 2 5 2 2 2 3 2" xfId="19053"/>
    <cellStyle name="Normal 2 5 2 2 2 3 2 2" xfId="19054"/>
    <cellStyle name="Normal 2 5 2 2 2 3 3" xfId="19055"/>
    <cellStyle name="Normal 2 5 2 2 2 4" xfId="19056"/>
    <cellStyle name="Normal 2 5 2 2 2 4 2" xfId="19057"/>
    <cellStyle name="Normal 2 5 2 2 2 5" xfId="19058"/>
    <cellStyle name="Normal 2 5 2 2 3" xfId="19059"/>
    <cellStyle name="Normal 2 5 2 2 3 2" xfId="19060"/>
    <cellStyle name="Normal 2 5 2 2 3 2 2" xfId="19061"/>
    <cellStyle name="Normal 2 5 2 2 3 3" xfId="19062"/>
    <cellStyle name="Normal 2 5 2 2 4" xfId="19063"/>
    <cellStyle name="Normal 2 5 2 2 4 2" xfId="19064"/>
    <cellStyle name="Normal 2 5 2 2 5" xfId="19065"/>
    <cellStyle name="Normal 2 5 2 2_draft transactions report_052009_rvsd" xfId="19066"/>
    <cellStyle name="Normal 2 5 2 3" xfId="19067"/>
    <cellStyle name="Normal 2 5 2 3 2" xfId="19068"/>
    <cellStyle name="Normal 2 5 2 3 2 2" xfId="19069"/>
    <cellStyle name="Normal 2 5 2 3 3" xfId="19070"/>
    <cellStyle name="Normal 2 5 2 4" xfId="19071"/>
    <cellStyle name="Normal 2 5 2 4 2" xfId="19072"/>
    <cellStyle name="Normal 2 5 2 5" xfId="19073"/>
    <cellStyle name="Normal 2 5 2_draft transactions report_052009_rvsd" xfId="19074"/>
    <cellStyle name="Normal 2 5 3" xfId="19075"/>
    <cellStyle name="Normal 2 5 3 2" xfId="19076"/>
    <cellStyle name="Normal 2 5 3 2 2" xfId="19077"/>
    <cellStyle name="Normal 2 5 3 3" xfId="19078"/>
    <cellStyle name="Normal 2 5 4" xfId="19079"/>
    <cellStyle name="Normal 2 5 4 2" xfId="19080"/>
    <cellStyle name="Normal 2 5 5" xfId="19081"/>
    <cellStyle name="Normal 2 5_draft transactions report_052009_rvsd" xfId="19082"/>
    <cellStyle name="Normal 2 6" xfId="19083"/>
    <cellStyle name="Normal 2 6 2" xfId="19084"/>
    <cellStyle name="Normal 2 6 2 2" xfId="19085"/>
    <cellStyle name="Normal 2 6 2 2 2" xfId="19086"/>
    <cellStyle name="Normal 2 6 2 2 2 2" xfId="19087"/>
    <cellStyle name="Normal 2 6 2 2 2 2 2" xfId="19088"/>
    <cellStyle name="Normal 2 6 2 2 2 2 2 2" xfId="19089"/>
    <cellStyle name="Normal 2 6 2 2 2 2 2 2 2" xfId="19090"/>
    <cellStyle name="Normal 2 6 2 2 2 2 2 2 2 2" xfId="19091"/>
    <cellStyle name="Normal 2 6 2 2 2 2 2 2 3" xfId="19092"/>
    <cellStyle name="Normal 2 6 2 2 2 2 2 3" xfId="19093"/>
    <cellStyle name="Normal 2 6 2 2 2 2 2 3 2" xfId="19094"/>
    <cellStyle name="Normal 2 6 2 2 2 2 2 4" xfId="19095"/>
    <cellStyle name="Normal 2 6 2 2 2 2 3" xfId="19096"/>
    <cellStyle name="Normal 2 6 2 2 2 2 3 2" xfId="19097"/>
    <cellStyle name="Normal 2 6 2 2 2 2 3 2 2" xfId="19098"/>
    <cellStyle name="Normal 2 6 2 2 2 2 3 3" xfId="19099"/>
    <cellStyle name="Normal 2 6 2 2 2 2 4" xfId="19100"/>
    <cellStyle name="Normal 2 6 2 2 2 2 4 2" xfId="19101"/>
    <cellStyle name="Normal 2 6 2 2 2 2 5" xfId="19102"/>
    <cellStyle name="Normal 2 6 2 2 2 3" xfId="19103"/>
    <cellStyle name="Normal 2 6 2 2 2 3 2" xfId="19104"/>
    <cellStyle name="Normal 2 6 2 2 2 3 2 2" xfId="19105"/>
    <cellStyle name="Normal 2 6 2 2 2 3 2 2 2" xfId="19106"/>
    <cellStyle name="Normal 2 6 2 2 2 3 2 2 2 2" xfId="19107"/>
    <cellStyle name="Normal 2 6 2 2 2 3 2 2 2 2 2" xfId="19108"/>
    <cellStyle name="Normal 2 6 2 2 2 3 2 2 2 2 2 2" xfId="19109"/>
    <cellStyle name="Normal 2 6 2 2 2 3 2 2 2 2 3" xfId="19110"/>
    <cellStyle name="Normal 2 6 2 2 2 3 2 2 2 3" xfId="19111"/>
    <cellStyle name="Normal 2 6 2 2 2 3 2 2 2 3 2" xfId="19112"/>
    <cellStyle name="Normal 2 6 2 2 2 3 2 2 2 4" xfId="19113"/>
    <cellStyle name="Normal 2 6 2 2 2 3 2 2 3" xfId="19114"/>
    <cellStyle name="Normal 2 6 2 2 2 3 2 2 3 2" xfId="19115"/>
    <cellStyle name="Normal 2 6 2 2 2 3 2 2 3 2 2" xfId="19116"/>
    <cellStyle name="Normal 2 6 2 2 2 3 2 2 3 3" xfId="19117"/>
    <cellStyle name="Normal 2 6 2 2 2 3 2 2 4" xfId="19118"/>
    <cellStyle name="Normal 2 6 2 2 2 3 2 2 4 2" xfId="19119"/>
    <cellStyle name="Normal 2 6 2 2 2 3 2 2 5" xfId="19120"/>
    <cellStyle name="Normal 2 6 2 2 2 3 2 3" xfId="19121"/>
    <cellStyle name="Normal 2 6 2 2 2 3 2 3 2" xfId="19122"/>
    <cellStyle name="Normal 2 6 2 2 2 3 2 3 2 2" xfId="19123"/>
    <cellStyle name="Normal 2 6 2 2 2 3 2 3 3" xfId="19124"/>
    <cellStyle name="Normal 2 6 2 2 2 3 2 4" xfId="19125"/>
    <cellStyle name="Normal 2 6 2 2 2 3 2 4 2" xfId="19126"/>
    <cellStyle name="Normal 2 6 2 2 2 3 2 5" xfId="19127"/>
    <cellStyle name="Normal 2 6 2 2 2 3 3" xfId="19128"/>
    <cellStyle name="Normal 2 6 2 2 2 3 3 2" xfId="19129"/>
    <cellStyle name="Normal 2 6 2 2 2 3 3 2 2" xfId="19130"/>
    <cellStyle name="Normal 2 6 2 2 2 3 3 3" xfId="19131"/>
    <cellStyle name="Normal 2 6 2 2 2 3 4" xfId="19132"/>
    <cellStyle name="Normal 2 6 2 2 2 3 4 2" xfId="19133"/>
    <cellStyle name="Normal 2 6 2 2 2 3 5" xfId="19134"/>
    <cellStyle name="Normal 2 6 2 2 2 4" xfId="19135"/>
    <cellStyle name="Normal 2 6 2 2 2 4 2" xfId="19136"/>
    <cellStyle name="Normal 2 6 2 2 2 4 2 2" xfId="19137"/>
    <cellStyle name="Normal 2 6 2 2 2 4 3" xfId="19138"/>
    <cellStyle name="Normal 2 6 2 2 2 5" xfId="19139"/>
    <cellStyle name="Normal 2 6 2 2 2 5 2" xfId="19140"/>
    <cellStyle name="Normal 2 6 2 2 2 6" xfId="19141"/>
    <cellStyle name="Normal 2 6 2 2 3" xfId="19142"/>
    <cellStyle name="Normal 2 6 2 2 3 2" xfId="19143"/>
    <cellStyle name="Normal 2 6 2 2 3 2 2" xfId="19144"/>
    <cellStyle name="Normal 2 6 2 2 3 3" xfId="19145"/>
    <cellStyle name="Normal 2 6 2 2 4" xfId="19146"/>
    <cellStyle name="Normal 2 6 2 2 4 2" xfId="19147"/>
    <cellStyle name="Normal 2 6 2 2 5" xfId="19148"/>
    <cellStyle name="Normal 2 6 2 3" xfId="19149"/>
    <cellStyle name="Normal 2 6 2 3 2" xfId="19150"/>
    <cellStyle name="Normal 2 6 2 3 2 2" xfId="19151"/>
    <cellStyle name="Normal 2 6 2 3 3" xfId="19152"/>
    <cellStyle name="Normal 2 6 2 4" xfId="19153"/>
    <cellStyle name="Normal 2 6 2 4 2" xfId="19154"/>
    <cellStyle name="Normal 2 6 2 5" xfId="19155"/>
    <cellStyle name="Normal 2 6 3" xfId="19156"/>
    <cellStyle name="Normal 2 6 3 2" xfId="19157"/>
    <cellStyle name="Normal 2 6 3 2 2" xfId="19158"/>
    <cellStyle name="Normal 2 6 3 3" xfId="19159"/>
    <cellStyle name="Normal 2 6 4" xfId="19160"/>
    <cellStyle name="Normal 2 6 4 2" xfId="19161"/>
    <cellStyle name="Normal 2 6 5" xfId="19162"/>
    <cellStyle name="Normal 2 6_draft transactions report_052009_rvsd" xfId="19163"/>
    <cellStyle name="Normal 2 7" xfId="19164"/>
    <cellStyle name="Normal 2 7 2" xfId="19165"/>
    <cellStyle name="Normal 2 7 2 2" xfId="19166"/>
    <cellStyle name="Normal 2 7 2 2 2" xfId="19167"/>
    <cellStyle name="Normal 2 7 2 3" xfId="19168"/>
    <cellStyle name="Normal 2 7 3" xfId="19169"/>
    <cellStyle name="Normal 2 7 3 2" xfId="19170"/>
    <cellStyle name="Normal 2 7 4" xfId="19171"/>
    <cellStyle name="Normal 2 8" xfId="19172"/>
    <cellStyle name="Normal 2 8 2" xfId="19173"/>
    <cellStyle name="Normal 2 8 2 2" xfId="19174"/>
    <cellStyle name="Normal 2 8 2 2 2" xfId="19175"/>
    <cellStyle name="Normal 2 8 2 3" xfId="19176"/>
    <cellStyle name="Normal 2 8 3" xfId="19177"/>
    <cellStyle name="Normal 2 8 3 2" xfId="19178"/>
    <cellStyle name="Normal 2 8 4" xfId="19179"/>
    <cellStyle name="Normal 2 9" xfId="19180"/>
    <cellStyle name="Normal 2 9 2" xfId="19181"/>
    <cellStyle name="Normal 2 9 2 2" xfId="19182"/>
    <cellStyle name="Normal 2 9 2 2 2" xfId="19183"/>
    <cellStyle name="Normal 2 9 2 3" xfId="19184"/>
    <cellStyle name="Normal 2 9 3" xfId="19185"/>
    <cellStyle name="Normal 2 9 3 2" xfId="19186"/>
    <cellStyle name="Normal 2 9 4" xfId="19187"/>
    <cellStyle name="Normal 2_draft transactions report_052009_rvsd" xfId="19188"/>
    <cellStyle name="Normal 3" xfId="19189"/>
    <cellStyle name="Normal 3 2" xfId="5"/>
    <cellStyle name="Normal 3 3" xfId="19190"/>
    <cellStyle name="Normal 3 4" xfId="19191"/>
    <cellStyle name="Normal 3 4 2" xfId="19192"/>
    <cellStyle name="Normal 3 4 2 2" xfId="19193"/>
    <cellStyle name="Normal 3 4 2 2 2" xfId="19194"/>
    <cellStyle name="Normal 3 4 2 3" xfId="19195"/>
    <cellStyle name="Normal 3 4 3" xfId="19196"/>
    <cellStyle name="Normal 3 4 3 2" xfId="19197"/>
    <cellStyle name="Normal 3 4 4" xfId="19198"/>
    <cellStyle name="Normal 3_draft transactions report_052009_rvsd" xfId="19199"/>
    <cellStyle name="Normal 4" xfId="19200"/>
    <cellStyle name="Normal 4 2" xfId="19201"/>
    <cellStyle name="Normal 4 2 2" xfId="19202"/>
    <cellStyle name="Normal 4 2 2 2" xfId="19203"/>
    <cellStyle name="Normal 4 2 2 2 2" xfId="19204"/>
    <cellStyle name="Normal 4 2 2 3" xfId="19205"/>
    <cellStyle name="Normal 4 2 3" xfId="19206"/>
    <cellStyle name="Normal 4 2 3 2" xfId="19207"/>
    <cellStyle name="Normal 4 2 4" xfId="19208"/>
    <cellStyle name="Normal 4 3" xfId="19209"/>
    <cellStyle name="Normal 4 4" xfId="19210"/>
    <cellStyle name="Normal 4 4 2" xfId="19211"/>
    <cellStyle name="Normal 4 4 2 2" xfId="19212"/>
    <cellStyle name="Normal 4 4 3" xfId="19213"/>
    <cellStyle name="Normal 4 5" xfId="19214"/>
    <cellStyle name="Normal 4 5 2" xfId="19215"/>
    <cellStyle name="Normal 4 6" xfId="19216"/>
    <cellStyle name="Normal 5" xfId="19217"/>
    <cellStyle name="Normal 5 2" xfId="19218"/>
    <cellStyle name="Normal 5 2 2" xfId="19219"/>
    <cellStyle name="Normal 5 2 2 2" xfId="19220"/>
    <cellStyle name="Normal 5 2 2 2 2" xfId="19221"/>
    <cellStyle name="Normal 5 2 2 2 2 2" xfId="19222"/>
    <cellStyle name="Normal 5 2 2 2 3" xfId="19223"/>
    <cellStyle name="Normal 5 2 2 3" xfId="19224"/>
    <cellStyle name="Normal 5 2 2 3 2" xfId="19225"/>
    <cellStyle name="Normal 5 2 2 4" xfId="19226"/>
    <cellStyle name="Normal 5 2 3" xfId="19227"/>
    <cellStyle name="Normal 5 2 3 2" xfId="19228"/>
    <cellStyle name="Normal 5 2 3 2 2" xfId="19229"/>
    <cellStyle name="Normal 5 2 3 3" xfId="19230"/>
    <cellStyle name="Normal 5 2 4" xfId="19231"/>
    <cellStyle name="Normal 5 2 4 2" xfId="19232"/>
    <cellStyle name="Normal 5 2 5" xfId="19233"/>
    <cellStyle name="Normal 5 2_draft transactions report_052009_rvsd" xfId="19234"/>
    <cellStyle name="Normal 5 3" xfId="19235"/>
    <cellStyle name="Normal 5 3 2" xfId="19236"/>
    <cellStyle name="Normal 5 3 2 2" xfId="19237"/>
    <cellStyle name="Normal 5 3 2 2 2" xfId="19238"/>
    <cellStyle name="Normal 5 3 2 3" xfId="19239"/>
    <cellStyle name="Normal 5 3 3" xfId="19240"/>
    <cellStyle name="Normal 5 3 3 2" xfId="19241"/>
    <cellStyle name="Normal 5 3 4" xfId="19242"/>
    <cellStyle name="Normal 5 4" xfId="19243"/>
    <cellStyle name="Normal 5 4 2" xfId="19244"/>
    <cellStyle name="Normal 5 4 2 2" xfId="19245"/>
    <cellStyle name="Normal 5 4 2 2 2" xfId="19246"/>
    <cellStyle name="Normal 5 4 2 2 2 2" xfId="19247"/>
    <cellStyle name="Normal 5 4 2 2 2 2 2" xfId="19248"/>
    <cellStyle name="Normal 5 4 2 2 2 2 2 2" xfId="19249"/>
    <cellStyle name="Normal 5 4 2 2 2 2 3" xfId="19250"/>
    <cellStyle name="Normal 5 4 2 2 2 3" xfId="19251"/>
    <cellStyle name="Normal 5 4 2 2 2 3 2" xfId="19252"/>
    <cellStyle name="Normal 5 4 2 2 2 4" xfId="19253"/>
    <cellStyle name="Normal 5 4 2 2 3" xfId="19254"/>
    <cellStyle name="Normal 5 4 2 2 3 2" xfId="19255"/>
    <cellStyle name="Normal 5 4 2 2 3 2 2" xfId="19256"/>
    <cellStyle name="Normal 5 4 2 2 3 2 2 2" xfId="19257"/>
    <cellStyle name="Normal 5 4 2 2 3 2 2 2 2" xfId="19258"/>
    <cellStyle name="Normal 5 4 2 2 3 2 2 2 2 2" xfId="19259"/>
    <cellStyle name="Normal 5 4 2 2 3 2 2 2 3" xfId="19260"/>
    <cellStyle name="Normal 5 4 2 2 3 2 2 3" xfId="19261"/>
    <cellStyle name="Normal 5 4 2 2 3 2 2 3 2" xfId="19262"/>
    <cellStyle name="Normal 5 4 2 2 3 2 2 4" xfId="19263"/>
    <cellStyle name="Normal 5 4 2 2 3 2 3" xfId="19264"/>
    <cellStyle name="Normal 5 4 2 2 3 2 3 2" xfId="19265"/>
    <cellStyle name="Normal 5 4 2 2 3 2 3 2 2" xfId="19266"/>
    <cellStyle name="Normal 5 4 2 2 3 2 3 3" xfId="19267"/>
    <cellStyle name="Normal 5 4 2 2 3 2 4" xfId="19268"/>
    <cellStyle name="Normal 5 4 2 2 3 2 4 2" xfId="19269"/>
    <cellStyle name="Normal 5 4 2 2 3 2 5" xfId="19270"/>
    <cellStyle name="Normal 5 4 2 2 3 3" xfId="19271"/>
    <cellStyle name="Normal 5 4 2 2 3 3 2" xfId="19272"/>
    <cellStyle name="Normal 5 4 2 2 3 3 2 2" xfId="19273"/>
    <cellStyle name="Normal 5 4 2 2 3 3 3" xfId="19274"/>
    <cellStyle name="Normal 5 4 2 2 3 4" xfId="19275"/>
    <cellStyle name="Normal 5 4 2 2 3 4 2" xfId="19276"/>
    <cellStyle name="Normal 5 4 2 2 3 5" xfId="19277"/>
    <cellStyle name="Normal 5 4 2 2 4" xfId="19278"/>
    <cellStyle name="Normal 5 4 2 2 4 2" xfId="19279"/>
    <cellStyle name="Normal 5 4 2 2 4 2 2" xfId="19280"/>
    <cellStyle name="Normal 5 4 2 2 4 3" xfId="19281"/>
    <cellStyle name="Normal 5 4 2 2 5" xfId="19282"/>
    <cellStyle name="Normal 5 4 2 2 5 2" xfId="19283"/>
    <cellStyle name="Normal 5 4 2 2 6" xfId="19284"/>
    <cellStyle name="Normal 5 4 2 3" xfId="19285"/>
    <cellStyle name="Normal 5 4 2 3 2" xfId="19286"/>
    <cellStyle name="Normal 5 4 2 3 2 2" xfId="19287"/>
    <cellStyle name="Normal 5 4 2 3 2 2 2" xfId="19288"/>
    <cellStyle name="Normal 5 4 2 3 2 3" xfId="19289"/>
    <cellStyle name="Normal 5 4 2 3 3" xfId="19290"/>
    <cellStyle name="Normal 5 4 2 3 3 2" xfId="19291"/>
    <cellStyle name="Normal 5 4 2 3 4" xfId="19292"/>
    <cellStyle name="Normal 5 4 2 4" xfId="19293"/>
    <cellStyle name="Normal 5 4 2 4 2" xfId="19294"/>
    <cellStyle name="Normal 5 4 2 4 2 2" xfId="19295"/>
    <cellStyle name="Normal 5 4 2 4 3" xfId="19296"/>
    <cellStyle name="Normal 5 4 2 5" xfId="19297"/>
    <cellStyle name="Normal 5 4 2 5 2" xfId="19298"/>
    <cellStyle name="Normal 5 4 2 6" xfId="19299"/>
    <cellStyle name="Normal 5 4 3" xfId="19300"/>
    <cellStyle name="Normal 5 4 3 2" xfId="19301"/>
    <cellStyle name="Normal 5 4 3 2 2" xfId="19302"/>
    <cellStyle name="Normal 5 4 3 3" xfId="19303"/>
    <cellStyle name="Normal 5 4 4" xfId="19304"/>
    <cellStyle name="Normal 5 4 4 2" xfId="19305"/>
    <cellStyle name="Normal 5 4 5" xfId="19306"/>
    <cellStyle name="Normal 5 5" xfId="19307"/>
    <cellStyle name="Normal 5 5 2" xfId="19308"/>
    <cellStyle name="Normal 5 5 2 2" xfId="19309"/>
    <cellStyle name="Normal 5 5 3" xfId="19310"/>
    <cellStyle name="Normal 5 6" xfId="19311"/>
    <cellStyle name="Normal 5 6 2" xfId="19312"/>
    <cellStyle name="Normal 5 7" xfId="19313"/>
    <cellStyle name="Normal 5_draft transactions report_052009_rvsd" xfId="19314"/>
    <cellStyle name="Normal 6" xfId="19315"/>
    <cellStyle name="Normal 6 2" xfId="19316"/>
    <cellStyle name="Normal 6 2 2" xfId="19317"/>
    <cellStyle name="Normal 6 2 2 2" xfId="19318"/>
    <cellStyle name="Normal 6 2 2 2 2" xfId="19319"/>
    <cellStyle name="Normal 6 2 2 2 2 2" xfId="19320"/>
    <cellStyle name="Normal 6 2 2 2 3" xfId="19321"/>
    <cellStyle name="Normal 6 2 2 3" xfId="19322"/>
    <cellStyle name="Normal 6 2 2 3 2" xfId="19323"/>
    <cellStyle name="Normal 6 2 2 4" xfId="19324"/>
    <cellStyle name="Normal 6 2 3" xfId="19325"/>
    <cellStyle name="Normal 6 2 3 2" xfId="19326"/>
    <cellStyle name="Normal 6 2 3 2 2" xfId="19327"/>
    <cellStyle name="Normal 6 2 3 3" xfId="19328"/>
    <cellStyle name="Normal 6 2 4" xfId="19329"/>
    <cellStyle name="Normal 6 2 4 2" xfId="19330"/>
    <cellStyle name="Normal 6 2 5" xfId="19331"/>
    <cellStyle name="Normal 6 2_draft transactions report_052009_rvsd" xfId="19332"/>
    <cellStyle name="Normal 6 3" xfId="19333"/>
    <cellStyle name="Normal 6 3 2" xfId="19334"/>
    <cellStyle name="Normal 6 3 2 2" xfId="19335"/>
    <cellStyle name="Normal 6 3 2 2 2" xfId="19336"/>
    <cellStyle name="Normal 6 3 2 3" xfId="19337"/>
    <cellStyle name="Normal 6 3 3" xfId="19338"/>
    <cellStyle name="Normal 6 3 3 2" xfId="19339"/>
    <cellStyle name="Normal 6 3 4" xfId="19340"/>
    <cellStyle name="Normal 6 4" xfId="19341"/>
    <cellStyle name="Normal 6 4 2" xfId="19342"/>
    <cellStyle name="Normal 6 4 2 2" xfId="19343"/>
    <cellStyle name="Normal 6 4 2 2 2" xfId="19344"/>
    <cellStyle name="Normal 6 4 2 2 2 2" xfId="19345"/>
    <cellStyle name="Normal 6 4 2 2 2 2 2" xfId="19346"/>
    <cellStyle name="Normal 6 4 2 2 2 3" xfId="19347"/>
    <cellStyle name="Normal 6 4 2 2 3" xfId="19348"/>
    <cellStyle name="Normal 6 4 2 2 3 2" xfId="19349"/>
    <cellStyle name="Normal 6 4 2 2 4" xfId="19350"/>
    <cellStyle name="Normal 6 4 2 3" xfId="19351"/>
    <cellStyle name="Normal 6 4 2 3 2" xfId="19352"/>
    <cellStyle name="Normal 6 4 2 3 2 2" xfId="19353"/>
    <cellStyle name="Normal 6 4 2 3 3" xfId="19354"/>
    <cellStyle name="Normal 6 4 2 4" xfId="19355"/>
    <cellStyle name="Normal 6 4 2 4 2" xfId="19356"/>
    <cellStyle name="Normal 6 4 2 5" xfId="19357"/>
    <cellStyle name="Normal 6 4 3" xfId="19358"/>
    <cellStyle name="Normal 6 4 3 2" xfId="19359"/>
    <cellStyle name="Normal 6 4 3 2 2" xfId="19360"/>
    <cellStyle name="Normal 6 4 3 3" xfId="19361"/>
    <cellStyle name="Normal 6 4 4" xfId="19362"/>
    <cellStyle name="Normal 6 4 4 2" xfId="19363"/>
    <cellStyle name="Normal 6 4 5" xfId="19364"/>
    <cellStyle name="Normal 6 5" xfId="19365"/>
    <cellStyle name="Normal 6 5 2" xfId="19366"/>
    <cellStyle name="Normal 6 5 2 2" xfId="19367"/>
    <cellStyle name="Normal 6 5 3" xfId="19368"/>
    <cellStyle name="Normal 6 6" xfId="19369"/>
    <cellStyle name="Normal 6 6 2" xfId="19370"/>
    <cellStyle name="Normal 6 7" xfId="19371"/>
    <cellStyle name="Normal 6_draft transactions report_052009_rvsd" xfId="19372"/>
    <cellStyle name="Normal 7" xfId="19373"/>
    <cellStyle name="Normal 7 2" xfId="19374"/>
    <cellStyle name="Normal 7 2 2" xfId="19375"/>
    <cellStyle name="Normal 7 2 2 2" xfId="19376"/>
    <cellStyle name="Normal 7 2 2 2 2" xfId="19377"/>
    <cellStyle name="Normal 7 2 2 2 2 2" xfId="19378"/>
    <cellStyle name="Normal 7 2 2 2 3" xfId="19379"/>
    <cellStyle name="Normal 7 2 2 3" xfId="19380"/>
    <cellStyle name="Normal 7 2 2 3 2" xfId="19381"/>
    <cellStyle name="Normal 7 2 2 4" xfId="19382"/>
    <cellStyle name="Normal 7 2 3" xfId="19383"/>
    <cellStyle name="Normal 7 2 3 2" xfId="19384"/>
    <cellStyle name="Normal 7 2 3 2 2" xfId="19385"/>
    <cellStyle name="Normal 7 2 3 2 2 2" xfId="19386"/>
    <cellStyle name="Normal 7 2 3 2 2 2 2" xfId="19387"/>
    <cellStyle name="Normal 7 2 3 2 2 2 2 2" xfId="19388"/>
    <cellStyle name="Normal 7 2 3 2 2 2 3" xfId="19389"/>
    <cellStyle name="Normal 7 2 3 2 2 3" xfId="19390"/>
    <cellStyle name="Normal 7 2 3 2 2 3 2" xfId="19391"/>
    <cellStyle name="Normal 7 2 3 2 2 4" xfId="19392"/>
    <cellStyle name="Normal 7 2 3 2 3" xfId="19393"/>
    <cellStyle name="Normal 7 2 3 2 3 2" xfId="19394"/>
    <cellStyle name="Normal 7 2 3 2 3 2 2" xfId="19395"/>
    <cellStyle name="Normal 7 2 3 2 3 3" xfId="19396"/>
    <cellStyle name="Normal 7 2 3 2 4" xfId="19397"/>
    <cellStyle name="Normal 7 2 3 2 4 2" xfId="19398"/>
    <cellStyle name="Normal 7 2 3 2 5" xfId="19399"/>
    <cellStyle name="Normal 7 2 3 3" xfId="19400"/>
    <cellStyle name="Normal 7 2 3 3 2" xfId="19401"/>
    <cellStyle name="Normal 7 2 3 3 2 2" xfId="19402"/>
    <cellStyle name="Normal 7 2 3 3 3" xfId="19403"/>
    <cellStyle name="Normal 7 2 3 4" xfId="19404"/>
    <cellStyle name="Normal 7 2 3 4 2" xfId="19405"/>
    <cellStyle name="Normal 7 2 3 5" xfId="19406"/>
    <cellStyle name="Normal 7 2 4" xfId="19407"/>
    <cellStyle name="Normal 7 2 4 2" xfId="19408"/>
    <cellStyle name="Normal 7 2 4 2 2" xfId="19409"/>
    <cellStyle name="Normal 7 2 4 3" xfId="19410"/>
    <cellStyle name="Normal 7 2 5" xfId="19411"/>
    <cellStyle name="Normal 7 2 5 2" xfId="19412"/>
    <cellStyle name="Normal 7 2 6" xfId="19413"/>
    <cellStyle name="Normal 7 2_draft transactions report_052009_rvsd" xfId="19414"/>
    <cellStyle name="Normal 7 3" xfId="19415"/>
    <cellStyle name="Normal 7 3 2" xfId="19416"/>
    <cellStyle name="Normal 7 3 2 2" xfId="19417"/>
    <cellStyle name="Normal 7 3 2 2 2" xfId="19418"/>
    <cellStyle name="Normal 7 3 2 3" xfId="19419"/>
    <cellStyle name="Normal 7 3 3" xfId="19420"/>
    <cellStyle name="Normal 7 3 3 2" xfId="19421"/>
    <cellStyle name="Normal 7 3 4" xfId="19422"/>
    <cellStyle name="Normal 7 4" xfId="19423"/>
    <cellStyle name="Normal 7 4 2" xfId="19424"/>
    <cellStyle name="Normal 7 4 2 2" xfId="19425"/>
    <cellStyle name="Normal 7 4 2 2 2" xfId="19426"/>
    <cellStyle name="Normal 7 4 2 2 2 2" xfId="19427"/>
    <cellStyle name="Normal 7 4 2 2 2 2 2" xfId="19428"/>
    <cellStyle name="Normal 7 4 2 2 2 3" xfId="19429"/>
    <cellStyle name="Normal 7 4 2 2 3" xfId="19430"/>
    <cellStyle name="Normal 7 4 2 2 3 2" xfId="19431"/>
    <cellStyle name="Normal 7 4 2 2 4" xfId="19432"/>
    <cellStyle name="Normal 7 4 2 3" xfId="19433"/>
    <cellStyle name="Normal 7 4 2 3 2" xfId="19434"/>
    <cellStyle name="Normal 7 4 2 3 2 2" xfId="19435"/>
    <cellStyle name="Normal 7 4 2 3 3" xfId="19436"/>
    <cellStyle name="Normal 7 4 2 4" xfId="19437"/>
    <cellStyle name="Normal 7 4 2 4 2" xfId="19438"/>
    <cellStyle name="Normal 7 4 2 5" xfId="19439"/>
    <cellStyle name="Normal 7 4 3" xfId="19440"/>
    <cellStyle name="Normal 7 4 3 2" xfId="19441"/>
    <cellStyle name="Normal 7 4 3 2 2" xfId="19442"/>
    <cellStyle name="Normal 7 4 3 3" xfId="19443"/>
    <cellStyle name="Normal 7 4 4" xfId="19444"/>
    <cellStyle name="Normal 7 4 4 2" xfId="19445"/>
    <cellStyle name="Normal 7 4 5" xfId="19446"/>
    <cellStyle name="Normal 7 5" xfId="19447"/>
    <cellStyle name="Normal 7 5 2" xfId="19448"/>
    <cellStyle name="Normal 7 5 2 2" xfId="19449"/>
    <cellStyle name="Normal 7 5 3" xfId="19450"/>
    <cellStyle name="Normal 7 6" xfId="19451"/>
    <cellStyle name="Normal 7 6 2" xfId="19452"/>
    <cellStyle name="Normal 7 7" xfId="19453"/>
    <cellStyle name="Normal 7_draft transactions report_052009_rvsd" xfId="19454"/>
    <cellStyle name="Normal 8" xfId="19455"/>
    <cellStyle name="Normal 8 2" xfId="19456"/>
    <cellStyle name="Normal 8 2 2" xfId="19457"/>
    <cellStyle name="Normal 8 2 2 2" xfId="19458"/>
    <cellStyle name="Normal 8 2 2 2 2" xfId="19459"/>
    <cellStyle name="Normal 8 2 2 2 2 2" xfId="19460"/>
    <cellStyle name="Normal 8 2 2 2 3" xfId="19461"/>
    <cellStyle name="Normal 8 2 2 3" xfId="19462"/>
    <cellStyle name="Normal 8 2 2 3 2" xfId="19463"/>
    <cellStyle name="Normal 8 2 2 4" xfId="19464"/>
    <cellStyle name="Normal 8 2 3" xfId="19465"/>
    <cellStyle name="Normal 8 2 3 2" xfId="19466"/>
    <cellStyle name="Normal 8 2 3 2 2" xfId="19467"/>
    <cellStyle name="Normal 8 2 3 3" xfId="19468"/>
    <cellStyle name="Normal 8 2 4" xfId="19469"/>
    <cellStyle name="Normal 8 2 4 2" xfId="19470"/>
    <cellStyle name="Normal 8 2 5" xfId="19471"/>
    <cellStyle name="Normal 8 2_draft transactions report_052009_rvsd" xfId="19472"/>
    <cellStyle name="Normal 8 3" xfId="19473"/>
    <cellStyle name="Normal 8 3 2" xfId="19474"/>
    <cellStyle name="Normal 8 3 2 2" xfId="19475"/>
    <cellStyle name="Normal 8 3 2 2 2" xfId="19476"/>
    <cellStyle name="Normal 8 3 2 3" xfId="19477"/>
    <cellStyle name="Normal 8 3 3" xfId="19478"/>
    <cellStyle name="Normal 8 3 3 2" xfId="19479"/>
    <cellStyle name="Normal 8 3 4" xfId="19480"/>
    <cellStyle name="Normal 8 4" xfId="19481"/>
    <cellStyle name="Normal 8 4 2" xfId="19482"/>
    <cellStyle name="Normal 8 4 2 2" xfId="19483"/>
    <cellStyle name="Normal 8 4 2 2 2" xfId="19484"/>
    <cellStyle name="Normal 8 4 2 2 2 2" xfId="19485"/>
    <cellStyle name="Normal 8 4 2 2 2 2 2" xfId="19486"/>
    <cellStyle name="Normal 8 4 2 2 2 3" xfId="19487"/>
    <cellStyle name="Normal 8 4 2 2 3" xfId="19488"/>
    <cellStyle name="Normal 8 4 2 2 3 2" xfId="19489"/>
    <cellStyle name="Normal 8 4 2 2 4" xfId="19490"/>
    <cellStyle name="Normal 8 4 2 3" xfId="19491"/>
    <cellStyle name="Normal 8 4 2 3 2" xfId="19492"/>
    <cellStyle name="Normal 8 4 2 3 2 2" xfId="19493"/>
    <cellStyle name="Normal 8 4 2 3 3" xfId="19494"/>
    <cellStyle name="Normal 8 4 2 4" xfId="19495"/>
    <cellStyle name="Normal 8 4 2 4 2" xfId="19496"/>
    <cellStyle name="Normal 8 4 2 5" xfId="19497"/>
    <cellStyle name="Normal 8 4 3" xfId="19498"/>
    <cellStyle name="Normal 8 4 3 2" xfId="19499"/>
    <cellStyle name="Normal 8 4 3 2 2" xfId="19500"/>
    <cellStyle name="Normal 8 4 3 3" xfId="19501"/>
    <cellStyle name="Normal 8 4 4" xfId="19502"/>
    <cellStyle name="Normal 8 4 4 2" xfId="19503"/>
    <cellStyle name="Normal 8 4 5" xfId="19504"/>
    <cellStyle name="Normal 8 5" xfId="19505"/>
    <cellStyle name="Normal 8 5 2" xfId="19506"/>
    <cellStyle name="Normal 8 5 2 2" xfId="19507"/>
    <cellStyle name="Normal 8 5 3" xfId="19508"/>
    <cellStyle name="Normal 8 6" xfId="19509"/>
    <cellStyle name="Normal 8 6 2" xfId="19510"/>
    <cellStyle name="Normal 8 7" xfId="19511"/>
    <cellStyle name="Normal 8_draft transactions report_052009_rvsd" xfId="19512"/>
    <cellStyle name="Normal 9" xfId="19513"/>
    <cellStyle name="Normal 9 2" xfId="19514"/>
    <cellStyle name="Normal 9 2 2" xfId="19515"/>
    <cellStyle name="Normal 9 2 2 2" xfId="19516"/>
    <cellStyle name="Normal 9 2 2 2 2" xfId="19517"/>
    <cellStyle name="Normal 9 2 2 2 2 2" xfId="19518"/>
    <cellStyle name="Normal 9 2 2 2 3" xfId="19519"/>
    <cellStyle name="Normal 9 2 2 3" xfId="19520"/>
    <cellStyle name="Normal 9 2 2 3 2" xfId="19521"/>
    <cellStyle name="Normal 9 2 2 4" xfId="19522"/>
    <cellStyle name="Normal 9 2 3" xfId="19523"/>
    <cellStyle name="Normal 9 2 3 2" xfId="19524"/>
    <cellStyle name="Normal 9 2 3 2 2" xfId="19525"/>
    <cellStyle name="Normal 9 2 3 3" xfId="19526"/>
    <cellStyle name="Normal 9 2 4" xfId="19527"/>
    <cellStyle name="Normal 9 2 4 2" xfId="19528"/>
    <cellStyle name="Normal 9 2 5" xfId="19529"/>
    <cellStyle name="Normal 9 2_draft transactions report_052009_rvsd" xfId="19530"/>
    <cellStyle name="Normal 9 3" xfId="19531"/>
    <cellStyle name="Normal 9 3 2" xfId="19532"/>
    <cellStyle name="Normal 9 3 2 2" xfId="19533"/>
    <cellStyle name="Normal 9 3 2 2 2" xfId="19534"/>
    <cellStyle name="Normal 9 3 2 3" xfId="19535"/>
    <cellStyle name="Normal 9 3 3" xfId="19536"/>
    <cellStyle name="Normal 9 3 3 2" xfId="19537"/>
    <cellStyle name="Normal 9 3 4" xfId="19538"/>
    <cellStyle name="Normal 9 4" xfId="19539"/>
    <cellStyle name="Normal 9 4 2" xfId="19540"/>
    <cellStyle name="Normal 9 4 2 2" xfId="19541"/>
    <cellStyle name="Normal 9 4 2 2 2" xfId="19542"/>
    <cellStyle name="Normal 9 4 2 2 2 2" xfId="19543"/>
    <cellStyle name="Normal 9 4 2 2 2 2 2" xfId="19544"/>
    <cellStyle name="Normal 9 4 2 2 2 3" xfId="19545"/>
    <cellStyle name="Normal 9 4 2 2 3" xfId="19546"/>
    <cellStyle name="Normal 9 4 2 2 3 2" xfId="19547"/>
    <cellStyle name="Normal 9 4 2 2 4" xfId="19548"/>
    <cellStyle name="Normal 9 4 2 3" xfId="19549"/>
    <cellStyle name="Normal 9 4 2 3 2" xfId="19550"/>
    <cellStyle name="Normal 9 4 2 3 2 2" xfId="19551"/>
    <cellStyle name="Normal 9 4 2 3 3" xfId="19552"/>
    <cellStyle name="Normal 9 4 2 4" xfId="19553"/>
    <cellStyle name="Normal 9 4 2 4 2" xfId="19554"/>
    <cellStyle name="Normal 9 4 2 5" xfId="19555"/>
    <cellStyle name="Normal 9 4 3" xfId="19556"/>
    <cellStyle name="Normal 9 4 3 2" xfId="19557"/>
    <cellStyle name="Normal 9 4 3 2 2" xfId="19558"/>
    <cellStyle name="Normal 9 4 3 3" xfId="19559"/>
    <cellStyle name="Normal 9 4 4" xfId="19560"/>
    <cellStyle name="Normal 9 4 4 2" xfId="19561"/>
    <cellStyle name="Normal 9 4 5" xfId="19562"/>
    <cellStyle name="Normal 9 5" xfId="19563"/>
    <cellStyle name="Normal 9 5 2" xfId="19564"/>
    <cellStyle name="Normal 9 5 2 2" xfId="19565"/>
    <cellStyle name="Normal 9 5 3" xfId="19566"/>
    <cellStyle name="Normal 9 6" xfId="19567"/>
    <cellStyle name="Normal 9 6 2" xfId="19568"/>
    <cellStyle name="Normal 9 7" xfId="19569"/>
    <cellStyle name="Normal 9_draft transactions report_052009_rvsd" xfId="19570"/>
    <cellStyle name="Note 10" xfId="19571"/>
    <cellStyle name="Note 10 2" xfId="19572"/>
    <cellStyle name="Note 10 2 2" xfId="19573"/>
    <cellStyle name="Note 10 3" xfId="19574"/>
    <cellStyle name="Note 100" xfId="19575"/>
    <cellStyle name="Note 100 2" xfId="19576"/>
    <cellStyle name="Note 100 2 2" xfId="19577"/>
    <cellStyle name="Note 100 3" xfId="19578"/>
    <cellStyle name="Note 101" xfId="19579"/>
    <cellStyle name="Note 101 2" xfId="19580"/>
    <cellStyle name="Note 101 2 2" xfId="19581"/>
    <cellStyle name="Note 101 3" xfId="19582"/>
    <cellStyle name="Note 102" xfId="19583"/>
    <cellStyle name="Note 102 2" xfId="19584"/>
    <cellStyle name="Note 102 2 2" xfId="19585"/>
    <cellStyle name="Note 102 3" xfId="19586"/>
    <cellStyle name="Note 103" xfId="19587"/>
    <cellStyle name="Note 103 2" xfId="19588"/>
    <cellStyle name="Note 103 2 2" xfId="19589"/>
    <cellStyle name="Note 103 3" xfId="19590"/>
    <cellStyle name="Note 104" xfId="19591"/>
    <cellStyle name="Note 104 2" xfId="19592"/>
    <cellStyle name="Note 104 2 2" xfId="19593"/>
    <cellStyle name="Note 104 3" xfId="19594"/>
    <cellStyle name="Note 105" xfId="19595"/>
    <cellStyle name="Note 105 2" xfId="19596"/>
    <cellStyle name="Note 105 2 2" xfId="19597"/>
    <cellStyle name="Note 105 3" xfId="19598"/>
    <cellStyle name="Note 106" xfId="19599"/>
    <cellStyle name="Note 106 2" xfId="19600"/>
    <cellStyle name="Note 106 2 2" xfId="19601"/>
    <cellStyle name="Note 106 3" xfId="19602"/>
    <cellStyle name="Note 107" xfId="19603"/>
    <cellStyle name="Note 107 2" xfId="19604"/>
    <cellStyle name="Note 107 2 2" xfId="19605"/>
    <cellStyle name="Note 107 3" xfId="19606"/>
    <cellStyle name="Note 108" xfId="19607"/>
    <cellStyle name="Note 108 2" xfId="19608"/>
    <cellStyle name="Note 108 2 2" xfId="19609"/>
    <cellStyle name="Note 108 3" xfId="19610"/>
    <cellStyle name="Note 109" xfId="19611"/>
    <cellStyle name="Note 109 2" xfId="19612"/>
    <cellStyle name="Note 109 2 2" xfId="19613"/>
    <cellStyle name="Note 109 3" xfId="19614"/>
    <cellStyle name="Note 11" xfId="19615"/>
    <cellStyle name="Note 11 2" xfId="19616"/>
    <cellStyle name="Note 11 2 2" xfId="19617"/>
    <cellStyle name="Note 11 3" xfId="19618"/>
    <cellStyle name="Note 110" xfId="19619"/>
    <cellStyle name="Note 111" xfId="19620"/>
    <cellStyle name="Note 112" xfId="19621"/>
    <cellStyle name="Note 113" xfId="19622"/>
    <cellStyle name="Note 114" xfId="19623"/>
    <cellStyle name="Note 115" xfId="19624"/>
    <cellStyle name="Note 116" xfId="19625"/>
    <cellStyle name="Note 117" xfId="19626"/>
    <cellStyle name="Note 118" xfId="19627"/>
    <cellStyle name="Note 119" xfId="19628"/>
    <cellStyle name="Note 119 2" xfId="19629"/>
    <cellStyle name="Note 119 2 2" xfId="19630"/>
    <cellStyle name="Note 119 2 2 2" xfId="19631"/>
    <cellStyle name="Note 119 2 3" xfId="19632"/>
    <cellStyle name="Note 119 3" xfId="19633"/>
    <cellStyle name="Note 119 3 2" xfId="19634"/>
    <cellStyle name="Note 119 4" xfId="19635"/>
    <cellStyle name="Note 12" xfId="19636"/>
    <cellStyle name="Note 12 2" xfId="19637"/>
    <cellStyle name="Note 12 2 2" xfId="19638"/>
    <cellStyle name="Note 12 3" xfId="19639"/>
    <cellStyle name="Note 120" xfId="19640"/>
    <cellStyle name="Note 120 2" xfId="19641"/>
    <cellStyle name="Note 120 2 2" xfId="19642"/>
    <cellStyle name="Note 120 2 2 2" xfId="19643"/>
    <cellStyle name="Note 120 2 3" xfId="19644"/>
    <cellStyle name="Note 120 3" xfId="19645"/>
    <cellStyle name="Note 120 3 2" xfId="19646"/>
    <cellStyle name="Note 120 4" xfId="19647"/>
    <cellStyle name="Note 121" xfId="19648"/>
    <cellStyle name="Note 121 2" xfId="19649"/>
    <cellStyle name="Note 121 2 2" xfId="19650"/>
    <cellStyle name="Note 121 2 2 2" xfId="19651"/>
    <cellStyle name="Note 121 2 3" xfId="19652"/>
    <cellStyle name="Note 121 3" xfId="19653"/>
    <cellStyle name="Note 121 3 2" xfId="19654"/>
    <cellStyle name="Note 121 4" xfId="19655"/>
    <cellStyle name="Note 122" xfId="19656"/>
    <cellStyle name="Note 122 2" xfId="19657"/>
    <cellStyle name="Note 123" xfId="19658"/>
    <cellStyle name="Note 123 2" xfId="19659"/>
    <cellStyle name="Note 124" xfId="19660"/>
    <cellStyle name="Note 124 2" xfId="19661"/>
    <cellStyle name="Note 125" xfId="19662"/>
    <cellStyle name="Note 125 2" xfId="19663"/>
    <cellStyle name="Note 126" xfId="19664"/>
    <cellStyle name="Note 126 2" xfId="19665"/>
    <cellStyle name="Note 127" xfId="19666"/>
    <cellStyle name="Note 127 2" xfId="19667"/>
    <cellStyle name="Note 127 2 2" xfId="19668"/>
    <cellStyle name="Note 127 2 2 2" xfId="19669"/>
    <cellStyle name="Note 127 2 3" xfId="19670"/>
    <cellStyle name="Note 127 3" xfId="19671"/>
    <cellStyle name="Note 127 3 2" xfId="19672"/>
    <cellStyle name="Note 127 4" xfId="19673"/>
    <cellStyle name="Note 128" xfId="19674"/>
    <cellStyle name="Note 128 2" xfId="19675"/>
    <cellStyle name="Note 128 2 2" xfId="19676"/>
    <cellStyle name="Note 128 2 2 2" xfId="19677"/>
    <cellStyle name="Note 128 2 3" xfId="19678"/>
    <cellStyle name="Note 128 3" xfId="19679"/>
    <cellStyle name="Note 128 3 2" xfId="19680"/>
    <cellStyle name="Note 128 4" xfId="19681"/>
    <cellStyle name="Note 129" xfId="19682"/>
    <cellStyle name="Note 129 2" xfId="19683"/>
    <cellStyle name="Note 129 2 2" xfId="19684"/>
    <cellStyle name="Note 129 2 2 2" xfId="19685"/>
    <cellStyle name="Note 129 2 3" xfId="19686"/>
    <cellStyle name="Note 129 3" xfId="19687"/>
    <cellStyle name="Note 129 3 2" xfId="19688"/>
    <cellStyle name="Note 129 4" xfId="19689"/>
    <cellStyle name="Note 13" xfId="19690"/>
    <cellStyle name="Note 13 2" xfId="19691"/>
    <cellStyle name="Note 13 2 2" xfId="19692"/>
    <cellStyle name="Note 13 3" xfId="19693"/>
    <cellStyle name="Note 130" xfId="19694"/>
    <cellStyle name="Note 130 2" xfId="19695"/>
    <cellStyle name="Note 130 2 2" xfId="19696"/>
    <cellStyle name="Note 130 2 2 2" xfId="19697"/>
    <cellStyle name="Note 130 2 3" xfId="19698"/>
    <cellStyle name="Note 130 3" xfId="19699"/>
    <cellStyle name="Note 130 3 2" xfId="19700"/>
    <cellStyle name="Note 130 4" xfId="19701"/>
    <cellStyle name="Note 131" xfId="19702"/>
    <cellStyle name="Note 131 2" xfId="19703"/>
    <cellStyle name="Note 131 2 2" xfId="19704"/>
    <cellStyle name="Note 131 2 2 2" xfId="19705"/>
    <cellStyle name="Note 131 2 3" xfId="19706"/>
    <cellStyle name="Note 131 3" xfId="19707"/>
    <cellStyle name="Note 131 3 2" xfId="19708"/>
    <cellStyle name="Note 131 4" xfId="19709"/>
    <cellStyle name="Note 132" xfId="19710"/>
    <cellStyle name="Note 132 2" xfId="19711"/>
    <cellStyle name="Note 132 2 2" xfId="19712"/>
    <cellStyle name="Note 132 2 2 2" xfId="19713"/>
    <cellStyle name="Note 132 2 3" xfId="19714"/>
    <cellStyle name="Note 132 3" xfId="19715"/>
    <cellStyle name="Note 132 3 2" xfId="19716"/>
    <cellStyle name="Note 132 4" xfId="19717"/>
    <cellStyle name="Note 133" xfId="19718"/>
    <cellStyle name="Note 133 2" xfId="19719"/>
    <cellStyle name="Note 133 2 2" xfId="19720"/>
    <cellStyle name="Note 133 2 2 2" xfId="19721"/>
    <cellStyle name="Note 133 2 3" xfId="19722"/>
    <cellStyle name="Note 133 3" xfId="19723"/>
    <cellStyle name="Note 133 3 2" xfId="19724"/>
    <cellStyle name="Note 133 4" xfId="19725"/>
    <cellStyle name="Note 134" xfId="19726"/>
    <cellStyle name="Note 134 2" xfId="19727"/>
    <cellStyle name="Note 134 2 2" xfId="19728"/>
    <cellStyle name="Note 134 2 2 2" xfId="19729"/>
    <cellStyle name="Note 134 2 3" xfId="19730"/>
    <cellStyle name="Note 134 3" xfId="19731"/>
    <cellStyle name="Note 134 3 2" xfId="19732"/>
    <cellStyle name="Note 134 4" xfId="19733"/>
    <cellStyle name="Note 135" xfId="19734"/>
    <cellStyle name="Note 135 2" xfId="19735"/>
    <cellStyle name="Note 136" xfId="19736"/>
    <cellStyle name="Note 136 2" xfId="19737"/>
    <cellStyle name="Note 137" xfId="19738"/>
    <cellStyle name="Note 137 2" xfId="19739"/>
    <cellStyle name="Note 138" xfId="19740"/>
    <cellStyle name="Note 138 2" xfId="19741"/>
    <cellStyle name="Note 138 2 2" xfId="19742"/>
    <cellStyle name="Note 138 2 2 2" xfId="19743"/>
    <cellStyle name="Note 138 2 3" xfId="19744"/>
    <cellStyle name="Note 138 3" xfId="19745"/>
    <cellStyle name="Note 138 3 2" xfId="19746"/>
    <cellStyle name="Note 138 4" xfId="19747"/>
    <cellStyle name="Note 139" xfId="19748"/>
    <cellStyle name="Note 139 2" xfId="19749"/>
    <cellStyle name="Note 139 2 2" xfId="19750"/>
    <cellStyle name="Note 139 2 2 2" xfId="19751"/>
    <cellStyle name="Note 139 2 3" xfId="19752"/>
    <cellStyle name="Note 139 3" xfId="19753"/>
    <cellStyle name="Note 139 3 2" xfId="19754"/>
    <cellStyle name="Note 139 4" xfId="19755"/>
    <cellStyle name="Note 14" xfId="19756"/>
    <cellStyle name="Note 14 2" xfId="19757"/>
    <cellStyle name="Note 14 2 2" xfId="19758"/>
    <cellStyle name="Note 14 3" xfId="19759"/>
    <cellStyle name="Note 140" xfId="19760"/>
    <cellStyle name="Note 140 2" xfId="19761"/>
    <cellStyle name="Note 140 2 2" xfId="19762"/>
    <cellStyle name="Note 140 2 2 2" xfId="19763"/>
    <cellStyle name="Note 140 2 3" xfId="19764"/>
    <cellStyle name="Note 140 3" xfId="19765"/>
    <cellStyle name="Note 140 3 2" xfId="19766"/>
    <cellStyle name="Note 140 4" xfId="19767"/>
    <cellStyle name="Note 141" xfId="19768"/>
    <cellStyle name="Note 141 2" xfId="19769"/>
    <cellStyle name="Note 141 2 2" xfId="19770"/>
    <cellStyle name="Note 141 2 2 2" xfId="19771"/>
    <cellStyle name="Note 141 2 3" xfId="19772"/>
    <cellStyle name="Note 141 3" xfId="19773"/>
    <cellStyle name="Note 141 3 2" xfId="19774"/>
    <cellStyle name="Note 141 4" xfId="19775"/>
    <cellStyle name="Note 142" xfId="19776"/>
    <cellStyle name="Note 142 2" xfId="19777"/>
    <cellStyle name="Note 142 2 2" xfId="19778"/>
    <cellStyle name="Note 142 2 2 2" xfId="19779"/>
    <cellStyle name="Note 142 2 3" xfId="19780"/>
    <cellStyle name="Note 142 3" xfId="19781"/>
    <cellStyle name="Note 142 3 2" xfId="19782"/>
    <cellStyle name="Note 142 4" xfId="19783"/>
    <cellStyle name="Note 143" xfId="19784"/>
    <cellStyle name="Note 143 2" xfId="19785"/>
    <cellStyle name="Note 143 2 2" xfId="19786"/>
    <cellStyle name="Note 143 2 2 2" xfId="19787"/>
    <cellStyle name="Note 143 2 3" xfId="19788"/>
    <cellStyle name="Note 143 3" xfId="19789"/>
    <cellStyle name="Note 143 3 2" xfId="19790"/>
    <cellStyle name="Note 143 4" xfId="19791"/>
    <cellStyle name="Note 144" xfId="19792"/>
    <cellStyle name="Note 144 2" xfId="19793"/>
    <cellStyle name="Note 144 2 2" xfId="19794"/>
    <cellStyle name="Note 144 2 2 2" xfId="19795"/>
    <cellStyle name="Note 144 2 3" xfId="19796"/>
    <cellStyle name="Note 144 3" xfId="19797"/>
    <cellStyle name="Note 144 3 2" xfId="19798"/>
    <cellStyle name="Note 144 4" xfId="19799"/>
    <cellStyle name="Note 145" xfId="19800"/>
    <cellStyle name="Note 145 2" xfId="19801"/>
    <cellStyle name="Note 145 2 2" xfId="19802"/>
    <cellStyle name="Note 145 2 2 2" xfId="19803"/>
    <cellStyle name="Note 145 2 3" xfId="19804"/>
    <cellStyle name="Note 145 3" xfId="19805"/>
    <cellStyle name="Note 145 3 2" xfId="19806"/>
    <cellStyle name="Note 145 4" xfId="19807"/>
    <cellStyle name="Note 146" xfId="19808"/>
    <cellStyle name="Note 146 2" xfId="19809"/>
    <cellStyle name="Note 146 2 2" xfId="19810"/>
    <cellStyle name="Note 146 2 2 2" xfId="19811"/>
    <cellStyle name="Note 146 2 3" xfId="19812"/>
    <cellStyle name="Note 146 3" xfId="19813"/>
    <cellStyle name="Note 146 3 2" xfId="19814"/>
    <cellStyle name="Note 146 4" xfId="19815"/>
    <cellStyle name="Note 147" xfId="19816"/>
    <cellStyle name="Note 147 2" xfId="19817"/>
    <cellStyle name="Note 148" xfId="19818"/>
    <cellStyle name="Note 148 2" xfId="19819"/>
    <cellStyle name="Note 149" xfId="19820"/>
    <cellStyle name="Note 149 2" xfId="19821"/>
    <cellStyle name="Note 15" xfId="19822"/>
    <cellStyle name="Note 15 2" xfId="19823"/>
    <cellStyle name="Note 15 2 2" xfId="19824"/>
    <cellStyle name="Note 15 3" xfId="19825"/>
    <cellStyle name="Note 150" xfId="19826"/>
    <cellStyle name="Note 150 2" xfId="19827"/>
    <cellStyle name="Note 151" xfId="19828"/>
    <cellStyle name="Note 151 2" xfId="19829"/>
    <cellStyle name="Note 16" xfId="19830"/>
    <cellStyle name="Note 16 2" xfId="19831"/>
    <cellStyle name="Note 16 2 2" xfId="19832"/>
    <cellStyle name="Note 16 3" xfId="19833"/>
    <cellStyle name="Note 17" xfId="19834"/>
    <cellStyle name="Note 17 2" xfId="19835"/>
    <cellStyle name="Note 17 2 2" xfId="19836"/>
    <cellStyle name="Note 17 3" xfId="19837"/>
    <cellStyle name="Note 18" xfId="19838"/>
    <cellStyle name="Note 18 2" xfId="19839"/>
    <cellStyle name="Note 18 2 2" xfId="19840"/>
    <cellStyle name="Note 18 3" xfId="19841"/>
    <cellStyle name="Note 19" xfId="19842"/>
    <cellStyle name="Note 19 2" xfId="19843"/>
    <cellStyle name="Note 19 2 2" xfId="19844"/>
    <cellStyle name="Note 19 3" xfId="19845"/>
    <cellStyle name="Note 2" xfId="19846"/>
    <cellStyle name="Note 2 2" xfId="19847"/>
    <cellStyle name="Note 2 2 2" xfId="19848"/>
    <cellStyle name="Note 2 3" xfId="19849"/>
    <cellStyle name="Note 2 3 2" xfId="19850"/>
    <cellStyle name="Note 2 4" xfId="19851"/>
    <cellStyle name="Note 20" xfId="19852"/>
    <cellStyle name="Note 20 2" xfId="19853"/>
    <cellStyle name="Note 20 2 2" xfId="19854"/>
    <cellStyle name="Note 20 3" xfId="19855"/>
    <cellStyle name="Note 21" xfId="19856"/>
    <cellStyle name="Note 21 2" xfId="19857"/>
    <cellStyle name="Note 21 2 2" xfId="19858"/>
    <cellStyle name="Note 21 3" xfId="19859"/>
    <cellStyle name="Note 22" xfId="19860"/>
    <cellStyle name="Note 22 2" xfId="19861"/>
    <cellStyle name="Note 22 2 2" xfId="19862"/>
    <cellStyle name="Note 22 3" xfId="19863"/>
    <cellStyle name="Note 23" xfId="19864"/>
    <cellStyle name="Note 23 2" xfId="19865"/>
    <cellStyle name="Note 23 2 2" xfId="19866"/>
    <cellStyle name="Note 23 3" xfId="19867"/>
    <cellStyle name="Note 24" xfId="19868"/>
    <cellStyle name="Note 24 2" xfId="19869"/>
    <cellStyle name="Note 24 2 2" xfId="19870"/>
    <cellStyle name="Note 24 3" xfId="19871"/>
    <cellStyle name="Note 25" xfId="19872"/>
    <cellStyle name="Note 25 2" xfId="19873"/>
    <cellStyle name="Note 25 2 2" xfId="19874"/>
    <cellStyle name="Note 25 3" xfId="19875"/>
    <cellStyle name="Note 26" xfId="19876"/>
    <cellStyle name="Note 26 2" xfId="19877"/>
    <cellStyle name="Note 26 2 2" xfId="19878"/>
    <cellStyle name="Note 26 3" xfId="19879"/>
    <cellStyle name="Note 27" xfId="19880"/>
    <cellStyle name="Note 27 2" xfId="19881"/>
    <cellStyle name="Note 27 2 2" xfId="19882"/>
    <cellStyle name="Note 27 3" xfId="19883"/>
    <cellStyle name="Note 28" xfId="19884"/>
    <cellStyle name="Note 28 2" xfId="19885"/>
    <cellStyle name="Note 28 2 2" xfId="19886"/>
    <cellStyle name="Note 28 3" xfId="19887"/>
    <cellStyle name="Note 29" xfId="19888"/>
    <cellStyle name="Note 29 2" xfId="19889"/>
    <cellStyle name="Note 29 2 2" xfId="19890"/>
    <cellStyle name="Note 29 3" xfId="19891"/>
    <cellStyle name="Note 3" xfId="19892"/>
    <cellStyle name="Note 3 2" xfId="19893"/>
    <cellStyle name="Note 30" xfId="19894"/>
    <cellStyle name="Note 30 2" xfId="19895"/>
    <cellStyle name="Note 30 2 2" xfId="19896"/>
    <cellStyle name="Note 30 3" xfId="19897"/>
    <cellStyle name="Note 31" xfId="19898"/>
    <cellStyle name="Note 31 2" xfId="19899"/>
    <cellStyle name="Note 31 2 2" xfId="19900"/>
    <cellStyle name="Note 31 3" xfId="19901"/>
    <cellStyle name="Note 32" xfId="19902"/>
    <cellStyle name="Note 32 2" xfId="19903"/>
    <cellStyle name="Note 32 2 2" xfId="19904"/>
    <cellStyle name="Note 32 3" xfId="19905"/>
    <cellStyle name="Note 33" xfId="19906"/>
    <cellStyle name="Note 33 2" xfId="19907"/>
    <cellStyle name="Note 33 2 2" xfId="19908"/>
    <cellStyle name="Note 33 3" xfId="19909"/>
    <cellStyle name="Note 34" xfId="19910"/>
    <cellStyle name="Note 34 2" xfId="19911"/>
    <cellStyle name="Note 35" xfId="19912"/>
    <cellStyle name="Note 35 2" xfId="19913"/>
    <cellStyle name="Note 36" xfId="19914"/>
    <cellStyle name="Note 36 2" xfId="19915"/>
    <cellStyle name="Note 37" xfId="19916"/>
    <cellStyle name="Note 37 2" xfId="19917"/>
    <cellStyle name="Note 38" xfId="19918"/>
    <cellStyle name="Note 38 2" xfId="19919"/>
    <cellStyle name="Note 39" xfId="19920"/>
    <cellStyle name="Note 39 2" xfId="19921"/>
    <cellStyle name="Note 4" xfId="19922"/>
    <cellStyle name="Note 4 2" xfId="19923"/>
    <cellStyle name="Note 40" xfId="19924"/>
    <cellStyle name="Note 40 2" xfId="19925"/>
    <cellStyle name="Note 41" xfId="19926"/>
    <cellStyle name="Note 41 2" xfId="19927"/>
    <cellStyle name="Note 42" xfId="19928"/>
    <cellStyle name="Note 42 2" xfId="19929"/>
    <cellStyle name="Note 43" xfId="19930"/>
    <cellStyle name="Note 43 2" xfId="19931"/>
    <cellStyle name="Note 44" xfId="19932"/>
    <cellStyle name="Note 44 2" xfId="19933"/>
    <cellStyle name="Note 45" xfId="19934"/>
    <cellStyle name="Note 45 2" xfId="19935"/>
    <cellStyle name="Note 46" xfId="19936"/>
    <cellStyle name="Note 46 2" xfId="19937"/>
    <cellStyle name="Note 47" xfId="19938"/>
    <cellStyle name="Note 47 2" xfId="19939"/>
    <cellStyle name="Note 48" xfId="19940"/>
    <cellStyle name="Note 48 2" xfId="19941"/>
    <cellStyle name="Note 49" xfId="19942"/>
    <cellStyle name="Note 49 2" xfId="19943"/>
    <cellStyle name="Note 5" xfId="19944"/>
    <cellStyle name="Note 5 2" xfId="19945"/>
    <cellStyle name="Note 50" xfId="19946"/>
    <cellStyle name="Note 50 2" xfId="19947"/>
    <cellStyle name="Note 51" xfId="19948"/>
    <cellStyle name="Note 51 2" xfId="19949"/>
    <cellStyle name="Note 52" xfId="19950"/>
    <cellStyle name="Note 52 2" xfId="19951"/>
    <cellStyle name="Note 53" xfId="19952"/>
    <cellStyle name="Note 53 2" xfId="19953"/>
    <cellStyle name="Note 54" xfId="19954"/>
    <cellStyle name="Note 54 2" xfId="19955"/>
    <cellStyle name="Note 55" xfId="19956"/>
    <cellStyle name="Note 55 2" xfId="19957"/>
    <cellStyle name="Note 56" xfId="19958"/>
    <cellStyle name="Note 56 2" xfId="19959"/>
    <cellStyle name="Note 57" xfId="19960"/>
    <cellStyle name="Note 57 2" xfId="19961"/>
    <cellStyle name="Note 58" xfId="19962"/>
    <cellStyle name="Note 58 2" xfId="19963"/>
    <cellStyle name="Note 59" xfId="19964"/>
    <cellStyle name="Note 59 2" xfId="19965"/>
    <cellStyle name="Note 6" xfId="19966"/>
    <cellStyle name="Note 6 2" xfId="19967"/>
    <cellStyle name="Note 60" xfId="19968"/>
    <cellStyle name="Note 60 2" xfId="19969"/>
    <cellStyle name="Note 61" xfId="19970"/>
    <cellStyle name="Note 61 2" xfId="19971"/>
    <cellStyle name="Note 62" xfId="19972"/>
    <cellStyle name="Note 62 2" xfId="19973"/>
    <cellStyle name="Note 63" xfId="19974"/>
    <cellStyle name="Note 63 2" xfId="19975"/>
    <cellStyle name="Note 64" xfId="19976"/>
    <cellStyle name="Note 64 2" xfId="19977"/>
    <cellStyle name="Note 65" xfId="19978"/>
    <cellStyle name="Note 65 2" xfId="19979"/>
    <cellStyle name="Note 66" xfId="19980"/>
    <cellStyle name="Note 66 2" xfId="19981"/>
    <cellStyle name="Note 67" xfId="19982"/>
    <cellStyle name="Note 67 2" xfId="19983"/>
    <cellStyle name="Note 68" xfId="19984"/>
    <cellStyle name="Note 68 2" xfId="19985"/>
    <cellStyle name="Note 69" xfId="19986"/>
    <cellStyle name="Note 69 2" xfId="19987"/>
    <cellStyle name="Note 7" xfId="19988"/>
    <cellStyle name="Note 7 2" xfId="19989"/>
    <cellStyle name="Note 70" xfId="19990"/>
    <cellStyle name="Note 70 2" xfId="19991"/>
    <cellStyle name="Note 71" xfId="19992"/>
    <cellStyle name="Note 71 2" xfId="19993"/>
    <cellStyle name="Note 72" xfId="19994"/>
    <cellStyle name="Note 72 2" xfId="19995"/>
    <cellStyle name="Note 73" xfId="19996"/>
    <cellStyle name="Note 73 2" xfId="19997"/>
    <cellStyle name="Note 74" xfId="19998"/>
    <cellStyle name="Note 74 2" xfId="19999"/>
    <cellStyle name="Note 75" xfId="20000"/>
    <cellStyle name="Note 75 2" xfId="20001"/>
    <cellStyle name="Note 76" xfId="20002"/>
    <cellStyle name="Note 76 2" xfId="20003"/>
    <cellStyle name="Note 77" xfId="20004"/>
    <cellStyle name="Note 77 2" xfId="20005"/>
    <cellStyle name="Note 78" xfId="20006"/>
    <cellStyle name="Note 78 2" xfId="20007"/>
    <cellStyle name="Note 79" xfId="20008"/>
    <cellStyle name="Note 79 2" xfId="20009"/>
    <cellStyle name="Note 8" xfId="20010"/>
    <cellStyle name="Note 8 2" xfId="20011"/>
    <cellStyle name="Note 80" xfId="20012"/>
    <cellStyle name="Note 80 2" xfId="20013"/>
    <cellStyle name="Note 81" xfId="20014"/>
    <cellStyle name="Note 81 2" xfId="20015"/>
    <cellStyle name="Note 82" xfId="20016"/>
    <cellStyle name="Note 82 2" xfId="20017"/>
    <cellStyle name="Note 82 2 2" xfId="20018"/>
    <cellStyle name="Note 82 3" xfId="20019"/>
    <cellStyle name="Note 83" xfId="20020"/>
    <cellStyle name="Note 83 2" xfId="20021"/>
    <cellStyle name="Note 83 2 2" xfId="20022"/>
    <cellStyle name="Note 83 3" xfId="20023"/>
    <cellStyle name="Note 84" xfId="20024"/>
    <cellStyle name="Note 84 2" xfId="20025"/>
    <cellStyle name="Note 84 2 2" xfId="20026"/>
    <cellStyle name="Note 84 3" xfId="20027"/>
    <cellStyle name="Note 85" xfId="20028"/>
    <cellStyle name="Note 85 2" xfId="20029"/>
    <cellStyle name="Note 86" xfId="20030"/>
    <cellStyle name="Note 86 2" xfId="20031"/>
    <cellStyle name="Note 87" xfId="20032"/>
    <cellStyle name="Note 87 2" xfId="20033"/>
    <cellStyle name="Note 88" xfId="20034"/>
    <cellStyle name="Note 88 2" xfId="20035"/>
    <cellStyle name="Note 89" xfId="20036"/>
    <cellStyle name="Note 89 2" xfId="20037"/>
    <cellStyle name="Note 9" xfId="20038"/>
    <cellStyle name="Note 9 2" xfId="20039"/>
    <cellStyle name="Note 90" xfId="20040"/>
    <cellStyle name="Note 90 2" xfId="20041"/>
    <cellStyle name="Note 91" xfId="20042"/>
    <cellStyle name="Note 91 2" xfId="20043"/>
    <cellStyle name="Note 92" xfId="20044"/>
    <cellStyle name="Note 92 2" xfId="20045"/>
    <cellStyle name="Note 93" xfId="20046"/>
    <cellStyle name="Note 93 2" xfId="20047"/>
    <cellStyle name="Note 94" xfId="20048"/>
    <cellStyle name="Note 94 2" xfId="20049"/>
    <cellStyle name="Note 95" xfId="20050"/>
    <cellStyle name="Note 95 2" xfId="20051"/>
    <cellStyle name="Note 96" xfId="20052"/>
    <cellStyle name="Note 96 2" xfId="20053"/>
    <cellStyle name="Note 97" xfId="20054"/>
    <cellStyle name="Note 97 2" xfId="20055"/>
    <cellStyle name="Note 98" xfId="20056"/>
    <cellStyle name="Note 98 2" xfId="20057"/>
    <cellStyle name="Note 99" xfId="20058"/>
    <cellStyle name="Note 99 2" xfId="20059"/>
    <cellStyle name="Output 10" xfId="20060"/>
    <cellStyle name="Output 10 2" xfId="20061"/>
    <cellStyle name="Output 11" xfId="20062"/>
    <cellStyle name="Output 11 2" xfId="20063"/>
    <cellStyle name="Output 12" xfId="20064"/>
    <cellStyle name="Output 12 2" xfId="20065"/>
    <cellStyle name="Output 13" xfId="20066"/>
    <cellStyle name="Output 13 2" xfId="20067"/>
    <cellStyle name="Output 14" xfId="20068"/>
    <cellStyle name="Output 14 2" xfId="20069"/>
    <cellStyle name="Output 15" xfId="20070"/>
    <cellStyle name="Output 15 2" xfId="20071"/>
    <cellStyle name="Output 16" xfId="20072"/>
    <cellStyle name="Output 16 2" xfId="20073"/>
    <cellStyle name="Output 17" xfId="20074"/>
    <cellStyle name="Output 17 2" xfId="20075"/>
    <cellStyle name="Output 18" xfId="20076"/>
    <cellStyle name="Output 18 2" xfId="20077"/>
    <cellStyle name="Output 19" xfId="20078"/>
    <cellStyle name="Output 19 2" xfId="20079"/>
    <cellStyle name="Output 2" xfId="20080"/>
    <cellStyle name="Output 2 2" xfId="20081"/>
    <cellStyle name="Output 20" xfId="20082"/>
    <cellStyle name="Output 20 2" xfId="20083"/>
    <cellStyle name="Output 21" xfId="20084"/>
    <cellStyle name="Output 21 2" xfId="20085"/>
    <cellStyle name="Output 22" xfId="20086"/>
    <cellStyle name="Output 22 2" xfId="20087"/>
    <cellStyle name="Output 23" xfId="20088"/>
    <cellStyle name="Output 23 2" xfId="20089"/>
    <cellStyle name="Output 24" xfId="20090"/>
    <cellStyle name="Output 24 2" xfId="20091"/>
    <cellStyle name="Output 25" xfId="20092"/>
    <cellStyle name="Output 25 2" xfId="20093"/>
    <cellStyle name="Output 26" xfId="20094"/>
    <cellStyle name="Output 26 2" xfId="20095"/>
    <cellStyle name="Output 27" xfId="20096"/>
    <cellStyle name="Output 27 2" xfId="20097"/>
    <cellStyle name="Output 3" xfId="20098"/>
    <cellStyle name="Output 3 2" xfId="20099"/>
    <cellStyle name="Output 4" xfId="20100"/>
    <cellStyle name="Output 4 2" xfId="20101"/>
    <cellStyle name="Output 5" xfId="20102"/>
    <cellStyle name="Output 5 2" xfId="20103"/>
    <cellStyle name="Output 6" xfId="20104"/>
    <cellStyle name="Output 6 2" xfId="20105"/>
    <cellStyle name="Output 7" xfId="20106"/>
    <cellStyle name="Output 7 2" xfId="20107"/>
    <cellStyle name="Output 8" xfId="20108"/>
    <cellStyle name="Output 8 2" xfId="20109"/>
    <cellStyle name="Output 9" xfId="20110"/>
    <cellStyle name="Output 9 2" xfId="20111"/>
    <cellStyle name="Percent 2" xfId="20112"/>
    <cellStyle name="Percent 4 2" xfId="20113"/>
    <cellStyle name="Title 10" xfId="20114"/>
    <cellStyle name="Title 11" xfId="20115"/>
    <cellStyle name="Title 12" xfId="20116"/>
    <cellStyle name="Title 13" xfId="20117"/>
    <cellStyle name="Title 14" xfId="20118"/>
    <cellStyle name="Title 15" xfId="20119"/>
    <cellStyle name="Title 16" xfId="20120"/>
    <cellStyle name="Title 17" xfId="20121"/>
    <cellStyle name="Title 18" xfId="20122"/>
    <cellStyle name="Title 19" xfId="20123"/>
    <cellStyle name="Title 2" xfId="20124"/>
    <cellStyle name="Title 20" xfId="20125"/>
    <cellStyle name="Title 21" xfId="20126"/>
    <cellStyle name="Title 22" xfId="20127"/>
    <cellStyle name="Title 23" xfId="20128"/>
    <cellStyle name="Title 24" xfId="20129"/>
    <cellStyle name="Title 25" xfId="20130"/>
    <cellStyle name="Title 26" xfId="20131"/>
    <cellStyle name="Title 27" xfId="20132"/>
    <cellStyle name="Title 3" xfId="20133"/>
    <cellStyle name="Title 4" xfId="20134"/>
    <cellStyle name="Title 5" xfId="20135"/>
    <cellStyle name="Title 6" xfId="20136"/>
    <cellStyle name="Title 7" xfId="20137"/>
    <cellStyle name="Title 8" xfId="20138"/>
    <cellStyle name="Title 9" xfId="20139"/>
    <cellStyle name="Total 10" xfId="20140"/>
    <cellStyle name="Total 10 2" xfId="20141"/>
    <cellStyle name="Total 11" xfId="20142"/>
    <cellStyle name="Total 11 2" xfId="20143"/>
    <cellStyle name="Total 12" xfId="20144"/>
    <cellStyle name="Total 12 2" xfId="20145"/>
    <cellStyle name="Total 13" xfId="20146"/>
    <cellStyle name="Total 13 2" xfId="20147"/>
    <cellStyle name="Total 14" xfId="20148"/>
    <cellStyle name="Total 14 2" xfId="20149"/>
    <cellStyle name="Total 15" xfId="20150"/>
    <cellStyle name="Total 15 2" xfId="20151"/>
    <cellStyle name="Total 16" xfId="20152"/>
    <cellStyle name="Total 16 2" xfId="20153"/>
    <cellStyle name="Total 17" xfId="20154"/>
    <cellStyle name="Total 17 2" xfId="20155"/>
    <cellStyle name="Total 18" xfId="20156"/>
    <cellStyle name="Total 18 2" xfId="20157"/>
    <cellStyle name="Total 19" xfId="20158"/>
    <cellStyle name="Total 19 2" xfId="20159"/>
    <cellStyle name="Total 2" xfId="20160"/>
    <cellStyle name="Total 2 2" xfId="20161"/>
    <cellStyle name="Total 20" xfId="20162"/>
    <cellStyle name="Total 20 2" xfId="20163"/>
    <cellStyle name="Total 21" xfId="20164"/>
    <cellStyle name="Total 21 2" xfId="20165"/>
    <cellStyle name="Total 22" xfId="20166"/>
    <cellStyle name="Total 22 2" xfId="20167"/>
    <cellStyle name="Total 23" xfId="20168"/>
    <cellStyle name="Total 23 2" xfId="20169"/>
    <cellStyle name="Total 24" xfId="20170"/>
    <cellStyle name="Total 24 2" xfId="20171"/>
    <cellStyle name="Total 25" xfId="20172"/>
    <cellStyle name="Total 25 2" xfId="20173"/>
    <cellStyle name="Total 26" xfId="20174"/>
    <cellStyle name="Total 26 2" xfId="20175"/>
    <cellStyle name="Total 27" xfId="20176"/>
    <cellStyle name="Total 27 2" xfId="20177"/>
    <cellStyle name="Total 3" xfId="20178"/>
    <cellStyle name="Total 3 2" xfId="20179"/>
    <cellStyle name="Total 4" xfId="20180"/>
    <cellStyle name="Total 4 2" xfId="20181"/>
    <cellStyle name="Total 5" xfId="20182"/>
    <cellStyle name="Total 5 2" xfId="20183"/>
    <cellStyle name="Total 6" xfId="20184"/>
    <cellStyle name="Total 6 2" xfId="20185"/>
    <cellStyle name="Total 7" xfId="20186"/>
    <cellStyle name="Total 7 2" xfId="20187"/>
    <cellStyle name="Total 8" xfId="20188"/>
    <cellStyle name="Total 8 2" xfId="20189"/>
    <cellStyle name="Total 9" xfId="20190"/>
    <cellStyle name="Total 9 2" xfId="20191"/>
    <cellStyle name="Warning Text 10" xfId="20192"/>
    <cellStyle name="Warning Text 11" xfId="20193"/>
    <cellStyle name="Warning Text 12" xfId="20194"/>
    <cellStyle name="Warning Text 13" xfId="20195"/>
    <cellStyle name="Warning Text 14" xfId="20196"/>
    <cellStyle name="Warning Text 15" xfId="20197"/>
    <cellStyle name="Warning Text 16" xfId="20198"/>
    <cellStyle name="Warning Text 17" xfId="20199"/>
    <cellStyle name="Warning Text 18" xfId="20200"/>
    <cellStyle name="Warning Text 19" xfId="20201"/>
    <cellStyle name="Warning Text 2" xfId="20202"/>
    <cellStyle name="Warning Text 20" xfId="20203"/>
    <cellStyle name="Warning Text 21" xfId="20204"/>
    <cellStyle name="Warning Text 22" xfId="20205"/>
    <cellStyle name="Warning Text 23" xfId="20206"/>
    <cellStyle name="Warning Text 24" xfId="20207"/>
    <cellStyle name="Warning Text 25" xfId="20208"/>
    <cellStyle name="Warning Text 26" xfId="20209"/>
    <cellStyle name="Warning Text 27" xfId="20210"/>
    <cellStyle name="Warning Text 3" xfId="20211"/>
    <cellStyle name="Warning Text 4" xfId="20212"/>
    <cellStyle name="Warning Text 5" xfId="20213"/>
    <cellStyle name="Warning Text 6" xfId="20214"/>
    <cellStyle name="Warning Text 7" xfId="20215"/>
    <cellStyle name="Warning Text 8" xfId="20216"/>
    <cellStyle name="Warning Text 9" xfId="20217"/>
  </cellStyles>
  <dxfs count="52">
    <dxf>
      <font>
        <strike val="0"/>
        <outline val="0"/>
        <shadow val="0"/>
        <u val="none"/>
        <vertAlign val="baseline"/>
        <sz val="10"/>
        <color theme="1"/>
        <name val="Arial"/>
        <scheme val="none"/>
      </font>
      <alignment horizontal="general" vertical="bottom" textRotation="0" wrapText="1" indent="0" justifyLastLine="0" shrinkToFit="0" readingOrder="0"/>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1"/>
        <color theme="1"/>
        <name val="Arial"/>
        <scheme val="none"/>
      </font>
      <numFmt numFmtId="11" formatCode="&quot;$&quot;#,##0.00_);\(&quot;$&quot;#,##0.00\)"/>
      <border diagonalUp="0" diagonalDown="0" outline="0">
        <left style="thin">
          <color indexed="64"/>
        </left>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3" formatCode="#,##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9" formatCode="m/d/yyyy"/>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right style="thin">
          <color indexed="64"/>
        </right>
        <top style="thin">
          <color indexed="64"/>
        </top>
        <bottom style="thin">
          <color indexed="64"/>
        </bottom>
      </border>
    </dxf>
    <dxf>
      <font>
        <strike val="0"/>
        <outline val="0"/>
        <shadow val="0"/>
        <u val="none"/>
        <vertAlign val="baseline"/>
        <sz val="11"/>
        <color theme="1"/>
        <name val="Arial"/>
        <scheme val="none"/>
      </font>
    </dxf>
    <dxf>
      <font>
        <strike val="0"/>
        <outline val="0"/>
        <shadow val="0"/>
        <u val="none"/>
        <vertAlign val="baseline"/>
        <sz val="11"/>
        <color theme="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0"/>
        <color theme="1"/>
        <name val="Arial"/>
        <scheme val="none"/>
      </font>
      <alignment horizontal="left" vertical="top" textRotation="0" wrapText="1" indent="0" justifyLastLine="0" shrinkToFit="0" readingOrder="0"/>
    </dxf>
    <dxf>
      <font>
        <strike val="0"/>
        <outline val="0"/>
        <shadow val="0"/>
        <u val="none"/>
        <vertAlign val="baseline"/>
        <sz val="10"/>
        <color theme="1"/>
        <name val="Arial"/>
        <scheme val="none"/>
      </font>
      <alignment horizontal="general" vertical="top" textRotation="0" wrapText="0" indent="0" justifyLastLine="0" shrinkToFit="0" readingOrder="0"/>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1"/>
        <color theme="1"/>
        <name val="Arial"/>
        <scheme val="none"/>
      </font>
      <numFmt numFmtId="3" formatCode="#,##0"/>
      <border diagonalUp="0" diagonalDown="0" outline="0">
        <left style="thin">
          <color indexed="64"/>
        </left>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3" formatCode="#,##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9" formatCode="m/d/yyyy"/>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dxf>
    <dxf>
      <border>
        <bottom style="thin">
          <color indexed="64"/>
        </bottom>
      </border>
    </dxf>
    <dxf>
      <font>
        <strike val="0"/>
        <outline val="0"/>
        <shadow val="0"/>
        <u val="none"/>
        <vertAlign val="baseline"/>
        <sz val="11"/>
        <color theme="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celossec\Local%20Settings\Temporary%20Internet%20Files\Content.Outlook\QTHGST8B\CIO\CIO-EQ\CURRENT%20TARP%20CPP%20STATUS%20REPORT\Official%20TARP%20CPP%20Data%20-%20Do%20Not%20Delete\TARP%20CPP%20Mast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REASURY REPORTING MATRIX"/>
      <sheetName val="PIPELINE RPT CLOSG 16 JAN 2009"/>
      <sheetName val="PIPELINE RPT CLOSG 23 JAN 2009"/>
      <sheetName val="PIPELINE RPT CLOSG 30 Jan 2009"/>
      <sheetName val="PIPELINE RPT CLOSG 06 Feb 2009"/>
      <sheetName val="PIPELINE RPT CLOSG 13 Feb 2009"/>
      <sheetName val="PIPELINE RPT CLOSG 9 JAN 2009"/>
    </sheetNames>
    <sheetDataSet>
      <sheetData sheetId="0" refreshError="1"/>
      <sheetData sheetId="1" refreshError="1">
        <row r="3">
          <cell r="A3" t="str">
            <v>UST Seq No.</v>
          </cell>
          <cell r="B3" t="str">
            <v>Date of UST Receipt</v>
          </cell>
          <cell r="C3" t="str">
            <v>FBA</v>
          </cell>
          <cell r="D3" t="str">
            <v>FBA ID Type</v>
          </cell>
          <cell r="E3" t="str">
            <v>FBA ID</v>
          </cell>
          <cell r="F3" t="str">
            <v>Name of Institution</v>
          </cell>
          <cell r="G3" t="str">
            <v>Type of Institution</v>
          </cell>
          <cell r="H3" t="str">
            <v>Requested Value of Preferred Stock to be Issued
($)</v>
          </cell>
          <cell r="I3" t="str">
            <v>FBA recommendation</v>
          </cell>
          <cell r="J3" t="str">
            <v>Date of Council Action</v>
          </cell>
          <cell r="K3" t="str">
            <v>Council recommendation (if any)</v>
          </cell>
          <cell r="L3" t="str">
            <v>Decision Date (Investment Committee Date)</v>
          </cell>
          <cell r="M3" t="str">
            <v>Decision Date (Investment Committee Date &amp; Time)</v>
          </cell>
          <cell r="N3" t="str">
            <v>UST Preliminary Decision</v>
          </cell>
          <cell r="O3" t="str">
            <v>Decision Size</v>
          </cell>
          <cell r="P3" t="str">
            <v>Remarks</v>
          </cell>
          <cell r="Q3" t="str">
            <v>Oral notification of Preliminary Approval</v>
          </cell>
          <cell r="R3" t="str">
            <v>UST Notification Letter Date</v>
          </cell>
          <cell r="S3" t="str">
            <v>Closing: Waiver</v>
          </cell>
          <cell r="T3" t="str">
            <v>Primary Contact Information</v>
          </cell>
          <cell r="U3" t="str">
            <v>Primary Contact Telephone</v>
          </cell>
          <cell r="V3" t="str">
            <v>Secondary Contact</v>
          </cell>
          <cell r="W3" t="str">
            <v>Street Address</v>
          </cell>
          <cell r="X3" t="str">
            <v>City</v>
          </cell>
          <cell r="Y3" t="str">
            <v>State</v>
          </cell>
          <cell r="Z3" t="str">
            <v>Zip Code</v>
          </cell>
          <cell r="AA3" t="str">
            <v>Fax</v>
          </cell>
          <cell r="AB3" t="str">
            <v>Scheduled Closing Date</v>
          </cell>
          <cell r="AC3" t="str">
            <v>Disbursement Date</v>
          </cell>
          <cell r="AD3" t="str">
            <v>Disbursed Amount</v>
          </cell>
          <cell r="AE3" t="str">
            <v>UST Counsel</v>
          </cell>
          <cell r="AF3" t="str">
            <v>Ticker (if applicable)</v>
          </cell>
          <cell r="AG3" t="str">
            <v>Exchange</v>
          </cell>
          <cell r="AH3" t="str">
            <v>Warrant Strike Price</v>
          </cell>
          <cell r="AI3" t="str">
            <v>Number of Shares</v>
          </cell>
          <cell r="AJ3" t="str">
            <v>Application Withdrawn</v>
          </cell>
          <cell r="AY3" t="str">
            <v>Nasdaq</v>
          </cell>
          <cell r="AZ3" t="str">
            <v>OTC - Public</v>
          </cell>
          <cell r="BA3" t="str">
            <v>TBD</v>
          </cell>
        </row>
        <row r="4">
          <cell r="A4">
            <v>1</v>
          </cell>
          <cell r="B4" t="str">
            <v>October 22, 2008</v>
          </cell>
          <cell r="C4" t="str">
            <v>FDIC</v>
          </cell>
          <cell r="D4" t="str">
            <v>RSSD</v>
          </cell>
          <cell r="E4">
            <v>1030040</v>
          </cell>
          <cell r="F4" t="str">
            <v>Bank of Commerce Holdings</v>
          </cell>
          <cell r="G4" t="str">
            <v>Public</v>
          </cell>
          <cell r="H4">
            <v>17000000</v>
          </cell>
          <cell r="I4" t="str">
            <v>Approve</v>
          </cell>
          <cell r="L4" t="str">
            <v>October 23, 2008</v>
          </cell>
          <cell r="M4">
            <v>39744.666666666664</v>
          </cell>
          <cell r="N4" t="str">
            <v>Approve</v>
          </cell>
          <cell r="O4">
            <v>17000000</v>
          </cell>
          <cell r="Q4" t="str">
            <v xml:space="preserve"> </v>
          </cell>
          <cell r="R4">
            <v>39758</v>
          </cell>
          <cell r="T4" t="str">
            <v>Ms. Linda J. Miles</v>
          </cell>
          <cell r="U4" t="str">
            <v>530-722-3955</v>
          </cell>
          <cell r="V4" t="str">
            <v>Samuel D. Jimenez, 530-722-3952</v>
          </cell>
          <cell r="W4" t="str">
            <v>1951 Churn Creek Rd.</v>
          </cell>
          <cell r="X4" t="str">
            <v>Redding</v>
          </cell>
          <cell r="Y4" t="str">
            <v>CA</v>
          </cell>
          <cell r="Z4">
            <v>96002</v>
          </cell>
          <cell r="AB4">
            <v>39766</v>
          </cell>
          <cell r="AC4">
            <v>39766</v>
          </cell>
          <cell r="AD4">
            <v>17000000</v>
          </cell>
          <cell r="AE4" t="str">
            <v>Squire Sanders</v>
          </cell>
          <cell r="AF4" t="str">
            <v>BOCH</v>
          </cell>
          <cell r="AG4" t="str">
            <v>Nasdaq</v>
          </cell>
          <cell r="AH4">
            <v>6.29</v>
          </cell>
          <cell r="AI4">
            <v>405405</v>
          </cell>
          <cell r="AY4" t="str">
            <v>OTC</v>
          </cell>
          <cell r="AZ4" t="str">
            <v>OTC - Private</v>
          </cell>
        </row>
        <row r="5">
          <cell r="A5">
            <v>2</v>
          </cell>
          <cell r="B5" t="str">
            <v>October 22, 2008</v>
          </cell>
          <cell r="C5" t="str">
            <v>FDIC</v>
          </cell>
          <cell r="D5" t="str">
            <v>RSSD</v>
          </cell>
          <cell r="E5">
            <v>3715257</v>
          </cell>
          <cell r="F5" t="str">
            <v>1st FS Corporation/ Mountain 1st Bank &amp; Trust</v>
          </cell>
          <cell r="G5" t="str">
            <v xml:space="preserve">Public </v>
          </cell>
          <cell r="H5">
            <v>16369000</v>
          </cell>
          <cell r="I5" t="str">
            <v>Approve</v>
          </cell>
          <cell r="L5" t="str">
            <v>October 23, 2008</v>
          </cell>
          <cell r="M5">
            <v>39744.666666666664</v>
          </cell>
          <cell r="N5" t="str">
            <v>Approve</v>
          </cell>
          <cell r="O5">
            <v>16369000</v>
          </cell>
          <cell r="R5">
            <v>39758</v>
          </cell>
          <cell r="T5" t="str">
            <v xml:space="preserve">
Mr. Greg Gibson</v>
          </cell>
          <cell r="U5" t="str">
            <v>828-697-3101</v>
          </cell>
          <cell r="V5" t="str">
            <v>Roger Mobley 828-697-3106</v>
          </cell>
          <cell r="W5" t="str">
            <v>101 Jack St.</v>
          </cell>
          <cell r="X5" t="str">
            <v>Hendersonville</v>
          </cell>
          <cell r="Y5" t="str">
            <v>NC</v>
          </cell>
          <cell r="Z5">
            <v>28792</v>
          </cell>
          <cell r="AB5">
            <v>39766</v>
          </cell>
          <cell r="AC5">
            <v>39766</v>
          </cell>
          <cell r="AD5">
            <v>16369000</v>
          </cell>
          <cell r="AE5" t="str">
            <v>Squire Sanders</v>
          </cell>
          <cell r="AF5" t="str">
            <v>FFIS</v>
          </cell>
          <cell r="AG5" t="str">
            <v>OTC</v>
          </cell>
          <cell r="AH5">
            <v>8.8699999999999992</v>
          </cell>
          <cell r="AI5">
            <v>276815</v>
          </cell>
          <cell r="AY5" t="str">
            <v>AMEX</v>
          </cell>
          <cell r="AZ5" t="str">
            <v>Private</v>
          </cell>
        </row>
        <row r="6">
          <cell r="A6">
            <v>3</v>
          </cell>
          <cell r="B6" t="str">
            <v>October 22, 2008</v>
          </cell>
          <cell r="C6" t="str">
            <v>FDIC</v>
          </cell>
          <cell r="D6" t="str">
            <v>RSSD</v>
          </cell>
          <cell r="E6">
            <v>2694814</v>
          </cell>
          <cell r="F6" t="str">
            <v>UCBH Holdings, Inc.</v>
          </cell>
          <cell r="G6" t="str">
            <v xml:space="preserve">Public </v>
          </cell>
          <cell r="H6">
            <v>298737000</v>
          </cell>
          <cell r="I6" t="str">
            <v>Approve</v>
          </cell>
          <cell r="L6" t="str">
            <v>October 24, 2008</v>
          </cell>
          <cell r="M6">
            <v>39745.625</v>
          </cell>
          <cell r="N6" t="str">
            <v>Approve</v>
          </cell>
          <cell r="O6">
            <v>298737000</v>
          </cell>
          <cell r="P6" t="str">
            <v>held 10/23 pending more info re BSA/capital ownership. FDIC provided update/email</v>
          </cell>
          <cell r="R6">
            <v>39758</v>
          </cell>
          <cell r="T6" t="str">
            <v xml:space="preserve">Mr. Craig S. On  </v>
          </cell>
          <cell r="U6" t="str">
            <v>415-315-3171</v>
          </cell>
          <cell r="V6" t="str">
            <v>Howard H. Chen  415-315-2837</v>
          </cell>
          <cell r="W6" t="str">
            <v>555 Montgomery St.</v>
          </cell>
          <cell r="X6" t="str">
            <v>San Francisco</v>
          </cell>
          <cell r="Y6" t="str">
            <v>CA</v>
          </cell>
          <cell r="Z6">
            <v>94111</v>
          </cell>
          <cell r="AB6">
            <v>39766</v>
          </cell>
          <cell r="AC6">
            <v>39766</v>
          </cell>
          <cell r="AD6">
            <v>298737000</v>
          </cell>
          <cell r="AE6" t="str">
            <v>Hughes Hubbard</v>
          </cell>
          <cell r="AF6" t="str">
            <v>UCBH</v>
          </cell>
          <cell r="AG6" t="str">
            <v>Nasdaq</v>
          </cell>
          <cell r="AH6">
            <v>5.71</v>
          </cell>
          <cell r="AI6">
            <v>7847732</v>
          </cell>
          <cell r="AY6" t="str">
            <v>NYSE</v>
          </cell>
          <cell r="AZ6" t="str">
            <v>S-Corp</v>
          </cell>
        </row>
        <row r="7">
          <cell r="A7">
            <v>4</v>
          </cell>
          <cell r="B7" t="str">
            <v>October 22, 2008</v>
          </cell>
          <cell r="C7" t="str">
            <v>FRB</v>
          </cell>
          <cell r="D7" t="str">
            <v>RSSD</v>
          </cell>
          <cell r="E7">
            <v>1199611</v>
          </cell>
          <cell r="F7" t="str">
            <v>Northern Trust Corporation</v>
          </cell>
          <cell r="G7" t="str">
            <v xml:space="preserve">Public </v>
          </cell>
          <cell r="H7">
            <v>1576000000</v>
          </cell>
          <cell r="I7" t="str">
            <v>Approve</v>
          </cell>
          <cell r="L7" t="str">
            <v>October 23, 2008</v>
          </cell>
          <cell r="M7">
            <v>39744.895833333336</v>
          </cell>
          <cell r="N7" t="str">
            <v>Approve</v>
          </cell>
          <cell r="O7">
            <v>1576000000</v>
          </cell>
          <cell r="P7" t="str">
            <v>asked for lead bank information</v>
          </cell>
          <cell r="R7">
            <v>39758</v>
          </cell>
          <cell r="T7" t="str">
            <v xml:space="preserve">Mr. William R. Dodds  </v>
          </cell>
          <cell r="U7" t="str">
            <v>312-444-3679</v>
          </cell>
          <cell r="V7" t="str">
            <v>James Roselle  312-444-7565</v>
          </cell>
          <cell r="W7" t="str">
            <v>50 S. LaSalle St.</v>
          </cell>
          <cell r="X7" t="str">
            <v>Chicago</v>
          </cell>
          <cell r="Y7" t="str">
            <v>IL</v>
          </cell>
          <cell r="Z7">
            <v>60603</v>
          </cell>
          <cell r="AB7">
            <v>39766</v>
          </cell>
          <cell r="AC7">
            <v>39766</v>
          </cell>
          <cell r="AD7">
            <v>1576000000</v>
          </cell>
          <cell r="AE7" t="str">
            <v>Simpson Thatcher</v>
          </cell>
          <cell r="AF7" t="str">
            <v>NTRS</v>
          </cell>
          <cell r="AG7" t="str">
            <v>Nasdaq</v>
          </cell>
          <cell r="AH7">
            <v>61.81</v>
          </cell>
          <cell r="AI7">
            <v>3824624</v>
          </cell>
          <cell r="AY7" t="str">
            <v>N/A</v>
          </cell>
          <cell r="AZ7" t="str">
            <v>Mutual</v>
          </cell>
        </row>
        <row r="8">
          <cell r="A8">
            <v>5</v>
          </cell>
          <cell r="B8" t="str">
            <v>October 22, 2008</v>
          </cell>
          <cell r="C8" t="str">
            <v>FRB</v>
          </cell>
          <cell r="D8" t="str">
            <v>RSSD</v>
          </cell>
          <cell r="E8">
            <v>1131787</v>
          </cell>
          <cell r="F8" t="str">
            <v>SunTrust Banks, Inc.</v>
          </cell>
          <cell r="G8" t="str">
            <v xml:space="preserve">Public </v>
          </cell>
          <cell r="H8">
            <v>3500000000</v>
          </cell>
          <cell r="I8" t="str">
            <v>Approve</v>
          </cell>
          <cell r="L8" t="str">
            <v>October 23, 2008</v>
          </cell>
          <cell r="M8">
            <v>39744.666666666664</v>
          </cell>
          <cell r="N8" t="str">
            <v>Approve</v>
          </cell>
          <cell r="O8">
            <v>3500000000</v>
          </cell>
          <cell r="P8" t="str">
            <v>12/1/08: Amended their application to ask for the full 3% RWA (additional $1.35 billion) - approved by I/C on 12/1/08; preliminary approval letter was sent 12/3/08</v>
          </cell>
          <cell r="R8">
            <v>39758</v>
          </cell>
          <cell r="T8" t="str">
            <v xml:space="preserve">Mr. Mark A. Chancy  </v>
          </cell>
          <cell r="U8" t="str">
            <v>404-813-1281</v>
          </cell>
          <cell r="V8" t="str">
            <v>Raymond D. Fortin  404-588-7165</v>
          </cell>
          <cell r="W8" t="str">
            <v>803 Peachtree St., NE 30th Floor</v>
          </cell>
          <cell r="X8" t="str">
            <v>Atlanta</v>
          </cell>
          <cell r="Y8" t="str">
            <v>GA</v>
          </cell>
          <cell r="Z8">
            <v>30308</v>
          </cell>
          <cell r="AA8" t="str">
            <v>(404) 813-5440</v>
          </cell>
          <cell r="AB8">
            <v>39766</v>
          </cell>
          <cell r="AC8">
            <v>39766</v>
          </cell>
          <cell r="AD8">
            <v>3500000000</v>
          </cell>
          <cell r="AE8" t="str">
            <v>Simpson Thatcher</v>
          </cell>
          <cell r="AF8" t="str">
            <v>STI</v>
          </cell>
          <cell r="AG8" t="str">
            <v>NYSE</v>
          </cell>
          <cell r="AH8">
            <v>44.15</v>
          </cell>
          <cell r="AI8">
            <v>11891280</v>
          </cell>
          <cell r="AZ8" t="str">
            <v>CDFI - Private</v>
          </cell>
        </row>
        <row r="9">
          <cell r="A9">
            <v>5</v>
          </cell>
          <cell r="B9" t="str">
            <v>December 1, 2008</v>
          </cell>
          <cell r="C9" t="str">
            <v>FRB</v>
          </cell>
          <cell r="D9" t="str">
            <v>RSSD</v>
          </cell>
          <cell r="E9">
            <v>1131787</v>
          </cell>
          <cell r="F9" t="str">
            <v>SunTrust Banks, Inc.</v>
          </cell>
          <cell r="G9" t="str">
            <v xml:space="preserve">Public </v>
          </cell>
          <cell r="H9">
            <v>1350000000</v>
          </cell>
          <cell r="I9" t="str">
            <v>Approve</v>
          </cell>
          <cell r="L9" t="str">
            <v>December 1, 2008</v>
          </cell>
          <cell r="M9">
            <v>39783.708333333336</v>
          </cell>
          <cell r="N9" t="str">
            <v>Approve</v>
          </cell>
          <cell r="O9">
            <v>1350000000</v>
          </cell>
          <cell r="P9" t="str">
            <v>12/1/08: Amended their application to ask for the full 3% RWA (additional $1.35 billion) - approved by I/C on 12/1/08; preliminary approval letter was sent 12/3/08</v>
          </cell>
          <cell r="R9">
            <v>39785</v>
          </cell>
          <cell r="T9" t="str">
            <v xml:space="preserve">Mr. Mark A. Chancy  </v>
          </cell>
          <cell r="U9" t="str">
            <v>404-813-1281</v>
          </cell>
          <cell r="V9" t="str">
            <v>Raymond D. Fortin  404-588-7165</v>
          </cell>
          <cell r="W9" t="str">
            <v>803 Peachtree St., NE 30th Floor</v>
          </cell>
          <cell r="X9" t="str">
            <v>Atlanta</v>
          </cell>
          <cell r="Y9" t="str">
            <v>GA</v>
          </cell>
          <cell r="Z9">
            <v>30308</v>
          </cell>
          <cell r="AA9" t="str">
            <v>(404) 813-5440</v>
          </cell>
          <cell r="AB9">
            <v>39813</v>
          </cell>
          <cell r="AC9">
            <v>39813</v>
          </cell>
          <cell r="AD9">
            <v>1350000000</v>
          </cell>
          <cell r="AE9" t="str">
            <v>Simpson Thatcher</v>
          </cell>
          <cell r="AF9" t="str">
            <v>STI</v>
          </cell>
          <cell r="AG9" t="str">
            <v>NYSE</v>
          </cell>
          <cell r="AH9">
            <v>33.700000000000003</v>
          </cell>
          <cell r="AI9">
            <v>6008902</v>
          </cell>
          <cell r="AZ9" t="str">
            <v>CDFI - Public</v>
          </cell>
        </row>
        <row r="10">
          <cell r="A10">
            <v>6</v>
          </cell>
          <cell r="B10" t="str">
            <v>October 22, 2008</v>
          </cell>
          <cell r="C10" t="str">
            <v>FRB</v>
          </cell>
          <cell r="D10" t="str">
            <v>RSSD</v>
          </cell>
          <cell r="E10">
            <v>3356632</v>
          </cell>
          <cell r="F10" t="str">
            <v>Western Illinois Bancshares Inc.</v>
          </cell>
          <cell r="G10" t="str">
            <v>OTC - Private</v>
          </cell>
          <cell r="H10">
            <v>6875000</v>
          </cell>
          <cell r="I10" t="str">
            <v>Approve</v>
          </cell>
          <cell r="L10" t="str">
            <v>October 23, 2008</v>
          </cell>
          <cell r="M10">
            <v>39744.666666666664</v>
          </cell>
          <cell r="N10" t="str">
            <v>Approve</v>
          </cell>
          <cell r="O10">
            <v>6855000</v>
          </cell>
          <cell r="P10" t="str">
            <v>Private institution, amt lowered per 9/30 RWA (lhb)</v>
          </cell>
          <cell r="R10">
            <v>39797</v>
          </cell>
          <cell r="T10" t="str">
            <v xml:space="preserve">Mr. Christopher J. Gavin  </v>
          </cell>
          <cell r="U10" t="str">
            <v>309-734-2265</v>
          </cell>
          <cell r="V10" t="str">
            <v>Aaron D. Jensen  309-457-6226</v>
          </cell>
          <cell r="W10" t="str">
            <v>200 East Broadway</v>
          </cell>
          <cell r="X10" t="str">
            <v>Monmouth</v>
          </cell>
          <cell r="Y10" t="str">
            <v>IL</v>
          </cell>
          <cell r="Z10">
            <v>61462</v>
          </cell>
          <cell r="AA10" t="str">
            <v>(309) 457-6205</v>
          </cell>
          <cell r="AB10">
            <v>39805</v>
          </cell>
          <cell r="AC10">
            <v>39805</v>
          </cell>
          <cell r="AD10">
            <v>6855000</v>
          </cell>
          <cell r="AE10" t="str">
            <v>Squire Sanders</v>
          </cell>
          <cell r="AH10" t="str">
            <v>n/a</v>
          </cell>
          <cell r="AI10" t="str">
            <v>n/a</v>
          </cell>
        </row>
        <row r="11">
          <cell r="A11">
            <v>7</v>
          </cell>
          <cell r="B11" t="str">
            <v>October 22, 2008</v>
          </cell>
          <cell r="C11" t="str">
            <v>OTS</v>
          </cell>
          <cell r="D11" t="str">
            <v>Holding Co Docket</v>
          </cell>
          <cell r="E11" t="str">
            <v>H2589</v>
          </cell>
          <cell r="F11" t="str">
            <v>Broadway Financial Corporation/ Broadway Federal Bank</v>
          </cell>
          <cell r="G11" t="str">
            <v>CDFI - Private</v>
          </cell>
          <cell r="H11">
            <v>9000000</v>
          </cell>
          <cell r="I11" t="str">
            <v>Approve</v>
          </cell>
          <cell r="L11" t="str">
            <v>October 24, 2008</v>
          </cell>
          <cell r="M11">
            <v>39745.625</v>
          </cell>
          <cell r="N11" t="str">
            <v>Approve</v>
          </cell>
          <cell r="O11">
            <v>9000000</v>
          </cell>
          <cell r="P11" t="str">
            <v>held 10/23 pending info re no current exam.  FDIC provided update/email</v>
          </cell>
          <cell r="R11">
            <v>39758</v>
          </cell>
          <cell r="T11" t="str">
            <v xml:space="preserve">Mr. Sam Sarpong  </v>
          </cell>
          <cell r="U11" t="str">
            <v>323-634-1700 x224</v>
          </cell>
          <cell r="V11" t="str">
            <v>Paul C. Hudson  323-6341700 c222</v>
          </cell>
          <cell r="W11" t="str">
            <v>4800 Wilshire Blvd</v>
          </cell>
          <cell r="X11" t="str">
            <v>Los Angeles</v>
          </cell>
          <cell r="Y11" t="str">
            <v>CA</v>
          </cell>
          <cell r="Z11">
            <v>90010</v>
          </cell>
          <cell r="AB11">
            <v>39766</v>
          </cell>
          <cell r="AC11">
            <v>39766</v>
          </cell>
          <cell r="AD11">
            <v>9000000</v>
          </cell>
          <cell r="AE11" t="str">
            <v>Squire Sanders</v>
          </cell>
          <cell r="AF11" t="str">
            <v>BYFC</v>
          </cell>
          <cell r="AG11" t="str">
            <v>Nasdaq</v>
          </cell>
          <cell r="AH11">
            <v>7.37</v>
          </cell>
          <cell r="AI11">
            <v>183175</v>
          </cell>
        </row>
        <row r="12">
          <cell r="A12">
            <v>8</v>
          </cell>
          <cell r="B12" t="str">
            <v>October 22, 2008</v>
          </cell>
          <cell r="C12" t="str">
            <v>OTS</v>
          </cell>
          <cell r="D12" t="str">
            <v>Holding Co Docket</v>
          </cell>
          <cell r="E12" t="str">
            <v>H2092</v>
          </cell>
          <cell r="F12" t="str">
            <v>Crossroads Bank (FFW)</v>
          </cell>
          <cell r="G12" t="str">
            <v>Private</v>
          </cell>
          <cell r="H12">
            <v>7361940</v>
          </cell>
          <cell r="I12" t="str">
            <v>Approve</v>
          </cell>
          <cell r="L12" t="str">
            <v>October 23, 2008</v>
          </cell>
          <cell r="M12">
            <v>39744.666666666664</v>
          </cell>
          <cell r="N12" t="str">
            <v>Approve</v>
          </cell>
          <cell r="O12">
            <v>7289000</v>
          </cell>
          <cell r="P12" t="str">
            <v>OTC Traded; Wants to be considered under Private terms</v>
          </cell>
          <cell r="R12">
            <v>39797</v>
          </cell>
          <cell r="T12" t="str">
            <v xml:space="preserve">Mr. Roger Cromer </v>
          </cell>
          <cell r="U12" t="str">
            <v>260-563-3185</v>
          </cell>
          <cell r="V12" t="str">
            <v>Emily Boardman  260-563-3185</v>
          </cell>
          <cell r="W12" t="str">
            <v>1205 North Cass St.</v>
          </cell>
          <cell r="X12" t="str">
            <v>Wabash</v>
          </cell>
          <cell r="Y12" t="str">
            <v>IN</v>
          </cell>
          <cell r="Z12">
            <v>46992</v>
          </cell>
          <cell r="AA12" t="str">
            <v>(260) 563-4841</v>
          </cell>
          <cell r="AB12">
            <v>39801</v>
          </cell>
          <cell r="AC12">
            <v>39801</v>
          </cell>
          <cell r="AD12">
            <v>7289000</v>
          </cell>
          <cell r="AE12" t="str">
            <v>Squire Sanders</v>
          </cell>
          <cell r="AF12" t="str">
            <v>FFWC</v>
          </cell>
          <cell r="AG12" t="str">
            <v>OTC</v>
          </cell>
          <cell r="AH12" t="str">
            <v>n/a</v>
          </cell>
          <cell r="AI12" t="str">
            <v>n/a</v>
          </cell>
        </row>
        <row r="13">
          <cell r="A13">
            <v>9</v>
          </cell>
          <cell r="B13" t="str">
            <v>October 22, 2008</v>
          </cell>
          <cell r="C13" t="str">
            <v>OTS</v>
          </cell>
          <cell r="D13" t="str">
            <v>Holding Co Docket</v>
          </cell>
          <cell r="E13" t="str">
            <v>H3915</v>
          </cell>
          <cell r="F13" t="str">
            <v>First Niagara Financial Group</v>
          </cell>
          <cell r="G13" t="str">
            <v xml:space="preserve">Public </v>
          </cell>
          <cell r="H13">
            <v>185610000</v>
          </cell>
          <cell r="I13" t="str">
            <v>Approve</v>
          </cell>
          <cell r="L13" t="str">
            <v>October 23, 2008</v>
          </cell>
          <cell r="M13">
            <v>39744.666666666664</v>
          </cell>
          <cell r="N13" t="str">
            <v>Approve</v>
          </cell>
          <cell r="O13">
            <v>184011000</v>
          </cell>
          <cell r="P13" t="str">
            <v>revised to reflect 9/30 numbers</v>
          </cell>
          <cell r="R13">
            <v>39758</v>
          </cell>
          <cell r="T13" t="str">
            <v xml:space="preserve">Mr. John R. Kocleml  </v>
          </cell>
          <cell r="U13" t="str">
            <v>716-625-7737</v>
          </cell>
          <cell r="V13" t="str">
            <v>Michael W. Harrington  716-625-7701</v>
          </cell>
          <cell r="W13" t="str">
            <v>P.O. Box 514</v>
          </cell>
          <cell r="X13" t="str">
            <v>Lockport</v>
          </cell>
          <cell r="Y13" t="str">
            <v>NY</v>
          </cell>
          <cell r="Z13">
            <v>14095</v>
          </cell>
          <cell r="AB13">
            <v>39773</v>
          </cell>
          <cell r="AC13">
            <v>39773</v>
          </cell>
          <cell r="AD13">
            <v>184011000</v>
          </cell>
          <cell r="AE13" t="str">
            <v>Squire Sanders</v>
          </cell>
          <cell r="AF13" t="str">
            <v>FNFG</v>
          </cell>
          <cell r="AG13" t="str">
            <v>Nasdaq</v>
          </cell>
          <cell r="AH13">
            <v>14.48</v>
          </cell>
          <cell r="AI13">
            <v>1906191</v>
          </cell>
        </row>
        <row r="14">
          <cell r="A14">
            <v>10</v>
          </cell>
          <cell r="B14" t="str">
            <v>October 22, 2008</v>
          </cell>
          <cell r="C14" t="str">
            <v>OTS</v>
          </cell>
          <cell r="D14" t="str">
            <v>Holding Co Docket</v>
          </cell>
          <cell r="E14" t="str">
            <v>H1927</v>
          </cell>
          <cell r="F14" t="str">
            <v>HF Financial Corp</v>
          </cell>
          <cell r="G14" t="str">
            <v xml:space="preserve">Public </v>
          </cell>
          <cell r="H14">
            <v>25000000</v>
          </cell>
          <cell r="I14" t="str">
            <v>Approve</v>
          </cell>
          <cell r="L14" t="str">
            <v>October 23, 2008</v>
          </cell>
          <cell r="M14">
            <v>39744.666666666664</v>
          </cell>
          <cell r="N14" t="str">
            <v>Approve</v>
          </cell>
          <cell r="O14">
            <v>25000000</v>
          </cell>
          <cell r="R14">
            <v>39758</v>
          </cell>
          <cell r="T14" t="str">
            <v xml:space="preserve">Mr. Curtis L. Hage  </v>
          </cell>
          <cell r="U14" t="str">
            <v>605-333-7556</v>
          </cell>
          <cell r="V14" t="str">
            <v>Darrel L. Posegate  605-333-7530</v>
          </cell>
          <cell r="W14" t="str">
            <v>225 South Main Ave.</v>
          </cell>
          <cell r="X14" t="str">
            <v>Sioux Falls</v>
          </cell>
          <cell r="Y14" t="str">
            <v>SD</v>
          </cell>
          <cell r="Z14">
            <v>57104</v>
          </cell>
          <cell r="AB14">
            <v>39773</v>
          </cell>
          <cell r="AC14">
            <v>39773</v>
          </cell>
          <cell r="AD14">
            <v>25000000</v>
          </cell>
          <cell r="AE14" t="str">
            <v>Squire Sanders</v>
          </cell>
          <cell r="AF14" t="str">
            <v>HFFC</v>
          </cell>
          <cell r="AG14" t="str">
            <v>Nasdaq</v>
          </cell>
          <cell r="AH14">
            <v>12.4</v>
          </cell>
          <cell r="AI14">
            <v>302419</v>
          </cell>
        </row>
        <row r="15">
          <cell r="A15">
            <v>11</v>
          </cell>
          <cell r="B15" t="str">
            <v>October 22, 2008</v>
          </cell>
          <cell r="C15" t="str">
            <v>OTS</v>
          </cell>
          <cell r="D15" t="str">
            <v>Holding Co Docket</v>
          </cell>
          <cell r="E15" t="str">
            <v>H2427</v>
          </cell>
          <cell r="F15" t="str">
            <v>Washington Federal Inc./ Washington Federal Savings &amp; Loan Association</v>
          </cell>
          <cell r="G15" t="str">
            <v xml:space="preserve">Public </v>
          </cell>
          <cell r="H15">
            <v>200000000</v>
          </cell>
          <cell r="I15" t="str">
            <v>Approve</v>
          </cell>
          <cell r="L15" t="str">
            <v>October 23, 2008</v>
          </cell>
          <cell r="M15">
            <v>39744.666666666664</v>
          </cell>
          <cell r="N15" t="str">
            <v>Approve</v>
          </cell>
          <cell r="O15">
            <v>200000000</v>
          </cell>
          <cell r="R15">
            <v>39758</v>
          </cell>
          <cell r="T15" t="str">
            <v xml:space="preserve">Mr. Roy M. Whitehead  </v>
          </cell>
          <cell r="U15" t="str">
            <v>206-777-8210</v>
          </cell>
          <cell r="V15" t="str">
            <v>Brent J. Beardall  206-777-8331</v>
          </cell>
          <cell r="W15" t="str">
            <v>425 Pike St.</v>
          </cell>
          <cell r="X15" t="str">
            <v>Seattle</v>
          </cell>
          <cell r="Y15" t="str">
            <v>WA</v>
          </cell>
          <cell r="Z15">
            <v>98101</v>
          </cell>
          <cell r="AB15">
            <v>39766</v>
          </cell>
          <cell r="AC15">
            <v>39766</v>
          </cell>
          <cell r="AD15">
            <v>200000000</v>
          </cell>
          <cell r="AE15" t="str">
            <v>Squire Sanders</v>
          </cell>
          <cell r="AF15" t="str">
            <v>WFSL</v>
          </cell>
          <cell r="AG15" t="str">
            <v>Nasdaq</v>
          </cell>
          <cell r="AH15">
            <v>17.57</v>
          </cell>
          <cell r="AI15">
            <v>1707456</v>
          </cell>
        </row>
        <row r="16">
          <cell r="AB16" t="str">
            <v xml:space="preserve"> </v>
          </cell>
        </row>
        <row r="17">
          <cell r="A17">
            <v>12</v>
          </cell>
          <cell r="B17" t="str">
            <v>October 23, 2008</v>
          </cell>
          <cell r="C17" t="str">
            <v>FDIC</v>
          </cell>
          <cell r="D17" t="str">
            <v>RSSD</v>
          </cell>
          <cell r="E17">
            <v>1074156</v>
          </cell>
          <cell r="F17" t="str">
            <v>BB&amp;T Corp.</v>
          </cell>
          <cell r="G17" t="str">
            <v xml:space="preserve">Public </v>
          </cell>
          <cell r="H17">
            <v>3133640000</v>
          </cell>
          <cell r="I17" t="str">
            <v>Approve</v>
          </cell>
          <cell r="L17" t="str">
            <v>October 24, 2008</v>
          </cell>
          <cell r="M17">
            <v>39745.625</v>
          </cell>
          <cell r="N17" t="str">
            <v>Approve</v>
          </cell>
          <cell r="O17">
            <v>3133640000</v>
          </cell>
          <cell r="R17">
            <v>39758</v>
          </cell>
          <cell r="T17" t="str">
            <v xml:space="preserve">Mr. Christopher L. Henson  </v>
          </cell>
          <cell r="U17" t="str">
            <v>336-733-3008</v>
          </cell>
          <cell r="V17" t="str">
            <v>Hal S. Johnson  336-733-2871</v>
          </cell>
          <cell r="W17" t="str">
            <v>200 West 2nd St.</v>
          </cell>
          <cell r="X17" t="str">
            <v>Winston-Salem</v>
          </cell>
          <cell r="Y17" t="str">
            <v>NC</v>
          </cell>
          <cell r="Z17">
            <v>27101</v>
          </cell>
          <cell r="AB17">
            <v>39766</v>
          </cell>
          <cell r="AC17">
            <v>39766</v>
          </cell>
          <cell r="AD17">
            <v>3133640000</v>
          </cell>
          <cell r="AE17" t="str">
            <v>Hughes Hubbard</v>
          </cell>
          <cell r="AF17" t="str">
            <v>BBT</v>
          </cell>
          <cell r="AG17" t="str">
            <v>NYSE</v>
          </cell>
          <cell r="AH17">
            <v>33.81</v>
          </cell>
          <cell r="AI17">
            <v>13902573</v>
          </cell>
        </row>
        <row r="18">
          <cell r="A18">
            <v>13</v>
          </cell>
          <cell r="B18" t="str">
            <v>October 23, 2008</v>
          </cell>
          <cell r="C18" t="str">
            <v>FDIC</v>
          </cell>
          <cell r="D18" t="str">
            <v>RSSD</v>
          </cell>
          <cell r="E18">
            <v>1247633</v>
          </cell>
          <cell r="F18" t="str">
            <v>Provident Banshares Corp.</v>
          </cell>
          <cell r="G18" t="str">
            <v xml:space="preserve">Public </v>
          </cell>
          <cell r="H18">
            <v>151500000</v>
          </cell>
          <cell r="I18" t="str">
            <v>Approve</v>
          </cell>
          <cell r="L18" t="str">
            <v>October 24, 2008</v>
          </cell>
          <cell r="M18">
            <v>39745.625</v>
          </cell>
          <cell r="N18" t="str">
            <v>Approve</v>
          </cell>
          <cell r="O18">
            <v>151500000</v>
          </cell>
          <cell r="R18">
            <v>39758</v>
          </cell>
          <cell r="T18" t="str">
            <v xml:space="preserve">Mr. Robert L. Davis  </v>
          </cell>
          <cell r="U18" t="str">
            <v>410-277-2848</v>
          </cell>
          <cell r="V18" t="str">
            <v>Dennis A. Starliper  410-277-2705</v>
          </cell>
          <cell r="W18" t="str">
            <v>114 East Lexington St.</v>
          </cell>
          <cell r="X18" t="str">
            <v>Baltimore</v>
          </cell>
          <cell r="Y18" t="str">
            <v>MD</v>
          </cell>
          <cell r="Z18">
            <v>21201</v>
          </cell>
          <cell r="AB18">
            <v>39766</v>
          </cell>
          <cell r="AC18">
            <v>39766</v>
          </cell>
          <cell r="AD18">
            <v>151500000</v>
          </cell>
          <cell r="AE18" t="str">
            <v>Squire Sanders</v>
          </cell>
          <cell r="AF18" t="str">
            <v>PBKS</v>
          </cell>
          <cell r="AG18" t="str">
            <v>Nasdaq</v>
          </cell>
          <cell r="AH18">
            <v>9.57</v>
          </cell>
          <cell r="AI18">
            <v>2374608</v>
          </cell>
        </row>
        <row r="19">
          <cell r="A19">
            <v>14</v>
          </cell>
          <cell r="B19" t="str">
            <v>October 23, 2008</v>
          </cell>
          <cell r="C19" t="str">
            <v>FDIC</v>
          </cell>
          <cell r="D19" t="str">
            <v>RSSD</v>
          </cell>
          <cell r="E19">
            <v>2747644</v>
          </cell>
          <cell r="F19" t="str">
            <v>Umpqua Holdings Corp.</v>
          </cell>
          <cell r="G19" t="str">
            <v xml:space="preserve">Public </v>
          </cell>
          <cell r="H19">
            <v>214181000</v>
          </cell>
          <cell r="I19" t="str">
            <v>Approve</v>
          </cell>
          <cell r="L19" t="str">
            <v>October 24, 2008</v>
          </cell>
          <cell r="M19">
            <v>39745.625</v>
          </cell>
          <cell r="N19" t="str">
            <v>Approve</v>
          </cell>
          <cell r="O19">
            <v>214181000</v>
          </cell>
          <cell r="R19">
            <v>39758</v>
          </cell>
          <cell r="T19" t="str">
            <v xml:space="preserve">Mr. Ron Farnsworth  </v>
          </cell>
          <cell r="U19" t="str">
            <v>503-727-4108</v>
          </cell>
          <cell r="V19" t="str">
            <v>Neal McLaughlin  503-727-4224</v>
          </cell>
          <cell r="W19" t="str">
            <v>1 SW Columbia St., ste 1200</v>
          </cell>
          <cell r="X19" t="str">
            <v>Portland</v>
          </cell>
          <cell r="Y19" t="str">
            <v>OR</v>
          </cell>
          <cell r="Z19">
            <v>97258</v>
          </cell>
          <cell r="AB19">
            <v>39766</v>
          </cell>
          <cell r="AC19">
            <v>39766</v>
          </cell>
          <cell r="AD19">
            <v>214181000</v>
          </cell>
          <cell r="AE19" t="str">
            <v>Squire Sanders</v>
          </cell>
          <cell r="AF19" t="str">
            <v>UMPQ</v>
          </cell>
          <cell r="AG19" t="str">
            <v>Nasdaq</v>
          </cell>
          <cell r="AH19">
            <v>14.46</v>
          </cell>
          <cell r="AI19">
            <v>2221795</v>
          </cell>
        </row>
        <row r="20">
          <cell r="A20">
            <v>15</v>
          </cell>
          <cell r="B20" t="str">
            <v>October 23, 2008</v>
          </cell>
          <cell r="C20" t="str">
            <v>FRB</v>
          </cell>
          <cell r="D20" t="str">
            <v>RSSD</v>
          </cell>
          <cell r="E20">
            <v>3587146</v>
          </cell>
          <cell r="F20" t="str">
            <v>Bank of New York Mellon Corp</v>
          </cell>
          <cell r="G20" t="str">
            <v xml:space="preserve">Public </v>
          </cell>
          <cell r="H20">
            <v>3000000000</v>
          </cell>
          <cell r="I20" t="str">
            <v>Approve</v>
          </cell>
          <cell r="L20" t="str">
            <v>October 23, 2008</v>
          </cell>
          <cell r="M20">
            <v>39744.895833333336</v>
          </cell>
          <cell r="N20" t="str">
            <v>Ratified 13 Oct Approval</v>
          </cell>
          <cell r="O20">
            <v>3000000000</v>
          </cell>
          <cell r="P20" t="str">
            <v>Approved 10/13/08</v>
          </cell>
          <cell r="R20" t="str">
            <v>n/a</v>
          </cell>
          <cell r="X20" t="str">
            <v>New York</v>
          </cell>
          <cell r="Y20" t="str">
            <v>NY</v>
          </cell>
          <cell r="AB20">
            <v>39749</v>
          </cell>
          <cell r="AC20">
            <v>39749</v>
          </cell>
          <cell r="AD20">
            <v>3000000000</v>
          </cell>
          <cell r="AE20" t="str">
            <v>Simpson Thatcher</v>
          </cell>
          <cell r="AF20" t="str">
            <v>BK</v>
          </cell>
          <cell r="AG20" t="str">
            <v>NYSE</v>
          </cell>
          <cell r="AH20">
            <v>31</v>
          </cell>
          <cell r="AI20">
            <v>14516129</v>
          </cell>
        </row>
        <row r="21">
          <cell r="A21">
            <v>16</v>
          </cell>
          <cell r="B21" t="str">
            <v>October 23, 2008</v>
          </cell>
          <cell r="C21" t="str">
            <v>FRB</v>
          </cell>
          <cell r="D21" t="str">
            <v>RSSD</v>
          </cell>
          <cell r="E21">
            <v>1199844</v>
          </cell>
          <cell r="F21" t="str">
            <v>Comerica Inc.</v>
          </cell>
          <cell r="G21" t="str">
            <v xml:space="preserve">Public </v>
          </cell>
          <cell r="H21">
            <v>2250000000</v>
          </cell>
          <cell r="I21" t="str">
            <v>Approve</v>
          </cell>
          <cell r="L21" t="str">
            <v>October 24, 2008</v>
          </cell>
          <cell r="M21">
            <v>39745.625</v>
          </cell>
          <cell r="N21" t="str">
            <v>Approve</v>
          </cell>
          <cell r="O21">
            <v>2250000000</v>
          </cell>
          <cell r="P21" t="str">
            <v>Sent a revised application on 11/14/08 with a RWA as of 9/30/08 and an agreement to Investment Agreements and no issues with the conditions of compliance</v>
          </cell>
          <cell r="R21">
            <v>39758</v>
          </cell>
          <cell r="T21" t="str">
            <v xml:space="preserve">Mr. Ralph W. Babb, Jr.  </v>
          </cell>
          <cell r="U21" t="str">
            <v>214-462-4444</v>
          </cell>
          <cell r="V21" t="str">
            <v>Jon W. Bilstrom  214-462-4447</v>
          </cell>
          <cell r="W21" t="str">
            <v>1717 Main St.</v>
          </cell>
          <cell r="X21" t="str">
            <v>Dallas</v>
          </cell>
          <cell r="Y21" t="str">
            <v>TX</v>
          </cell>
          <cell r="Z21">
            <v>75201</v>
          </cell>
          <cell r="AB21">
            <v>39766</v>
          </cell>
          <cell r="AC21">
            <v>39766</v>
          </cell>
          <cell r="AD21">
            <v>2250000000</v>
          </cell>
          <cell r="AE21" t="str">
            <v>Simpson Thatcher</v>
          </cell>
          <cell r="AF21" t="str">
            <v>CMA</v>
          </cell>
          <cell r="AG21" t="str">
            <v>NYSE</v>
          </cell>
          <cell r="AH21">
            <v>29.4</v>
          </cell>
          <cell r="AI21">
            <v>11479592</v>
          </cell>
        </row>
        <row r="22">
          <cell r="A22">
            <v>17</v>
          </cell>
          <cell r="B22" t="str">
            <v>October 23, 2008</v>
          </cell>
          <cell r="C22" t="str">
            <v>FRB</v>
          </cell>
          <cell r="D22" t="str">
            <v>RSSD</v>
          </cell>
          <cell r="E22">
            <v>3820197</v>
          </cell>
          <cell r="F22" t="str">
            <v>Goldman Sachs &amp; Co.</v>
          </cell>
          <cell r="G22" t="str">
            <v xml:space="preserve">Public </v>
          </cell>
          <cell r="H22">
            <v>10000000000</v>
          </cell>
          <cell r="I22" t="str">
            <v>Approve</v>
          </cell>
          <cell r="L22" t="str">
            <v>October 23, 2008</v>
          </cell>
          <cell r="M22">
            <v>39744.895833333336</v>
          </cell>
          <cell r="N22" t="str">
            <v>Ratified 13 Oct Approval</v>
          </cell>
          <cell r="O22">
            <v>10000000000</v>
          </cell>
          <cell r="P22" t="str">
            <v>Approved 10/13/08</v>
          </cell>
          <cell r="R22" t="str">
            <v>n/a</v>
          </cell>
          <cell r="X22" t="str">
            <v>New York</v>
          </cell>
          <cell r="Y22" t="str">
            <v>NY</v>
          </cell>
          <cell r="AB22">
            <v>39749</v>
          </cell>
          <cell r="AC22">
            <v>39749</v>
          </cell>
          <cell r="AD22">
            <v>10000000000</v>
          </cell>
          <cell r="AE22" t="str">
            <v>Simpson Thatcher</v>
          </cell>
          <cell r="AF22" t="str">
            <v>GS</v>
          </cell>
          <cell r="AG22" t="str">
            <v>NYSE</v>
          </cell>
          <cell r="AH22">
            <v>122.9</v>
          </cell>
          <cell r="AI22">
            <v>12205045</v>
          </cell>
        </row>
        <row r="23">
          <cell r="A23">
            <v>18</v>
          </cell>
          <cell r="B23" t="str">
            <v>October 23, 2008</v>
          </cell>
          <cell r="C23" t="str">
            <v>FRB</v>
          </cell>
          <cell r="D23" t="str">
            <v>RSSD</v>
          </cell>
          <cell r="E23">
            <v>2162966</v>
          </cell>
          <cell r="F23" t="str">
            <v>Morgan Stanley</v>
          </cell>
          <cell r="G23" t="str">
            <v xml:space="preserve">Public </v>
          </cell>
          <cell r="H23">
            <v>10000000000</v>
          </cell>
          <cell r="I23" t="str">
            <v>Approve</v>
          </cell>
          <cell r="L23" t="str">
            <v>October 23, 2008</v>
          </cell>
          <cell r="M23">
            <v>39744.666666666664</v>
          </cell>
          <cell r="N23" t="str">
            <v>Ratified 13 Oct Approval</v>
          </cell>
          <cell r="O23">
            <v>10000000000</v>
          </cell>
          <cell r="P23" t="str">
            <v>Approved 10/13/08</v>
          </cell>
          <cell r="R23" t="str">
            <v>n/a</v>
          </cell>
          <cell r="X23" t="str">
            <v>New York</v>
          </cell>
          <cell r="Y23" t="str">
            <v>NY</v>
          </cell>
          <cell r="AB23">
            <v>39749</v>
          </cell>
          <cell r="AC23">
            <v>39749</v>
          </cell>
          <cell r="AD23">
            <v>10000000000</v>
          </cell>
          <cell r="AE23" t="str">
            <v>Simpson Thatcher</v>
          </cell>
          <cell r="AF23" t="str">
            <v>MS</v>
          </cell>
          <cell r="AG23" t="str">
            <v>NYSE</v>
          </cell>
          <cell r="AH23">
            <v>22.99</v>
          </cell>
          <cell r="AI23">
            <v>65245759</v>
          </cell>
        </row>
        <row r="24">
          <cell r="A24">
            <v>19</v>
          </cell>
          <cell r="B24" t="str">
            <v>October 23, 2008</v>
          </cell>
          <cell r="C24" t="str">
            <v>FRB</v>
          </cell>
          <cell r="D24" t="str">
            <v>RSSD</v>
          </cell>
          <cell r="E24">
            <v>3242838</v>
          </cell>
          <cell r="F24" t="str">
            <v>Regions Financial Corp./ Regions Bank</v>
          </cell>
          <cell r="G24" t="str">
            <v xml:space="preserve">Public </v>
          </cell>
          <cell r="H24">
            <v>3500000000</v>
          </cell>
          <cell r="I24" t="str">
            <v>Approve</v>
          </cell>
          <cell r="L24" t="str">
            <v>October 23, 2008</v>
          </cell>
          <cell r="M24">
            <v>39744.666666666664</v>
          </cell>
          <cell r="N24" t="str">
            <v>Approve</v>
          </cell>
          <cell r="O24">
            <v>3500000000</v>
          </cell>
          <cell r="P24" t="str">
            <v>11/14/08: accepted the terms</v>
          </cell>
          <cell r="R24">
            <v>39758</v>
          </cell>
          <cell r="T24" t="str">
            <v xml:space="preserve">Ms. Irene Esteves  </v>
          </cell>
          <cell r="U24" t="str">
            <v>205-264-4174</v>
          </cell>
          <cell r="V24" t="str">
            <v>John Buchanan  205-326-5319</v>
          </cell>
          <cell r="W24" t="str">
            <v>1900 5th Ave. North</v>
          </cell>
          <cell r="X24" t="str">
            <v>Birmingham</v>
          </cell>
          <cell r="Y24" t="str">
            <v>AL</v>
          </cell>
          <cell r="Z24">
            <v>35203</v>
          </cell>
          <cell r="AB24">
            <v>39766</v>
          </cell>
          <cell r="AC24">
            <v>39766</v>
          </cell>
          <cell r="AD24">
            <v>3500000000</v>
          </cell>
          <cell r="AE24" t="str">
            <v>Simpson Thatcher</v>
          </cell>
          <cell r="AF24" t="str">
            <v>RF</v>
          </cell>
          <cell r="AG24" t="str">
            <v>NYSE</v>
          </cell>
          <cell r="AH24">
            <v>10.88</v>
          </cell>
          <cell r="AI24">
            <v>48253677</v>
          </cell>
        </row>
        <row r="25">
          <cell r="A25">
            <v>20</v>
          </cell>
          <cell r="B25" t="str">
            <v>October 23, 2008</v>
          </cell>
          <cell r="C25" t="str">
            <v>FRB</v>
          </cell>
          <cell r="D25" t="str">
            <v>RSSD</v>
          </cell>
          <cell r="E25">
            <v>1111435</v>
          </cell>
          <cell r="F25" t="str">
            <v xml:space="preserve">State Street </v>
          </cell>
          <cell r="G25" t="str">
            <v xml:space="preserve">Public </v>
          </cell>
          <cell r="H25">
            <v>2000000000</v>
          </cell>
          <cell r="I25" t="str">
            <v>Approve</v>
          </cell>
          <cell r="L25" t="str">
            <v>October 23, 2008</v>
          </cell>
          <cell r="M25">
            <v>39744.895833333336</v>
          </cell>
          <cell r="N25" t="str">
            <v>Ratified 13 Oct Approval</v>
          </cell>
          <cell r="O25">
            <v>2000000000</v>
          </cell>
          <cell r="P25" t="str">
            <v>Approved 10/13/08</v>
          </cell>
          <cell r="R25" t="str">
            <v>n/a</v>
          </cell>
          <cell r="X25" t="str">
            <v>Boston</v>
          </cell>
          <cell r="Y25" t="str">
            <v>MA</v>
          </cell>
          <cell r="AB25">
            <v>39749</v>
          </cell>
          <cell r="AC25">
            <v>39749</v>
          </cell>
          <cell r="AD25">
            <v>2000000000</v>
          </cell>
          <cell r="AE25" t="str">
            <v>Simpson Thatcher</v>
          </cell>
          <cell r="AF25" t="str">
            <v>STT</v>
          </cell>
          <cell r="AG25" t="str">
            <v>NYSE</v>
          </cell>
          <cell r="AH25">
            <v>53.8</v>
          </cell>
          <cell r="AI25">
            <v>5576208</v>
          </cell>
        </row>
        <row r="26">
          <cell r="A26">
            <v>21</v>
          </cell>
          <cell r="B26" t="str">
            <v>October 23, 2008</v>
          </cell>
          <cell r="C26" t="str">
            <v>OCC</v>
          </cell>
          <cell r="D26" t="str">
            <v>RSSD</v>
          </cell>
          <cell r="E26">
            <v>1073757</v>
          </cell>
          <cell r="F26" t="str">
            <v>Bank of America</v>
          </cell>
          <cell r="G26" t="str">
            <v xml:space="preserve">Public </v>
          </cell>
          <cell r="H26">
            <v>15000000000</v>
          </cell>
          <cell r="I26" t="str">
            <v>Approve</v>
          </cell>
          <cell r="L26" t="str">
            <v>October 23, 2008</v>
          </cell>
          <cell r="M26">
            <v>39744.666666666664</v>
          </cell>
          <cell r="N26" t="str">
            <v>Ratified 13 Oct Approval</v>
          </cell>
          <cell r="O26">
            <v>15000000000</v>
          </cell>
          <cell r="P26" t="str">
            <v>Approved 10/13/08; Note, $10b more if ML closes</v>
          </cell>
          <cell r="R26" t="str">
            <v>n/a</v>
          </cell>
          <cell r="X26" t="str">
            <v>Charlotte</v>
          </cell>
          <cell r="Y26" t="str">
            <v>NC</v>
          </cell>
          <cell r="AB26">
            <v>39749</v>
          </cell>
          <cell r="AC26">
            <v>39749</v>
          </cell>
          <cell r="AD26">
            <v>15000000000</v>
          </cell>
          <cell r="AE26" t="str">
            <v>Simpson Thatcher</v>
          </cell>
          <cell r="AF26" t="str">
            <v>BAC</v>
          </cell>
          <cell r="AG26" t="str">
            <v>NYSE</v>
          </cell>
          <cell r="AH26">
            <v>30.79</v>
          </cell>
          <cell r="AI26">
            <v>73075674</v>
          </cell>
        </row>
        <row r="27">
          <cell r="A27">
            <v>22</v>
          </cell>
          <cell r="B27" t="str">
            <v>October 23, 2008</v>
          </cell>
          <cell r="C27" t="str">
            <v>OCC</v>
          </cell>
          <cell r="D27" t="str">
            <v>RSSD</v>
          </cell>
          <cell r="E27">
            <v>2270860</v>
          </cell>
          <cell r="F27" t="str">
            <v>Capital One Financial Corporation</v>
          </cell>
          <cell r="G27" t="str">
            <v xml:space="preserve">Public </v>
          </cell>
          <cell r="H27">
            <v>3555199000</v>
          </cell>
          <cell r="I27" t="str">
            <v>Approve</v>
          </cell>
          <cell r="L27" t="str">
            <v>October 23, 2008</v>
          </cell>
          <cell r="M27">
            <v>39744.666666666664</v>
          </cell>
          <cell r="N27" t="str">
            <v>Approve Lesser Amount</v>
          </cell>
          <cell r="O27">
            <v>3543586000</v>
          </cell>
          <cell r="P27" t="str">
            <v>3,543,586,000 is 3% of RWA based on Q2 Report; original request was 3,550,000,000</v>
          </cell>
          <cell r="R27">
            <v>39759</v>
          </cell>
          <cell r="T27" t="str">
            <v xml:space="preserve">Mr. Andres L. Navarrete  </v>
          </cell>
          <cell r="U27" t="str">
            <v>703-720-2266</v>
          </cell>
          <cell r="V27" t="str">
            <v>Kevin Murray  703-720-1974</v>
          </cell>
          <cell r="W27" t="str">
            <v>1680 Capital One Dr.</v>
          </cell>
          <cell r="X27" t="str">
            <v>McLean</v>
          </cell>
          <cell r="Y27" t="str">
            <v>VA</v>
          </cell>
          <cell r="Z27">
            <v>22102</v>
          </cell>
          <cell r="AB27">
            <v>39766</v>
          </cell>
          <cell r="AC27">
            <v>39766</v>
          </cell>
          <cell r="AD27">
            <v>3555199000</v>
          </cell>
          <cell r="AE27" t="str">
            <v>Simpson Thatcher</v>
          </cell>
          <cell r="AF27" t="str">
            <v>COF</v>
          </cell>
          <cell r="AG27" t="str">
            <v>NYSE</v>
          </cell>
          <cell r="AH27">
            <v>42.13</v>
          </cell>
          <cell r="AI27">
            <v>12657960</v>
          </cell>
        </row>
        <row r="28">
          <cell r="A28">
            <v>23</v>
          </cell>
          <cell r="B28" t="str">
            <v>October 23, 2008</v>
          </cell>
          <cell r="C28" t="str">
            <v>OCC</v>
          </cell>
          <cell r="D28" t="str">
            <v>RSSD</v>
          </cell>
          <cell r="E28">
            <v>2868129</v>
          </cell>
          <cell r="F28" t="str">
            <v>Centerstate Banks of Florida Inc.</v>
          </cell>
          <cell r="G28" t="str">
            <v xml:space="preserve">Public </v>
          </cell>
          <cell r="H28">
            <v>27875000</v>
          </cell>
          <cell r="I28" t="str">
            <v>Approve</v>
          </cell>
          <cell r="L28" t="str">
            <v>October 23, 2008</v>
          </cell>
          <cell r="M28">
            <v>39744.666666666664</v>
          </cell>
          <cell r="N28" t="str">
            <v>Approve</v>
          </cell>
          <cell r="O28">
            <v>27875000</v>
          </cell>
          <cell r="R28">
            <v>39758</v>
          </cell>
          <cell r="T28" t="str">
            <v xml:space="preserve">Mr. James J. Antal  </v>
          </cell>
          <cell r="U28" t="str">
            <v>863-419-7750</v>
          </cell>
          <cell r="V28" t="str">
            <v>Sara Gamez  863-419-7750</v>
          </cell>
          <cell r="W28" t="str">
            <v>42745 U.S. Highway 27</v>
          </cell>
          <cell r="X28" t="str">
            <v>Davenport</v>
          </cell>
          <cell r="Y28" t="str">
            <v>FL</v>
          </cell>
          <cell r="Z28">
            <v>33837</v>
          </cell>
          <cell r="AB28">
            <v>39773</v>
          </cell>
          <cell r="AC28">
            <v>39773</v>
          </cell>
          <cell r="AD28">
            <v>27875000</v>
          </cell>
          <cell r="AE28" t="str">
            <v>Squire Sanders</v>
          </cell>
          <cell r="AF28" t="str">
            <v>CSFL</v>
          </cell>
          <cell r="AG28" t="str">
            <v>Nasdaq</v>
          </cell>
          <cell r="AH28">
            <v>16.670000000000002</v>
          </cell>
          <cell r="AI28">
            <v>250825</v>
          </cell>
        </row>
        <row r="29">
          <cell r="A29">
            <v>24</v>
          </cell>
          <cell r="B29" t="str">
            <v>October 23, 2008</v>
          </cell>
          <cell r="C29" t="str">
            <v>OCC</v>
          </cell>
          <cell r="D29" t="str">
            <v>RSSD</v>
          </cell>
          <cell r="E29">
            <v>1951350</v>
          </cell>
          <cell r="F29" t="str">
            <v>Citigroup Inc./Citibank National Association</v>
          </cell>
          <cell r="G29" t="str">
            <v xml:space="preserve">Public </v>
          </cell>
          <cell r="H29">
            <v>25000000000</v>
          </cell>
          <cell r="I29" t="str">
            <v>Approve</v>
          </cell>
          <cell r="L29" t="str">
            <v>October 23, 2008</v>
          </cell>
          <cell r="M29">
            <v>39744.666666666664</v>
          </cell>
          <cell r="N29" t="str">
            <v>Ratified 13 Oct Approval</v>
          </cell>
          <cell r="O29">
            <v>25000000000</v>
          </cell>
          <cell r="P29" t="str">
            <v>Approved 10/13/08</v>
          </cell>
          <cell r="R29" t="str">
            <v>n/a</v>
          </cell>
          <cell r="X29" t="str">
            <v>New York</v>
          </cell>
          <cell r="Y29" t="str">
            <v>NY</v>
          </cell>
          <cell r="AB29">
            <v>39749</v>
          </cell>
          <cell r="AC29">
            <v>39749</v>
          </cell>
          <cell r="AD29">
            <v>25000000000</v>
          </cell>
          <cell r="AE29" t="str">
            <v>Simpson Thatcher</v>
          </cell>
          <cell r="AF29" t="str">
            <v>C</v>
          </cell>
          <cell r="AG29" t="str">
            <v>NYSE</v>
          </cell>
          <cell r="AH29">
            <v>17.850000000000001</v>
          </cell>
          <cell r="AI29">
            <v>210084034</v>
          </cell>
        </row>
        <row r="30">
          <cell r="A30">
            <v>25</v>
          </cell>
          <cell r="B30" t="str">
            <v>October 23, 2008</v>
          </cell>
          <cell r="C30" t="str">
            <v>OCC</v>
          </cell>
          <cell r="D30" t="str">
            <v>RSSD</v>
          </cell>
          <cell r="E30">
            <v>1069125</v>
          </cell>
          <cell r="F30" t="str">
            <v>City National Corporation</v>
          </cell>
          <cell r="G30" t="str">
            <v xml:space="preserve">Public </v>
          </cell>
          <cell r="H30">
            <v>400000000</v>
          </cell>
          <cell r="I30" t="str">
            <v>Approve</v>
          </cell>
          <cell r="L30" t="str">
            <v>October 23, 2008</v>
          </cell>
          <cell r="M30">
            <v>39744.666666666664</v>
          </cell>
          <cell r="N30" t="str">
            <v>Approve Lesser Amount</v>
          </cell>
          <cell r="O30">
            <v>400000000</v>
          </cell>
          <cell r="P30" t="str">
            <v>originally requested 400,000,000 which is consistent with 9/30 RWA; had exceeded 6/30 RWA and application was subsequently amended</v>
          </cell>
          <cell r="R30">
            <v>39765</v>
          </cell>
          <cell r="T30" t="str">
            <v xml:space="preserve">Mr. Russell Goldsmith  </v>
          </cell>
          <cell r="U30" t="str">
            <v>310-888-6080</v>
          </cell>
          <cell r="V30" t="str">
            <v>Michael Cahill 213-673-9515</v>
          </cell>
          <cell r="W30" t="str">
            <v>400 North Roxbury Dr.</v>
          </cell>
          <cell r="X30" t="str">
            <v>Beverly Hills</v>
          </cell>
          <cell r="Y30" t="str">
            <v>CA</v>
          </cell>
          <cell r="Z30">
            <v>90210</v>
          </cell>
          <cell r="AA30" t="str">
            <v>(310) 888-6095</v>
          </cell>
          <cell r="AB30">
            <v>39773</v>
          </cell>
          <cell r="AC30">
            <v>39773</v>
          </cell>
          <cell r="AD30">
            <v>400000000</v>
          </cell>
          <cell r="AE30" t="str">
            <v>Hughes Hubbard</v>
          </cell>
          <cell r="AF30" t="str">
            <v>CYN</v>
          </cell>
          <cell r="AG30" t="str">
            <v>NYSE</v>
          </cell>
          <cell r="AH30">
            <v>53.16</v>
          </cell>
          <cell r="AI30">
            <v>1128668</v>
          </cell>
        </row>
        <row r="31">
          <cell r="A31">
            <v>26</v>
          </cell>
          <cell r="B31" t="str">
            <v>October 23, 2008</v>
          </cell>
          <cell r="C31" t="str">
            <v>OCC</v>
          </cell>
          <cell r="D31" t="str">
            <v>RSSD</v>
          </cell>
          <cell r="E31">
            <v>1478017</v>
          </cell>
          <cell r="F31" t="str">
            <v>First Community Bancshares Inc.</v>
          </cell>
          <cell r="G31" t="str">
            <v xml:space="preserve">Public </v>
          </cell>
          <cell r="H31">
            <v>42500000</v>
          </cell>
          <cell r="I31" t="str">
            <v>Approve</v>
          </cell>
          <cell r="L31" t="str">
            <v>October 23, 2008</v>
          </cell>
          <cell r="M31">
            <v>39744.666666666664</v>
          </cell>
          <cell r="N31" t="str">
            <v>Approve</v>
          </cell>
          <cell r="O31">
            <v>41500000</v>
          </cell>
          <cell r="P31" t="str">
            <v>revised per 9/30 RWA</v>
          </cell>
          <cell r="R31">
            <v>39758</v>
          </cell>
          <cell r="T31" t="str">
            <v xml:space="preserve">Mr. David D. Brown  </v>
          </cell>
          <cell r="U31" t="str">
            <v>276-326-9000</v>
          </cell>
          <cell r="V31" t="str">
            <v>John C.Spracher  276-326-9000</v>
          </cell>
          <cell r="W31" t="str">
            <v>P.O. Box 989</v>
          </cell>
          <cell r="X31" t="str">
            <v>Bluefield</v>
          </cell>
          <cell r="Y31" t="str">
            <v>VA</v>
          </cell>
          <cell r="Z31" t="str">
            <v>24605-0989</v>
          </cell>
          <cell r="AB31">
            <v>39773</v>
          </cell>
          <cell r="AC31">
            <v>39773</v>
          </cell>
          <cell r="AD31">
            <v>41500000</v>
          </cell>
          <cell r="AE31" t="str">
            <v>Squire Sanders</v>
          </cell>
          <cell r="AF31" t="str">
            <v>FCBC</v>
          </cell>
          <cell r="AG31" t="str">
            <v>Nasdaq</v>
          </cell>
          <cell r="AH31">
            <v>35.26</v>
          </cell>
          <cell r="AI31">
            <v>176546</v>
          </cell>
        </row>
        <row r="32">
          <cell r="A32">
            <v>27</v>
          </cell>
          <cell r="B32" t="str">
            <v>October 23, 2008</v>
          </cell>
          <cell r="C32" t="str">
            <v>OCC</v>
          </cell>
          <cell r="D32" t="str">
            <v>RSSD</v>
          </cell>
          <cell r="E32">
            <v>1094640</v>
          </cell>
          <cell r="F32" t="str">
            <v>First Horizon National Corporation</v>
          </cell>
          <cell r="G32" t="str">
            <v xml:space="preserve">Public </v>
          </cell>
          <cell r="H32">
            <v>866540000</v>
          </cell>
          <cell r="I32" t="str">
            <v>Approve</v>
          </cell>
          <cell r="J32">
            <v>39745</v>
          </cell>
          <cell r="K32" t="str">
            <v>Approve</v>
          </cell>
          <cell r="L32" t="str">
            <v>October 24, 2008</v>
          </cell>
          <cell r="M32">
            <v>39745.625</v>
          </cell>
          <cell r="N32" t="str">
            <v>Approve</v>
          </cell>
          <cell r="O32">
            <v>866540000</v>
          </cell>
          <cell r="P32" t="str">
            <v>10/23/08: REMANDED to council; 10/24/08: Council approved.</v>
          </cell>
          <cell r="R32">
            <v>39758</v>
          </cell>
          <cell r="T32" t="str">
            <v xml:space="preserve">Mr. D. Bryan Jordan  </v>
          </cell>
          <cell r="U32" t="str">
            <v>901-523-4194</v>
          </cell>
          <cell r="V32" t="str">
            <v>Thomas C. Adams, Jr.  901-523-4281</v>
          </cell>
          <cell r="W32" t="str">
            <v>165 Madison Ave.</v>
          </cell>
          <cell r="X32" t="str">
            <v>Memphis</v>
          </cell>
          <cell r="Y32" t="str">
            <v>TN</v>
          </cell>
          <cell r="Z32">
            <v>38103</v>
          </cell>
          <cell r="AB32">
            <v>39766</v>
          </cell>
          <cell r="AC32">
            <v>39766</v>
          </cell>
          <cell r="AD32">
            <v>866540000</v>
          </cell>
          <cell r="AE32" t="str">
            <v>Hughes Hubbard</v>
          </cell>
          <cell r="AF32" t="str">
            <v>FHN</v>
          </cell>
          <cell r="AG32" t="str">
            <v>NYSE</v>
          </cell>
          <cell r="AH32">
            <v>10.199999999999999</v>
          </cell>
          <cell r="AI32">
            <v>12743235</v>
          </cell>
        </row>
        <row r="33">
          <cell r="A33">
            <v>28</v>
          </cell>
          <cell r="B33" t="str">
            <v>October 23, 2008</v>
          </cell>
          <cell r="C33" t="str">
            <v>OCC</v>
          </cell>
          <cell r="D33" t="str">
            <v>RSSD</v>
          </cell>
          <cell r="E33">
            <v>1068191</v>
          </cell>
          <cell r="F33" t="str">
            <v>Huntington Bancshares</v>
          </cell>
          <cell r="G33" t="str">
            <v xml:space="preserve">Public </v>
          </cell>
          <cell r="H33">
            <v>1398071000</v>
          </cell>
          <cell r="I33" t="str">
            <v>Approve</v>
          </cell>
          <cell r="J33">
            <v>39745</v>
          </cell>
          <cell r="K33" t="str">
            <v>Approve</v>
          </cell>
          <cell r="L33" t="str">
            <v>October 24, 2008</v>
          </cell>
          <cell r="M33">
            <v>39745.625</v>
          </cell>
          <cell r="N33" t="str">
            <v>Approve</v>
          </cell>
          <cell r="O33">
            <v>1398071000</v>
          </cell>
          <cell r="P33" t="str">
            <v>10/23/08: REMANDED to council; 10/24/08: Council approved.</v>
          </cell>
          <cell r="R33">
            <v>39758</v>
          </cell>
          <cell r="T33" t="str">
            <v xml:space="preserve">Mr. James W. Nelson  </v>
          </cell>
          <cell r="U33" t="str">
            <v>614-480-5240</v>
          </cell>
          <cell r="V33" t="str">
            <v>Donald R. Kimble  614-480-5240</v>
          </cell>
          <cell r="W33" t="str">
            <v>41 South High St.</v>
          </cell>
          <cell r="X33" t="str">
            <v>Columbus</v>
          </cell>
          <cell r="Y33" t="str">
            <v>OH</v>
          </cell>
          <cell r="Z33">
            <v>43287</v>
          </cell>
          <cell r="AB33">
            <v>39766</v>
          </cell>
          <cell r="AC33">
            <v>39766</v>
          </cell>
          <cell r="AD33">
            <v>1398071000</v>
          </cell>
          <cell r="AE33" t="str">
            <v>Hughes Hubbard</v>
          </cell>
          <cell r="AF33" t="str">
            <v>HBAN</v>
          </cell>
          <cell r="AG33" t="str">
            <v>Nasdaq</v>
          </cell>
          <cell r="AH33">
            <v>8.9</v>
          </cell>
          <cell r="AI33">
            <v>23562994</v>
          </cell>
        </row>
        <row r="34">
          <cell r="A34">
            <v>29</v>
          </cell>
          <cell r="B34" t="str">
            <v>October 23, 2008</v>
          </cell>
          <cell r="C34" t="str">
            <v>OCC</v>
          </cell>
          <cell r="D34" t="str">
            <v>RSSD</v>
          </cell>
          <cell r="E34">
            <v>1039502</v>
          </cell>
          <cell r="F34" t="str">
            <v>JP Morgan Chase &amp; Co.</v>
          </cell>
          <cell r="G34" t="str">
            <v xml:space="preserve">Public </v>
          </cell>
          <cell r="H34">
            <v>25000000000</v>
          </cell>
          <cell r="I34" t="str">
            <v>Approve</v>
          </cell>
          <cell r="L34" t="str">
            <v>October 23, 2008</v>
          </cell>
          <cell r="M34">
            <v>39744.666666666664</v>
          </cell>
          <cell r="N34" t="str">
            <v>Ratified 13 Oct Approval</v>
          </cell>
          <cell r="O34">
            <v>25000000000</v>
          </cell>
          <cell r="P34" t="str">
            <v>Approved 10/13/08</v>
          </cell>
          <cell r="R34" t="str">
            <v>n/a</v>
          </cell>
          <cell r="X34" t="str">
            <v>New York</v>
          </cell>
          <cell r="Y34" t="str">
            <v>NY</v>
          </cell>
          <cell r="AB34">
            <v>39749</v>
          </cell>
          <cell r="AC34">
            <v>39749</v>
          </cell>
          <cell r="AD34">
            <v>25000000000</v>
          </cell>
          <cell r="AE34" t="str">
            <v>Simpson Thatcher</v>
          </cell>
          <cell r="AF34" t="str">
            <v>JPM</v>
          </cell>
          <cell r="AG34" t="str">
            <v>NYSE</v>
          </cell>
          <cell r="AH34">
            <v>42.42</v>
          </cell>
          <cell r="AI34">
            <v>88401697</v>
          </cell>
        </row>
        <row r="35">
          <cell r="A35">
            <v>30</v>
          </cell>
          <cell r="B35" t="str">
            <v>October 23, 2008</v>
          </cell>
          <cell r="C35" t="str">
            <v>OCC</v>
          </cell>
          <cell r="D35" t="str">
            <v>RSSD</v>
          </cell>
          <cell r="E35">
            <v>1068025</v>
          </cell>
          <cell r="F35" t="str">
            <v>KeyCorp/Keybank National Association</v>
          </cell>
          <cell r="G35" t="str">
            <v xml:space="preserve">Public </v>
          </cell>
          <cell r="H35">
            <v>2500000000</v>
          </cell>
          <cell r="I35" t="str">
            <v>Approve</v>
          </cell>
          <cell r="J35">
            <v>39745</v>
          </cell>
          <cell r="K35" t="str">
            <v>Approve</v>
          </cell>
          <cell r="L35" t="str">
            <v>October 24, 2008</v>
          </cell>
          <cell r="M35">
            <v>39745.625</v>
          </cell>
          <cell r="N35" t="str">
            <v>Approve</v>
          </cell>
          <cell r="O35">
            <v>2500000000</v>
          </cell>
          <cell r="P35" t="str">
            <v>10/23/08: REMANDED to council; 10/24/08: Council approved.</v>
          </cell>
          <cell r="R35">
            <v>39758</v>
          </cell>
          <cell r="T35" t="str">
            <v xml:space="preserve">Mr. Henry L. Meyer  </v>
          </cell>
          <cell r="U35" t="str">
            <v>216-689-3196</v>
          </cell>
          <cell r="V35" t="str">
            <v>Thomas Stevens  216-689-3196</v>
          </cell>
          <cell r="W35" t="str">
            <v>127 Public Square</v>
          </cell>
          <cell r="X35" t="str">
            <v>Cleveland</v>
          </cell>
          <cell r="Y35" t="str">
            <v>OH</v>
          </cell>
          <cell r="Z35">
            <v>41114</v>
          </cell>
          <cell r="AB35">
            <v>39766</v>
          </cell>
          <cell r="AC35">
            <v>39766</v>
          </cell>
          <cell r="AD35">
            <v>2500000000</v>
          </cell>
          <cell r="AE35" t="str">
            <v>Simpson Thatcher</v>
          </cell>
          <cell r="AF35" t="str">
            <v>KEY</v>
          </cell>
          <cell r="AG35" t="str">
            <v>NYSE</v>
          </cell>
          <cell r="AH35">
            <v>10.64</v>
          </cell>
          <cell r="AI35">
            <v>35244361</v>
          </cell>
        </row>
        <row r="36">
          <cell r="A36">
            <v>31</v>
          </cell>
          <cell r="B36" t="str">
            <v>October 23, 2008</v>
          </cell>
          <cell r="C36" t="str">
            <v>OCC</v>
          </cell>
          <cell r="D36" t="str">
            <v>RSSD</v>
          </cell>
          <cell r="E36">
            <v>1098303</v>
          </cell>
          <cell r="F36" t="str">
            <v>Old National Bancorp</v>
          </cell>
          <cell r="G36" t="str">
            <v xml:space="preserve">Public </v>
          </cell>
          <cell r="H36">
            <v>150000000</v>
          </cell>
          <cell r="I36" t="str">
            <v>Approve</v>
          </cell>
          <cell r="L36" t="str">
            <v>October 23, 2008</v>
          </cell>
          <cell r="M36">
            <v>39744.666666666664</v>
          </cell>
          <cell r="N36" t="str">
            <v>Approve</v>
          </cell>
          <cell r="O36">
            <v>100000000</v>
          </cell>
          <cell r="P36" t="str">
            <v>Revised downward per 12/8 request</v>
          </cell>
          <cell r="R36">
            <v>39758</v>
          </cell>
          <cell r="T36" t="str">
            <v xml:space="preserve">Mr. Robert G. Jones  </v>
          </cell>
          <cell r="U36" t="str">
            <v>812-464-1280</v>
          </cell>
          <cell r="V36" t="str">
            <v>Christopher A. Wolking 812-464-12322</v>
          </cell>
          <cell r="W36" t="str">
            <v>One Main St.</v>
          </cell>
          <cell r="X36" t="str">
            <v>Evansville</v>
          </cell>
          <cell r="Y36" t="str">
            <v>IN</v>
          </cell>
          <cell r="Z36">
            <v>47708</v>
          </cell>
          <cell r="AB36">
            <v>39794</v>
          </cell>
          <cell r="AC36">
            <v>39794</v>
          </cell>
          <cell r="AD36">
            <v>100000000</v>
          </cell>
          <cell r="AE36" t="str">
            <v>Hughes Hubbard</v>
          </cell>
          <cell r="AF36" t="str">
            <v>ONB</v>
          </cell>
          <cell r="AG36" t="str">
            <v>NYSE</v>
          </cell>
          <cell r="AH36">
            <v>18.45</v>
          </cell>
          <cell r="AI36">
            <v>813008</v>
          </cell>
        </row>
        <row r="37">
          <cell r="A37">
            <v>32</v>
          </cell>
          <cell r="B37" t="str">
            <v>October 23, 2008</v>
          </cell>
          <cell r="C37" t="str">
            <v>OCC</v>
          </cell>
          <cell r="D37" t="str">
            <v>RSSD</v>
          </cell>
          <cell r="E37">
            <v>1069778</v>
          </cell>
          <cell r="F37" t="str">
            <v>PNC Financial Services Group Inc.</v>
          </cell>
          <cell r="G37" t="str">
            <v xml:space="preserve">Public </v>
          </cell>
          <cell r="H37">
            <v>7700000000</v>
          </cell>
          <cell r="I37" t="str">
            <v>Approve</v>
          </cell>
          <cell r="L37" t="str">
            <v>October 23, 2008</v>
          </cell>
          <cell r="M37">
            <v>39744.979166666664</v>
          </cell>
          <cell r="N37" t="str">
            <v>Approve</v>
          </cell>
          <cell r="O37">
            <v>7579200000</v>
          </cell>
          <cell r="P37" t="str">
            <v xml:space="preserve">To reflect acquisition; closing will be conditioned upon merger occurring; Note:  PNC must inform Treasury by December 16th if they choose to draw down 3.5 or await closing of merger (see approval letter); waiver given on 30 days; NOTE - REVISED IN 11:30 </v>
          </cell>
          <cell r="R37">
            <v>39770</v>
          </cell>
          <cell r="T37" t="str">
            <v xml:space="preserve">Mr. Randall C. King  </v>
          </cell>
          <cell r="U37" t="str">
            <v>412-762-2594</v>
          </cell>
          <cell r="V37" t="str">
            <v>James S. Keller  412-768-4251</v>
          </cell>
          <cell r="W37" t="str">
            <v>249 Fifth Ave.</v>
          </cell>
          <cell r="X37" t="str">
            <v>Pittsburgh</v>
          </cell>
          <cell r="Y37" t="str">
            <v>PA</v>
          </cell>
          <cell r="Z37" t="str">
            <v>15222-2707</v>
          </cell>
          <cell r="AA37" t="str">
            <v>(412) 705-0044</v>
          </cell>
          <cell r="AB37">
            <v>39813</v>
          </cell>
          <cell r="AC37">
            <v>39813</v>
          </cell>
          <cell r="AD37">
            <v>7579200000</v>
          </cell>
          <cell r="AE37" t="str">
            <v>Simpson Thatcher</v>
          </cell>
          <cell r="AF37" t="str">
            <v>PNC</v>
          </cell>
          <cell r="AG37" t="str">
            <v>NYSE</v>
          </cell>
          <cell r="AH37">
            <v>67.33</v>
          </cell>
          <cell r="AI37">
            <v>16885192</v>
          </cell>
        </row>
        <row r="38">
          <cell r="A38">
            <v>33</v>
          </cell>
          <cell r="B38" t="str">
            <v>October 23, 2008</v>
          </cell>
          <cell r="C38" t="str">
            <v>OCC</v>
          </cell>
          <cell r="D38" t="str">
            <v>RSSD</v>
          </cell>
          <cell r="E38">
            <v>3394380</v>
          </cell>
          <cell r="F38" t="str">
            <v>Saigon National Bank</v>
          </cell>
          <cell r="G38" t="str">
            <v>Private</v>
          </cell>
          <cell r="H38">
            <v>1549350</v>
          </cell>
          <cell r="I38" t="str">
            <v>Approve</v>
          </cell>
          <cell r="L38" t="str">
            <v>October 23, 2008</v>
          </cell>
          <cell r="M38">
            <v>39744.666666666664</v>
          </cell>
          <cell r="N38" t="str">
            <v>Approve Lesser Amount</v>
          </cell>
          <cell r="O38">
            <v>1549000</v>
          </cell>
          <cell r="P38" t="str">
            <v xml:space="preserve">Note that Saigon's third quarter numbers have been filed (don't know exactly when).  Bank may have made 3Q acquisition as the 9/30 assets are much higher than the 6/30 assets.  Actual 2nd Qtr cons RWA - $35.4 million (in thousands, $35,425) 3% of 2nd Qtr </v>
          </cell>
          <cell r="R38">
            <v>39764</v>
          </cell>
          <cell r="T38" t="str">
            <v xml:space="preserve">Mr. John J. Kennedy  </v>
          </cell>
          <cell r="U38" t="str">
            <v>714-338-8700</v>
          </cell>
          <cell r="V38" t="str">
            <v>Roy L. Painter 714-338-8700</v>
          </cell>
          <cell r="W38" t="str">
            <v>15606 Brookhurst St. Suite C&amp;D</v>
          </cell>
          <cell r="X38" t="str">
            <v>Westminster</v>
          </cell>
          <cell r="Y38" t="str">
            <v>CA</v>
          </cell>
          <cell r="Z38">
            <v>92683</v>
          </cell>
          <cell r="AA38" t="str">
            <v>(714) 338-8730</v>
          </cell>
          <cell r="AB38">
            <v>39805</v>
          </cell>
          <cell r="AC38">
            <v>39805</v>
          </cell>
          <cell r="AD38">
            <v>1549000</v>
          </cell>
          <cell r="AE38" t="str">
            <v>Squire Sanders</v>
          </cell>
          <cell r="AF38" t="str">
            <v>SAGN</v>
          </cell>
          <cell r="AG38" t="str">
            <v>OTC</v>
          </cell>
          <cell r="AH38" t="str">
            <v>n/a</v>
          </cell>
          <cell r="AI38" t="str">
            <v>n/a</v>
          </cell>
        </row>
        <row r="39">
          <cell r="A39">
            <v>34</v>
          </cell>
          <cell r="B39" t="str">
            <v>October 23, 2008</v>
          </cell>
          <cell r="C39" t="str">
            <v>OCC</v>
          </cell>
          <cell r="D39" t="str">
            <v>RSSD</v>
          </cell>
          <cell r="E39">
            <v>1048773</v>
          </cell>
          <cell r="F39" t="str">
            <v>Valley National Bancorp</v>
          </cell>
          <cell r="G39" t="str">
            <v xml:space="preserve">Public </v>
          </cell>
          <cell r="H39">
            <v>300000000</v>
          </cell>
          <cell r="I39" t="str">
            <v>Approve</v>
          </cell>
          <cell r="L39" t="str">
            <v>October 23, 2008</v>
          </cell>
          <cell r="M39">
            <v>39744.666666666664</v>
          </cell>
          <cell r="N39" t="str">
            <v>Approve</v>
          </cell>
          <cell r="O39">
            <v>300000000</v>
          </cell>
          <cell r="R39">
            <v>39758</v>
          </cell>
          <cell r="T39" t="str">
            <v xml:space="preserve">Mr. Alan Eskow  </v>
          </cell>
          <cell r="U39" t="str">
            <v>973-305-4003</v>
          </cell>
          <cell r="V39" t="str">
            <v>Ira Robbins  973-686-5418</v>
          </cell>
          <cell r="W39" t="str">
            <v>1455 Valley Rd.</v>
          </cell>
          <cell r="X39" t="str">
            <v>Wayne</v>
          </cell>
          <cell r="Y39" t="str">
            <v>NJ</v>
          </cell>
          <cell r="Z39" t="str">
            <v>07470</v>
          </cell>
          <cell r="AB39">
            <v>39766</v>
          </cell>
          <cell r="AC39">
            <v>39766</v>
          </cell>
          <cell r="AD39">
            <v>300000000</v>
          </cell>
          <cell r="AE39" t="str">
            <v>Squire Sanders</v>
          </cell>
          <cell r="AF39" t="str">
            <v>VLY</v>
          </cell>
          <cell r="AG39" t="str">
            <v>NYSE</v>
          </cell>
          <cell r="AH39">
            <v>19.59</v>
          </cell>
          <cell r="AI39">
            <v>2297090</v>
          </cell>
        </row>
        <row r="40">
          <cell r="A40">
            <v>35</v>
          </cell>
          <cell r="B40" t="str">
            <v>October 23, 2008</v>
          </cell>
          <cell r="C40" t="str">
            <v>OCC</v>
          </cell>
          <cell r="D40" t="str">
            <v>RSSD</v>
          </cell>
          <cell r="E40">
            <v>1073551</v>
          </cell>
          <cell r="F40" t="str">
            <v>Wachovia</v>
          </cell>
          <cell r="G40" t="str">
            <v xml:space="preserve">Public </v>
          </cell>
          <cell r="H40" t="str">
            <v>0</v>
          </cell>
          <cell r="I40" t="str">
            <v>Approve</v>
          </cell>
          <cell r="L40" t="str">
            <v>October 23, 2008</v>
          </cell>
          <cell r="M40">
            <v>39744.666666666664</v>
          </cell>
          <cell r="N40" t="str">
            <v>WF amount increased to 25b due to Wach merger</v>
          </cell>
          <cell r="O40">
            <v>0</v>
          </cell>
          <cell r="P40" t="str">
            <v>Approved 10/13/08. contingent on merger closing</v>
          </cell>
          <cell r="R40" t="str">
            <v>n/a</v>
          </cell>
          <cell r="X40" t="str">
            <v>Charlotte</v>
          </cell>
          <cell r="Y40" t="str">
            <v>NC</v>
          </cell>
          <cell r="AB40" t="str">
            <v>n/a</v>
          </cell>
          <cell r="AC40" t="str">
            <v>n/a</v>
          </cell>
          <cell r="AD40">
            <v>0</v>
          </cell>
          <cell r="AE40" t="str">
            <v>N/A</v>
          </cell>
          <cell r="AF40" t="str">
            <v>WB</v>
          </cell>
          <cell r="AG40" t="str">
            <v>NYSE</v>
          </cell>
        </row>
        <row r="41">
          <cell r="A41">
            <v>36</v>
          </cell>
          <cell r="B41" t="str">
            <v>October 23, 2008</v>
          </cell>
          <cell r="C41" t="str">
            <v>OCC</v>
          </cell>
          <cell r="D41" t="str">
            <v>RSSD</v>
          </cell>
          <cell r="E41">
            <v>1120754</v>
          </cell>
          <cell r="F41" t="str">
            <v>Wells Fargo Bank</v>
          </cell>
          <cell r="G41" t="str">
            <v xml:space="preserve">Public </v>
          </cell>
          <cell r="H41">
            <v>25000000000</v>
          </cell>
          <cell r="I41" t="str">
            <v>Approve</v>
          </cell>
          <cell r="L41" t="str">
            <v>October 23, 2008</v>
          </cell>
          <cell r="M41">
            <v>39744.666666666664</v>
          </cell>
          <cell r="N41" t="str">
            <v>Ratified 13 Oct Approval</v>
          </cell>
          <cell r="O41">
            <v>25000000000</v>
          </cell>
          <cell r="P41" t="str">
            <v>Approved 10/13/08;  increased to 25 due to WF/Wach merger</v>
          </cell>
          <cell r="R41" t="str">
            <v>n/a</v>
          </cell>
          <cell r="X41" t="str">
            <v>San Francisco</v>
          </cell>
          <cell r="Y41" t="str">
            <v>CA</v>
          </cell>
          <cell r="AB41">
            <v>39749</v>
          </cell>
          <cell r="AC41">
            <v>39749</v>
          </cell>
          <cell r="AD41">
            <v>25000000000</v>
          </cell>
          <cell r="AE41" t="str">
            <v>Simpson Thatcher</v>
          </cell>
          <cell r="AF41" t="str">
            <v>WFC</v>
          </cell>
          <cell r="AG41" t="str">
            <v>NYSE</v>
          </cell>
          <cell r="AH41">
            <v>34.01</v>
          </cell>
          <cell r="AI41">
            <v>110261688</v>
          </cell>
        </row>
        <row r="42">
          <cell r="A42">
            <v>37</v>
          </cell>
          <cell r="B42" t="str">
            <v>October 23, 2008</v>
          </cell>
          <cell r="C42" t="str">
            <v>OCC</v>
          </cell>
          <cell r="D42" t="str">
            <v>RSSD</v>
          </cell>
          <cell r="E42">
            <v>1027004</v>
          </cell>
          <cell r="F42" t="str">
            <v>Zions Bancorporation</v>
          </cell>
          <cell r="G42" t="str">
            <v xml:space="preserve">Public </v>
          </cell>
          <cell r="H42">
            <v>1400000000</v>
          </cell>
          <cell r="I42" t="str">
            <v>Approve</v>
          </cell>
          <cell r="L42" t="str">
            <v>October 27, 2008</v>
          </cell>
          <cell r="M42">
            <v>39748.729166666664</v>
          </cell>
          <cell r="N42" t="str">
            <v>Approve</v>
          </cell>
          <cell r="O42">
            <v>1400000000</v>
          </cell>
          <cell r="P42" t="str">
            <v>amended app after i/c meeting seeking $1.4bn</v>
          </cell>
          <cell r="R42">
            <v>39758</v>
          </cell>
          <cell r="T42" t="str">
            <v xml:space="preserve">Mr. Doyle L. Arnold </v>
          </cell>
          <cell r="U42" t="str">
            <v>801-844-7899</v>
          </cell>
          <cell r="V42" t="str">
            <v>Thomas Laursen  801-844-8502</v>
          </cell>
          <cell r="W42" t="str">
            <v>1 South Main St., Suite 1500</v>
          </cell>
          <cell r="X42" t="str">
            <v>Salt Lake City</v>
          </cell>
          <cell r="Y42" t="str">
            <v>UT</v>
          </cell>
          <cell r="Z42">
            <v>84133</v>
          </cell>
          <cell r="AB42">
            <v>39766</v>
          </cell>
          <cell r="AC42">
            <v>39766</v>
          </cell>
          <cell r="AD42">
            <v>1400000000</v>
          </cell>
          <cell r="AE42" t="str">
            <v>Hughes Hubbard</v>
          </cell>
          <cell r="AF42" t="str">
            <v>ZION</v>
          </cell>
          <cell r="AG42" t="str">
            <v>Nasdaq</v>
          </cell>
          <cell r="AH42">
            <v>36.270000000000003</v>
          </cell>
          <cell r="AI42">
            <v>5789909</v>
          </cell>
        </row>
        <row r="43">
          <cell r="AB43" t="str">
            <v xml:space="preserve"> </v>
          </cell>
        </row>
        <row r="44">
          <cell r="A44">
            <v>38</v>
          </cell>
          <cell r="B44" t="str">
            <v>October 24, 2008</v>
          </cell>
          <cell r="C44" t="str">
            <v>OCC</v>
          </cell>
          <cell r="D44" t="str">
            <v>RSSD</v>
          </cell>
          <cell r="E44">
            <v>2578754</v>
          </cell>
          <cell r="F44" t="str">
            <v>Bank of America (Merrill Lynch)</v>
          </cell>
          <cell r="G44" t="str">
            <v xml:space="preserve">Public </v>
          </cell>
          <cell r="H44">
            <v>10000000000</v>
          </cell>
          <cell r="I44" t="str">
            <v>Approve</v>
          </cell>
          <cell r="L44" t="str">
            <v>October 13, 2008</v>
          </cell>
          <cell r="M44">
            <v>39734.625</v>
          </cell>
          <cell r="N44" t="str">
            <v>Ratified 13 Oct Approval</v>
          </cell>
          <cell r="O44">
            <v>10000000000</v>
          </cell>
          <cell r="P44" t="str">
            <v>Approved 10/13/08.  contingent on merger closing</v>
          </cell>
          <cell r="R44" t="str">
            <v>n/a</v>
          </cell>
          <cell r="X44" t="str">
            <v>New York</v>
          </cell>
          <cell r="Y44" t="str">
            <v>NY</v>
          </cell>
          <cell r="AB44">
            <v>39822</v>
          </cell>
          <cell r="AC44">
            <v>39822</v>
          </cell>
          <cell r="AD44">
            <v>10000000000</v>
          </cell>
          <cell r="AE44" t="str">
            <v>Simpson Thatcher</v>
          </cell>
          <cell r="AF44" t="str">
            <v>MER</v>
          </cell>
          <cell r="AG44" t="str">
            <v>NYSE</v>
          </cell>
          <cell r="AH44">
            <v>30.79</v>
          </cell>
          <cell r="AI44" t="str">
            <v xml:space="preserve"> *48,717,116</v>
          </cell>
        </row>
        <row r="45">
          <cell r="A45" t="str">
            <v xml:space="preserve"> </v>
          </cell>
          <cell r="AB45" t="str">
            <v xml:space="preserve"> </v>
          </cell>
        </row>
        <row r="46">
          <cell r="A46">
            <v>39</v>
          </cell>
          <cell r="B46" t="str">
            <v>October 24, 2008</v>
          </cell>
          <cell r="C46" t="str">
            <v>FRB</v>
          </cell>
          <cell r="D46" t="str">
            <v>RSSD</v>
          </cell>
          <cell r="E46">
            <v>3594612</v>
          </cell>
          <cell r="F46" t="str">
            <v>Marshall &amp; Ilsley Corporation</v>
          </cell>
          <cell r="G46" t="str">
            <v xml:space="preserve">Public </v>
          </cell>
          <cell r="H46">
            <v>1715000000</v>
          </cell>
          <cell r="I46" t="str">
            <v>Approve</v>
          </cell>
          <cell r="L46" t="str">
            <v>October 27, 2008</v>
          </cell>
          <cell r="M46">
            <v>39748.729166666664</v>
          </cell>
          <cell r="N46" t="str">
            <v>Approve</v>
          </cell>
          <cell r="O46">
            <v>1715000000</v>
          </cell>
          <cell r="R46">
            <v>39758</v>
          </cell>
          <cell r="T46" t="str">
            <v xml:space="preserve">Mr. Randall J. Erickson </v>
          </cell>
          <cell r="U46" t="str">
            <v>414-765-7809</v>
          </cell>
          <cell r="V46" t="str">
            <v>Gregory A. Smith 414-765-7727</v>
          </cell>
          <cell r="W46" t="str">
            <v>770 North Water St.</v>
          </cell>
          <cell r="X46" t="str">
            <v>Milwaukee</v>
          </cell>
          <cell r="Y46" t="str">
            <v>WI</v>
          </cell>
          <cell r="Z46">
            <v>53202</v>
          </cell>
          <cell r="AB46">
            <v>39766</v>
          </cell>
          <cell r="AC46">
            <v>39766</v>
          </cell>
          <cell r="AD46">
            <v>1715000000</v>
          </cell>
          <cell r="AE46" t="str">
            <v>Hughes Hubbard</v>
          </cell>
          <cell r="AF46" t="str">
            <v>MI</v>
          </cell>
          <cell r="AG46" t="str">
            <v>NYSE</v>
          </cell>
          <cell r="AH46">
            <v>18.62</v>
          </cell>
          <cell r="AI46">
            <v>13815789</v>
          </cell>
        </row>
        <row r="47">
          <cell r="A47">
            <v>40</v>
          </cell>
          <cell r="B47" t="str">
            <v>October 24, 2008</v>
          </cell>
          <cell r="C47" t="str">
            <v>FRB</v>
          </cell>
          <cell r="D47" t="str">
            <v>RSSD</v>
          </cell>
          <cell r="E47">
            <v>1070345</v>
          </cell>
          <cell r="F47" t="str">
            <v>Fifth Third Bancorp</v>
          </cell>
          <cell r="G47" t="str">
            <v xml:space="preserve">Public </v>
          </cell>
          <cell r="H47">
            <v>3464431920</v>
          </cell>
          <cell r="I47" t="str">
            <v>Approve</v>
          </cell>
          <cell r="L47" t="str">
            <v>October 27, 2008</v>
          </cell>
          <cell r="M47">
            <v>39748.729166666664</v>
          </cell>
          <cell r="N47" t="str">
            <v>Approve</v>
          </cell>
          <cell r="O47">
            <v>3408000000</v>
          </cell>
          <cell r="P47" t="str">
            <v>Amount lowered per 9/30 RWA (lhb)</v>
          </cell>
          <cell r="R47">
            <v>39764</v>
          </cell>
          <cell r="T47" t="str">
            <v xml:space="preserve">Mr. Paul L. Reynolds </v>
          </cell>
          <cell r="U47" t="str">
            <v>513-579-4370</v>
          </cell>
          <cell r="V47" t="str">
            <v>Don Poston 513-534-0674</v>
          </cell>
          <cell r="W47" t="str">
            <v>38 Fountain Square Plaza</v>
          </cell>
          <cell r="X47" t="str">
            <v>Cincinnati</v>
          </cell>
          <cell r="Y47" t="str">
            <v>OH</v>
          </cell>
          <cell r="Z47">
            <v>45263</v>
          </cell>
          <cell r="AA47" t="str">
            <v>(513) 534-6757</v>
          </cell>
          <cell r="AB47">
            <v>39813</v>
          </cell>
          <cell r="AC47">
            <v>39813</v>
          </cell>
          <cell r="AD47">
            <v>3408000000</v>
          </cell>
          <cell r="AE47" t="str">
            <v>Hughes Hubbard</v>
          </cell>
          <cell r="AF47" t="str">
            <v>FITB</v>
          </cell>
          <cell r="AG47" t="str">
            <v>Nasdaq</v>
          </cell>
          <cell r="AH47">
            <v>11.72</v>
          </cell>
          <cell r="AI47">
            <v>43617747</v>
          </cell>
        </row>
        <row r="48">
          <cell r="A48" t="str">
            <v xml:space="preserve"> </v>
          </cell>
          <cell r="AB48" t="str">
            <v xml:space="preserve"> </v>
          </cell>
        </row>
        <row r="49">
          <cell r="A49">
            <v>41</v>
          </cell>
          <cell r="B49" t="str">
            <v>October 28, 2008</v>
          </cell>
          <cell r="C49" t="str">
            <v>FRB</v>
          </cell>
          <cell r="D49" t="str">
            <v>RSSD</v>
          </cell>
          <cell r="E49">
            <v>1247893</v>
          </cell>
          <cell r="F49" t="str">
            <v>Plains Capital Corporation</v>
          </cell>
          <cell r="G49" t="str">
            <v>Private</v>
          </cell>
          <cell r="H49">
            <v>87631710</v>
          </cell>
          <cell r="I49" t="str">
            <v>Approve</v>
          </cell>
          <cell r="L49" t="str">
            <v>October 29, 2008</v>
          </cell>
          <cell r="M49">
            <v>39750.791666666664</v>
          </cell>
          <cell r="N49" t="str">
            <v>Approve</v>
          </cell>
          <cell r="O49">
            <v>87631000</v>
          </cell>
          <cell r="Q49" t="str">
            <v>Yes</v>
          </cell>
          <cell r="R49">
            <v>39758</v>
          </cell>
          <cell r="T49" t="str">
            <v xml:space="preserve">Mr. Alan B. White </v>
          </cell>
          <cell r="U49" t="str">
            <v>214-252-4000</v>
          </cell>
          <cell r="V49" t="str">
            <v>Jeff Isom 214-252-4010</v>
          </cell>
          <cell r="W49" t="str">
            <v>2911 Turtle Creek Blvd, Ste 1700</v>
          </cell>
          <cell r="X49" t="str">
            <v>Dallas</v>
          </cell>
          <cell r="Y49" t="str">
            <v>TX</v>
          </cell>
          <cell r="Z49">
            <v>75219</v>
          </cell>
          <cell r="AB49">
            <v>39801</v>
          </cell>
          <cell r="AC49">
            <v>39801</v>
          </cell>
          <cell r="AD49">
            <v>87631000</v>
          </cell>
          <cell r="AE49" t="str">
            <v>Squire Sanders</v>
          </cell>
          <cell r="AH49" t="str">
            <v>n/a</v>
          </cell>
          <cell r="AI49" t="str">
            <v>n/a</v>
          </cell>
        </row>
        <row r="50">
          <cell r="A50">
            <v>42</v>
          </cell>
          <cell r="B50" t="str">
            <v>October 29, 2008</v>
          </cell>
          <cell r="C50" t="str">
            <v>OCC</v>
          </cell>
          <cell r="D50" t="str">
            <v>RSSD</v>
          </cell>
          <cell r="E50">
            <v>1130780</v>
          </cell>
          <cell r="F50" t="str">
            <v>FBOP Corporation/ California National Bank</v>
          </cell>
          <cell r="G50" t="str">
            <v>Private</v>
          </cell>
          <cell r="H50">
            <v>521000000</v>
          </cell>
          <cell r="I50" t="str">
            <v>Approve</v>
          </cell>
          <cell r="J50">
            <v>39799</v>
          </cell>
          <cell r="K50" t="str">
            <v>Deferred</v>
          </cell>
          <cell r="L50" t="str">
            <v>October 29, 2008</v>
          </cell>
          <cell r="M50">
            <v>39750.791666666664</v>
          </cell>
          <cell r="N50" t="str">
            <v>REAPPLY after private terms available</v>
          </cell>
          <cell r="P50" t="str">
            <v>12/17/08: Council deferred.</v>
          </cell>
          <cell r="T50" t="str">
            <v xml:space="preserve">Mr. Michael Dunning </v>
          </cell>
          <cell r="U50" t="str">
            <v>708-445-3173</v>
          </cell>
          <cell r="V50" t="str">
            <v>Edward Fitzpatrick 708-445-3213</v>
          </cell>
          <cell r="W50" t="str">
            <v>11 West Madison St.</v>
          </cell>
          <cell r="X50" t="str">
            <v>Oak Park</v>
          </cell>
          <cell r="Y50" t="str">
            <v>IL</v>
          </cell>
          <cell r="Z50">
            <v>60302</v>
          </cell>
          <cell r="AB50" t="str">
            <v xml:space="preserve"> </v>
          </cell>
          <cell r="AE50" t="str">
            <v>Hughes Hubbard</v>
          </cell>
        </row>
        <row r="51">
          <cell r="A51">
            <v>43</v>
          </cell>
          <cell r="B51" t="str">
            <v>October 29, 2008</v>
          </cell>
          <cell r="C51" t="str">
            <v>OCC</v>
          </cell>
          <cell r="D51" t="str">
            <v>RSSD</v>
          </cell>
          <cell r="E51">
            <v>1094828</v>
          </cell>
          <cell r="F51" t="str">
            <v>Simmons First National Corporation</v>
          </cell>
          <cell r="G51" t="str">
            <v xml:space="preserve">Public </v>
          </cell>
          <cell r="H51">
            <v>40000000</v>
          </cell>
          <cell r="I51" t="str">
            <v>Approve</v>
          </cell>
          <cell r="L51" t="str">
            <v>October 29, 2008</v>
          </cell>
          <cell r="M51">
            <v>39750.791666666664</v>
          </cell>
          <cell r="N51" t="str">
            <v>Approve</v>
          </cell>
          <cell r="O51">
            <v>60000000</v>
          </cell>
          <cell r="Q51" t="str">
            <v>Yes</v>
          </cell>
          <cell r="R51">
            <v>39758</v>
          </cell>
          <cell r="T51" t="str">
            <v xml:space="preserve">Mr. Robert Fehlman </v>
          </cell>
          <cell r="U51" t="str">
            <v>501-558-3141</v>
          </cell>
          <cell r="V51" t="str">
            <v>David Garner 870-541-1243</v>
          </cell>
          <cell r="W51" t="str">
            <v>501 Main St.</v>
          </cell>
          <cell r="X51" t="str">
            <v>Pine Bluff</v>
          </cell>
          <cell r="Y51" t="str">
            <v>AR</v>
          </cell>
          <cell r="Z51">
            <v>71601</v>
          </cell>
          <cell r="AB51" t="str">
            <v xml:space="preserve"> </v>
          </cell>
          <cell r="AE51" t="str">
            <v>Squire Sanders</v>
          </cell>
          <cell r="AF51" t="str">
            <v>SFNC</v>
          </cell>
          <cell r="AG51" t="str">
            <v>Nasdaq</v>
          </cell>
          <cell r="AH51">
            <v>29.24</v>
          </cell>
          <cell r="AI51">
            <v>307798</v>
          </cell>
        </row>
        <row r="52">
          <cell r="A52">
            <v>44</v>
          </cell>
          <cell r="B52" t="str">
            <v>October 29, 2008</v>
          </cell>
          <cell r="C52" t="str">
            <v>FRB</v>
          </cell>
          <cell r="D52" t="str">
            <v>RSSD</v>
          </cell>
          <cell r="E52">
            <v>2349815</v>
          </cell>
          <cell r="F52" t="str">
            <v>Western Alliance Bancorporation/Bank of Nevada</v>
          </cell>
          <cell r="G52" t="str">
            <v xml:space="preserve">Public </v>
          </cell>
          <cell r="H52">
            <v>140000000</v>
          </cell>
          <cell r="I52" t="str">
            <v>Approve</v>
          </cell>
          <cell r="J52">
            <v>39757</v>
          </cell>
          <cell r="K52" t="str">
            <v>Approve</v>
          </cell>
          <cell r="L52" t="str">
            <v>November 5, 2008</v>
          </cell>
          <cell r="M52">
            <v>39757.208333333336</v>
          </cell>
          <cell r="N52" t="str">
            <v>Approve</v>
          </cell>
          <cell r="O52">
            <v>140000000</v>
          </cell>
          <cell r="P52" t="str">
            <v>Updated 9/30 numbers received and FDIC joins in recommendation.  10/29/08: REMANDED to Council; need more info re Las Vegas market concentration; 11/5/08: Council approved; 11/10/08 added to I/C agenda, approved</v>
          </cell>
          <cell r="Q52" t="str">
            <v>Yes</v>
          </cell>
          <cell r="R52">
            <v>39764</v>
          </cell>
          <cell r="T52" t="str">
            <v xml:space="preserve">Mr. Dale Gibbons </v>
          </cell>
          <cell r="U52" t="str">
            <v>702-252-6236</v>
          </cell>
          <cell r="V52" t="str">
            <v>Randall Theisen 602-952-5404</v>
          </cell>
          <cell r="W52" t="str">
            <v>27 West Sahara Ave.</v>
          </cell>
          <cell r="X52" t="str">
            <v>Las Vegas</v>
          </cell>
          <cell r="Y52" t="str">
            <v>NV</v>
          </cell>
          <cell r="Z52">
            <v>89102</v>
          </cell>
          <cell r="AA52" t="str">
            <v>(702) 362-2279</v>
          </cell>
          <cell r="AB52">
            <v>39773</v>
          </cell>
          <cell r="AC52">
            <v>39773</v>
          </cell>
          <cell r="AD52">
            <v>140000000</v>
          </cell>
          <cell r="AE52" t="str">
            <v>Hughes Hubbard</v>
          </cell>
          <cell r="AF52" t="str">
            <v>WAL</v>
          </cell>
          <cell r="AG52" t="str">
            <v>NYSE</v>
          </cell>
          <cell r="AH52">
            <v>13.34</v>
          </cell>
          <cell r="AI52">
            <v>1574213</v>
          </cell>
        </row>
        <row r="53">
          <cell r="A53">
            <v>45</v>
          </cell>
          <cell r="B53" t="str">
            <v>October 29, 2008</v>
          </cell>
          <cell r="C53" t="str">
            <v>FRB</v>
          </cell>
          <cell r="D53" t="str">
            <v>RSSD</v>
          </cell>
          <cell r="E53">
            <v>1209828</v>
          </cell>
          <cell r="F53" t="str">
            <v>Midwest Banc Holdings, Inc.</v>
          </cell>
          <cell r="G53" t="str">
            <v xml:space="preserve">Public </v>
          </cell>
          <cell r="H53">
            <v>85503000</v>
          </cell>
          <cell r="I53" t="str">
            <v>Approve</v>
          </cell>
          <cell r="L53" t="str">
            <v>October 29, 2008</v>
          </cell>
          <cell r="M53">
            <v>39750.791666666664</v>
          </cell>
          <cell r="N53" t="str">
            <v>Approve</v>
          </cell>
          <cell r="O53">
            <v>84784000</v>
          </cell>
          <cell r="Q53" t="str">
            <v>Yes</v>
          </cell>
          <cell r="R53">
            <v>39758</v>
          </cell>
          <cell r="T53" t="str">
            <v xml:space="preserve">Mr. James Giancola </v>
          </cell>
          <cell r="U53" t="str">
            <v>708-865-0385</v>
          </cell>
          <cell r="V53" t="str">
            <v>JoAnn Sannasardo Lilek 708-498-2085</v>
          </cell>
          <cell r="W53" t="str">
            <v>501 West North Ave.</v>
          </cell>
          <cell r="X53" t="str">
            <v>Melrose Park</v>
          </cell>
          <cell r="Y53" t="str">
            <v>IL</v>
          </cell>
          <cell r="Z53">
            <v>60160</v>
          </cell>
          <cell r="AB53">
            <v>39787</v>
          </cell>
          <cell r="AC53">
            <v>39787</v>
          </cell>
          <cell r="AD53">
            <v>84784000</v>
          </cell>
          <cell r="AE53" t="str">
            <v>Squire Sanders</v>
          </cell>
          <cell r="AF53" t="str">
            <v>MBHI</v>
          </cell>
          <cell r="AG53" t="str">
            <v>Nasdaq</v>
          </cell>
          <cell r="AH53">
            <v>2.97</v>
          </cell>
          <cell r="AI53">
            <v>4282020</v>
          </cell>
        </row>
        <row r="54">
          <cell r="A54">
            <v>46</v>
          </cell>
          <cell r="B54" t="str">
            <v>October 29, 2008</v>
          </cell>
          <cell r="C54" t="str">
            <v>OCC</v>
          </cell>
          <cell r="D54" t="str">
            <v>RSSD</v>
          </cell>
          <cell r="E54">
            <v>1071276</v>
          </cell>
          <cell r="F54" t="str">
            <v>First Financial Bancorp</v>
          </cell>
          <cell r="G54" t="str">
            <v xml:space="preserve">Public </v>
          </cell>
          <cell r="H54">
            <v>80000000</v>
          </cell>
          <cell r="I54" t="str">
            <v>Approve</v>
          </cell>
          <cell r="L54" t="str">
            <v>October 29, 2008</v>
          </cell>
          <cell r="M54">
            <v>39750.791666666664</v>
          </cell>
          <cell r="N54" t="str">
            <v>Approve</v>
          </cell>
          <cell r="O54">
            <v>80000000</v>
          </cell>
          <cell r="Q54" t="str">
            <v>Yes</v>
          </cell>
          <cell r="R54">
            <v>39764</v>
          </cell>
          <cell r="T54" t="str">
            <v xml:space="preserve">Mr. Claude E. Davis </v>
          </cell>
          <cell r="U54" t="str">
            <v>513-867-5201</v>
          </cell>
          <cell r="V54" t="str">
            <v>J. Franklin Hall 513-979-5770</v>
          </cell>
          <cell r="W54" t="str">
            <v>400 Smith Rd. Suite 400</v>
          </cell>
          <cell r="X54" t="str">
            <v>Cincinnati</v>
          </cell>
          <cell r="Y54" t="str">
            <v>OH</v>
          </cell>
          <cell r="Z54">
            <v>45209</v>
          </cell>
          <cell r="AA54" t="str">
            <v>(513) 979-5780</v>
          </cell>
          <cell r="AB54">
            <v>39805</v>
          </cell>
          <cell r="AC54">
            <v>39805</v>
          </cell>
          <cell r="AD54">
            <v>80000000</v>
          </cell>
          <cell r="AE54" t="str">
            <v>Hughes Hubbard</v>
          </cell>
          <cell r="AF54" t="str">
            <v>FFBC</v>
          </cell>
          <cell r="AG54" t="str">
            <v>Nasdaq</v>
          </cell>
          <cell r="AH54">
            <v>12.9</v>
          </cell>
          <cell r="AI54">
            <v>930233</v>
          </cell>
        </row>
        <row r="55">
          <cell r="A55">
            <v>47</v>
          </cell>
          <cell r="B55" t="str">
            <v>October 29, 2008</v>
          </cell>
          <cell r="C55" t="str">
            <v>OCC</v>
          </cell>
          <cell r="D55" t="str">
            <v>RSSD</v>
          </cell>
          <cell r="E55">
            <v>1130904</v>
          </cell>
          <cell r="F55" t="str">
            <v>Queensborough Company, The</v>
          </cell>
          <cell r="G55" t="str">
            <v>Private</v>
          </cell>
          <cell r="H55">
            <v>12000000</v>
          </cell>
          <cell r="I55" t="str">
            <v>Approve</v>
          </cell>
          <cell r="L55" t="str">
            <v>December 11, 2008</v>
          </cell>
          <cell r="M55">
            <v>39793.583333333336</v>
          </cell>
          <cell r="N55" t="str">
            <v>Approve</v>
          </cell>
          <cell r="O55">
            <v>12000000</v>
          </cell>
          <cell r="P55" t="str">
            <v>10/29/08:  Held back pending private term sheet; 11/24/08: Sent in a revised application under private terms</v>
          </cell>
          <cell r="Q55" t="str">
            <v>Yes</v>
          </cell>
          <cell r="R55">
            <v>39797</v>
          </cell>
          <cell r="T55" t="str">
            <v>Mr. William F. Easterlin</v>
          </cell>
          <cell r="U55" t="str">
            <v>478-625-2000 ext. 257</v>
          </cell>
          <cell r="V55" t="str">
            <v>Phil Polhill 478-625-2000 ext. 259</v>
          </cell>
          <cell r="W55" t="str">
            <v>P.O. Box 467</v>
          </cell>
          <cell r="X55" t="str">
            <v>Louisville</v>
          </cell>
          <cell r="Y55" t="str">
            <v>GA</v>
          </cell>
          <cell r="Z55">
            <v>30434</v>
          </cell>
          <cell r="AA55" t="str">
            <v>(478) 625-2008</v>
          </cell>
          <cell r="AB55">
            <v>39822</v>
          </cell>
          <cell r="AC55">
            <v>39822</v>
          </cell>
          <cell r="AD55">
            <v>12000000</v>
          </cell>
          <cell r="AE55" t="str">
            <v>Hughes Hubbard</v>
          </cell>
          <cell r="AH55" t="str">
            <v>n/a</v>
          </cell>
          <cell r="AI55" t="str">
            <v>n/a</v>
          </cell>
        </row>
        <row r="56">
          <cell r="A56" t="str">
            <v xml:space="preserve"> </v>
          </cell>
          <cell r="AB56" t="str">
            <v xml:space="preserve"> </v>
          </cell>
        </row>
        <row r="57">
          <cell r="A57">
            <v>48</v>
          </cell>
          <cell r="B57" t="str">
            <v>October 29, 2008</v>
          </cell>
          <cell r="C57" t="str">
            <v>OCC</v>
          </cell>
          <cell r="D57" t="str">
            <v>RSSD</v>
          </cell>
          <cell r="E57">
            <v>1119794</v>
          </cell>
          <cell r="F57" t="str">
            <v>U.S. Bancorp</v>
          </cell>
          <cell r="G57" t="str">
            <v xml:space="preserve">Public </v>
          </cell>
          <cell r="H57">
            <v>6599000000</v>
          </cell>
          <cell r="I57" t="str">
            <v>Approve</v>
          </cell>
          <cell r="L57" t="str">
            <v>November 2, 2008</v>
          </cell>
          <cell r="M57">
            <v>39754.583333333336</v>
          </cell>
          <cell r="N57" t="str">
            <v>Approve</v>
          </cell>
          <cell r="O57">
            <v>6599000000</v>
          </cell>
          <cell r="R57">
            <v>39758</v>
          </cell>
          <cell r="T57" t="str">
            <v xml:space="preserve">Mr. Lee R. Mitau </v>
          </cell>
          <cell r="U57" t="str">
            <v>612-303-0890</v>
          </cell>
          <cell r="V57" t="str">
            <v>Karen J. Canon 612-303-7808</v>
          </cell>
          <cell r="W57" t="str">
            <v>800 Nicollet Mall</v>
          </cell>
          <cell r="X57" t="str">
            <v>Minneapolis</v>
          </cell>
          <cell r="Y57" t="str">
            <v>MN</v>
          </cell>
          <cell r="Z57">
            <v>55402</v>
          </cell>
          <cell r="AB57">
            <v>39766</v>
          </cell>
          <cell r="AC57">
            <v>39766</v>
          </cell>
          <cell r="AD57">
            <v>6599000000</v>
          </cell>
          <cell r="AE57" t="str">
            <v>Simpson Thatcher</v>
          </cell>
          <cell r="AF57" t="str">
            <v>USB</v>
          </cell>
          <cell r="AG57" t="str">
            <v>NYSE</v>
          </cell>
          <cell r="AH57">
            <v>30.29</v>
          </cell>
          <cell r="AI57">
            <v>32679102</v>
          </cell>
        </row>
        <row r="58">
          <cell r="A58">
            <v>49</v>
          </cell>
          <cell r="B58" t="str">
            <v>October 29, 2008</v>
          </cell>
          <cell r="C58" t="str">
            <v>OCC</v>
          </cell>
          <cell r="D58" t="str">
            <v>RSSD</v>
          </cell>
          <cell r="E58">
            <v>1090987</v>
          </cell>
          <cell r="F58" t="str">
            <v>MB Financial Inc.</v>
          </cell>
          <cell r="G58" t="str">
            <v xml:space="preserve">Public </v>
          </cell>
          <cell r="H58">
            <v>196000000</v>
          </cell>
          <cell r="I58" t="str">
            <v>Approve</v>
          </cell>
          <cell r="L58" t="str">
            <v>November 2, 2008</v>
          </cell>
          <cell r="M58">
            <v>39754.583333333336</v>
          </cell>
          <cell r="N58" t="str">
            <v>Approve</v>
          </cell>
          <cell r="O58">
            <v>196000000</v>
          </cell>
          <cell r="R58">
            <v>39758</v>
          </cell>
          <cell r="T58" t="str">
            <v xml:space="preserve">Mr. Mitchell Feiger  </v>
          </cell>
          <cell r="U58" t="str">
            <v>847-653-1990</v>
          </cell>
          <cell r="V58" t="str">
            <v>Jill York  847-653-1991</v>
          </cell>
          <cell r="W58" t="str">
            <v>800 West Madison St.</v>
          </cell>
          <cell r="X58" t="str">
            <v>Chicgo</v>
          </cell>
          <cell r="Y58" t="str">
            <v>IL</v>
          </cell>
          <cell r="Z58">
            <v>60607</v>
          </cell>
          <cell r="AB58">
            <v>39787</v>
          </cell>
          <cell r="AC58">
            <v>39787</v>
          </cell>
          <cell r="AD58">
            <v>196000000</v>
          </cell>
          <cell r="AE58" t="str">
            <v>Squire Sanders</v>
          </cell>
          <cell r="AF58" t="str">
            <v>MBFI</v>
          </cell>
          <cell r="AG58" t="str">
            <v>Nasdaq</v>
          </cell>
          <cell r="AH58">
            <v>29.05</v>
          </cell>
          <cell r="AI58">
            <v>1012048</v>
          </cell>
        </row>
        <row r="59">
          <cell r="A59">
            <v>50</v>
          </cell>
          <cell r="B59" t="str">
            <v>October 29, 2008</v>
          </cell>
          <cell r="C59" t="str">
            <v>OCC</v>
          </cell>
          <cell r="D59" t="str">
            <v>RSSD</v>
          </cell>
          <cell r="E59">
            <v>1145476</v>
          </cell>
          <cell r="F59" t="str">
            <v>Webster Financial Corporation</v>
          </cell>
          <cell r="G59" t="str">
            <v xml:space="preserve">Public </v>
          </cell>
          <cell r="H59">
            <v>400000000</v>
          </cell>
          <cell r="I59" t="str">
            <v>Approve</v>
          </cell>
          <cell r="L59" t="str">
            <v>November 5, 2008</v>
          </cell>
          <cell r="M59">
            <v>39757.708333333336</v>
          </cell>
          <cell r="N59" t="str">
            <v>Approve</v>
          </cell>
          <cell r="O59">
            <v>400000000</v>
          </cell>
          <cell r="P59" t="str">
            <v>11/2/08 2PM I/C MTG: more info required re compliance; OCC update 11/3/08; Resubmitted to I/C on 11/5/08 &amp; Approved; NOTE first letter recites 11/2 date of approval, 11/10/08: corrected letter sent referencing 11/5/08</v>
          </cell>
          <cell r="R59">
            <v>39758</v>
          </cell>
          <cell r="T59" t="str">
            <v xml:space="preserve">Mr. Gerald Plush  </v>
          </cell>
          <cell r="U59" t="str">
            <v>203-578-2277</v>
          </cell>
          <cell r="V59" t="str">
            <v>Bruce Wandelmaier 203-578-2265</v>
          </cell>
          <cell r="W59" t="str">
            <v>145 Bank St.</v>
          </cell>
          <cell r="X59" t="str">
            <v>Waterbury</v>
          </cell>
          <cell r="Y59" t="str">
            <v>CT</v>
          </cell>
          <cell r="Z59">
            <v>6702</v>
          </cell>
          <cell r="AB59">
            <v>39773</v>
          </cell>
          <cell r="AC59">
            <v>39773</v>
          </cell>
          <cell r="AD59">
            <v>400000000</v>
          </cell>
          <cell r="AE59" t="str">
            <v>Squire Sanders</v>
          </cell>
          <cell r="AF59" t="str">
            <v>WBS</v>
          </cell>
          <cell r="AG59" t="str">
            <v>Nasdaq</v>
          </cell>
          <cell r="AH59">
            <v>18.28</v>
          </cell>
          <cell r="AI59">
            <v>3282276</v>
          </cell>
        </row>
        <row r="60">
          <cell r="A60">
            <v>51</v>
          </cell>
          <cell r="B60" t="str">
            <v>October 29, 2008</v>
          </cell>
          <cell r="C60" t="str">
            <v>OCC</v>
          </cell>
          <cell r="D60" t="str">
            <v>RSSD</v>
          </cell>
          <cell r="E60">
            <v>1070804</v>
          </cell>
          <cell r="F60" t="str">
            <v>Firstmerit Corporation</v>
          </cell>
          <cell r="G60" t="str">
            <v xml:space="preserve">Public </v>
          </cell>
          <cell r="H60">
            <v>248159000</v>
          </cell>
          <cell r="I60" t="str">
            <v>Approve</v>
          </cell>
          <cell r="L60" t="str">
            <v>November 2, 2008</v>
          </cell>
          <cell r="M60">
            <v>39754.583333333336</v>
          </cell>
          <cell r="N60" t="str">
            <v>Approve</v>
          </cell>
          <cell r="O60">
            <v>125000000</v>
          </cell>
          <cell r="R60">
            <v>39764</v>
          </cell>
          <cell r="T60" t="str">
            <v xml:space="preserve">Ms. Judith A. Steiner </v>
          </cell>
          <cell r="U60" t="str">
            <v>330-384-7287</v>
          </cell>
          <cell r="V60" t="str">
            <v>Paul G. Grieg 330-849-8801</v>
          </cell>
          <cell r="W60" t="str">
            <v>111 Cascade Plaza 7th floor</v>
          </cell>
          <cell r="X60" t="str">
            <v>Akron</v>
          </cell>
          <cell r="Y60" t="str">
            <v>OH</v>
          </cell>
          <cell r="Z60">
            <v>44308</v>
          </cell>
          <cell r="AA60" t="str">
            <v>(330) 384-7271</v>
          </cell>
          <cell r="AB60">
            <v>39822</v>
          </cell>
          <cell r="AC60">
            <v>39822</v>
          </cell>
          <cell r="AD60">
            <v>125000000</v>
          </cell>
          <cell r="AE60" t="str">
            <v>Hughes Hubbard</v>
          </cell>
          <cell r="AF60" t="str">
            <v>FMER</v>
          </cell>
          <cell r="AG60" t="str">
            <v>Nasdaq</v>
          </cell>
          <cell r="AH60">
            <v>19.690000000000001</v>
          </cell>
          <cell r="AI60">
            <v>952260</v>
          </cell>
        </row>
        <row r="61">
          <cell r="A61">
            <v>52</v>
          </cell>
          <cell r="B61" t="str">
            <v>October 29, 2008</v>
          </cell>
          <cell r="C61" t="str">
            <v>OCC</v>
          </cell>
          <cell r="D61" t="str">
            <v>RSSD</v>
          </cell>
          <cell r="E61">
            <v>1252468</v>
          </cell>
          <cell r="F61" t="str">
            <v>TCF Financial Corporation</v>
          </cell>
          <cell r="G61" t="str">
            <v xml:space="preserve">Public </v>
          </cell>
          <cell r="H61">
            <v>361172000</v>
          </cell>
          <cell r="I61" t="str">
            <v>Approve</v>
          </cell>
          <cell r="L61" t="str">
            <v>November 2, 2008</v>
          </cell>
          <cell r="M61">
            <v>39754.583333333336</v>
          </cell>
          <cell r="N61" t="str">
            <v>Approve</v>
          </cell>
          <cell r="O61">
            <v>361172000</v>
          </cell>
          <cell r="P61" t="str">
            <v>1/19/09: changed RSSD from 1252468 to 2389941</v>
          </cell>
          <cell r="Q61" t="str">
            <v>Yes</v>
          </cell>
          <cell r="R61">
            <v>39759</v>
          </cell>
          <cell r="T61" t="str">
            <v xml:space="preserve">Mr. Jim Broucek </v>
          </cell>
          <cell r="U61" t="str">
            <v>952-249-7130</v>
          </cell>
          <cell r="V61" t="str">
            <v>Tom Jasper 952-475-6476</v>
          </cell>
          <cell r="W61" t="str">
            <v>200 Lake Street East</v>
          </cell>
          <cell r="X61" t="str">
            <v>Wayzata</v>
          </cell>
          <cell r="Y61" t="str">
            <v>MN</v>
          </cell>
          <cell r="Z61">
            <v>55391</v>
          </cell>
          <cell r="AB61">
            <v>39766</v>
          </cell>
          <cell r="AC61">
            <v>39766</v>
          </cell>
          <cell r="AD61">
            <v>361172000</v>
          </cell>
          <cell r="AE61" t="str">
            <v>Squire Sanders</v>
          </cell>
          <cell r="AF61" t="str">
            <v>TCB</v>
          </cell>
          <cell r="AG61" t="str">
            <v>NYSE</v>
          </cell>
          <cell r="AH61">
            <v>16.93</v>
          </cell>
          <cell r="AI61">
            <v>3199988</v>
          </cell>
        </row>
        <row r="62">
          <cell r="A62">
            <v>53</v>
          </cell>
          <cell r="B62" t="str">
            <v>October 29, 2008</v>
          </cell>
          <cell r="C62" t="str">
            <v>OCC</v>
          </cell>
          <cell r="D62" t="str">
            <v>RSSD</v>
          </cell>
          <cell r="E62">
            <v>1029884</v>
          </cell>
          <cell r="F62" t="str">
            <v>Pacific Capital Bancorp</v>
          </cell>
          <cell r="G62" t="str">
            <v xml:space="preserve">Public </v>
          </cell>
          <cell r="H62">
            <v>180634000</v>
          </cell>
          <cell r="I62" t="str">
            <v>Approve</v>
          </cell>
          <cell r="J62">
            <v>39757</v>
          </cell>
          <cell r="K62" t="str">
            <v>Approve</v>
          </cell>
          <cell r="L62" t="str">
            <v>November 5, 2008</v>
          </cell>
          <cell r="M62">
            <v>39757.708333333336</v>
          </cell>
          <cell r="N62" t="str">
            <v>Approve</v>
          </cell>
          <cell r="O62">
            <v>180634000</v>
          </cell>
          <cell r="P62" t="str">
            <v>11/2/08: REMANDED to Council; needs more explanation/analysis; 11/5/08: Council approved; 11/5/08: Added to I/C agenda, I/C Approved</v>
          </cell>
          <cell r="Q62" t="str">
            <v>Yes</v>
          </cell>
          <cell r="R62">
            <v>39764</v>
          </cell>
          <cell r="T62" t="str">
            <v xml:space="preserve">Mr. George Leis </v>
          </cell>
          <cell r="U62" t="str">
            <v>805-564-6271</v>
          </cell>
          <cell r="V62" t="str">
            <v>Stephen V. Masterson 805-884-8635</v>
          </cell>
          <cell r="W62" t="str">
            <v>1021 Anacapa St. 3rd floor</v>
          </cell>
          <cell r="X62" t="str">
            <v>Santa Barbara</v>
          </cell>
          <cell r="Y62" t="str">
            <v>CA</v>
          </cell>
          <cell r="Z62">
            <v>93101</v>
          </cell>
          <cell r="AA62" t="str">
            <v>(805) 882-3888</v>
          </cell>
          <cell r="AB62">
            <v>39773</v>
          </cell>
          <cell r="AC62">
            <v>39773</v>
          </cell>
          <cell r="AD62">
            <v>180634000</v>
          </cell>
          <cell r="AE62" t="str">
            <v>Hughes Hubbard</v>
          </cell>
          <cell r="AF62" t="str">
            <v>PCBC</v>
          </cell>
          <cell r="AG62" t="str">
            <v>Nasdaq</v>
          </cell>
          <cell r="AH62">
            <v>17.920000000000002</v>
          </cell>
          <cell r="AI62">
            <v>1512003</v>
          </cell>
        </row>
        <row r="63">
          <cell r="A63" t="str">
            <v xml:space="preserve"> </v>
          </cell>
          <cell r="AB63" t="str">
            <v xml:space="preserve"> </v>
          </cell>
        </row>
        <row r="64">
          <cell r="A64">
            <v>54</v>
          </cell>
          <cell r="B64" t="str">
            <v>October 30, 2008</v>
          </cell>
          <cell r="C64" t="str">
            <v>FRB</v>
          </cell>
          <cell r="D64" t="str">
            <v>RSSD</v>
          </cell>
          <cell r="E64">
            <v>1028184</v>
          </cell>
          <cell r="F64" t="str">
            <v>First Midwest Bancorp, Inc.</v>
          </cell>
          <cell r="G64" t="str">
            <v xml:space="preserve">Public </v>
          </cell>
          <cell r="H64">
            <v>193000000</v>
          </cell>
          <cell r="I64" t="str">
            <v>Approve</v>
          </cell>
          <cell r="L64" t="str">
            <v>November 2, 2008</v>
          </cell>
          <cell r="M64">
            <v>39754.583333333336</v>
          </cell>
          <cell r="N64" t="str">
            <v>Approve</v>
          </cell>
          <cell r="O64">
            <v>193000000</v>
          </cell>
          <cell r="P64" t="str">
            <v>1/16/09: changed RSSD from 1028184 to 1208184</v>
          </cell>
          <cell r="R64">
            <v>39758</v>
          </cell>
          <cell r="T64" t="str">
            <v xml:space="preserve">Mr. Michael L. Scudder </v>
          </cell>
          <cell r="U64" t="str">
            <v>630-875-7283</v>
          </cell>
          <cell r="V64" t="str">
            <v>Cynthia A. Lance 630-875-7345</v>
          </cell>
          <cell r="W64" t="str">
            <v>1 Pierce Plaza Suite 1500</v>
          </cell>
          <cell r="X64" t="str">
            <v>Itasca</v>
          </cell>
          <cell r="Y64" t="str">
            <v>IL</v>
          </cell>
          <cell r="Z64">
            <v>16143</v>
          </cell>
          <cell r="AB64">
            <v>39787</v>
          </cell>
          <cell r="AC64">
            <v>39787</v>
          </cell>
          <cell r="AD64">
            <v>193000000</v>
          </cell>
          <cell r="AE64" t="str">
            <v>Squire Sanders</v>
          </cell>
          <cell r="AF64" t="str">
            <v>FMBI</v>
          </cell>
          <cell r="AG64" t="str">
            <v>Nasdaq</v>
          </cell>
          <cell r="AH64">
            <v>22.18</v>
          </cell>
          <cell r="AI64">
            <v>1305230</v>
          </cell>
        </row>
        <row r="65">
          <cell r="A65">
            <v>55</v>
          </cell>
          <cell r="B65" t="str">
            <v>October 30, 2008</v>
          </cell>
          <cell r="C65" t="str">
            <v>FRB</v>
          </cell>
          <cell r="D65" t="str">
            <v>RSSD</v>
          </cell>
          <cell r="E65">
            <v>2634874</v>
          </cell>
          <cell r="F65" t="str">
            <v>Heritage Commerce Corp.</v>
          </cell>
          <cell r="G65" t="str">
            <v xml:space="preserve">Public </v>
          </cell>
          <cell r="H65">
            <v>40000000</v>
          </cell>
          <cell r="I65" t="str">
            <v>Approve</v>
          </cell>
          <cell r="L65" t="str">
            <v>November 2, 2008</v>
          </cell>
          <cell r="M65">
            <v>39754.583333333336</v>
          </cell>
          <cell r="N65" t="str">
            <v>Approve</v>
          </cell>
          <cell r="O65">
            <v>40000000</v>
          </cell>
          <cell r="R65">
            <v>39764</v>
          </cell>
          <cell r="T65" t="str">
            <v xml:space="preserve">Mr. Lawrence D. McGovern </v>
          </cell>
          <cell r="U65" t="str">
            <v>408-494-4562</v>
          </cell>
          <cell r="V65" t="str">
            <v>Walter Kaczmarek 408-494-4500</v>
          </cell>
          <cell r="W65" t="str">
            <v>150 Almaden Blvd.</v>
          </cell>
          <cell r="X65" t="str">
            <v>San Jose</v>
          </cell>
          <cell r="Y65" t="str">
            <v>CA</v>
          </cell>
          <cell r="Z65">
            <v>95113</v>
          </cell>
          <cell r="AA65" t="str">
            <v>(408) 947-6919</v>
          </cell>
          <cell r="AB65">
            <v>39773</v>
          </cell>
          <cell r="AC65">
            <v>39773</v>
          </cell>
          <cell r="AD65">
            <v>40000000</v>
          </cell>
          <cell r="AE65" t="str">
            <v>Hughes Hubbard</v>
          </cell>
          <cell r="AF65" t="str">
            <v>HTBK</v>
          </cell>
          <cell r="AG65" t="str">
            <v>Nasdaq</v>
          </cell>
          <cell r="AH65">
            <v>12.96</v>
          </cell>
          <cell r="AI65">
            <v>462963</v>
          </cell>
        </row>
        <row r="66">
          <cell r="A66">
            <v>56</v>
          </cell>
          <cell r="B66" t="str">
            <v>October 30, 2008</v>
          </cell>
          <cell r="C66" t="str">
            <v>FRB</v>
          </cell>
          <cell r="D66" t="str">
            <v>RSSD</v>
          </cell>
          <cell r="E66">
            <v>1095889</v>
          </cell>
          <cell r="F66" t="str">
            <v xml:space="preserve">First Illinois Bancorp, Inc. </v>
          </cell>
          <cell r="G66" t="str">
            <v>S-Corp</v>
          </cell>
          <cell r="H66">
            <v>5898060</v>
          </cell>
          <cell r="I66" t="str">
            <v>Approve</v>
          </cell>
          <cell r="N66" t="str">
            <v>REAPPLY after private terms available</v>
          </cell>
          <cell r="P66" t="str">
            <v>11/2/08:  noted applicant is private; note, does not want to issue warrants</v>
          </cell>
          <cell r="T66" t="str">
            <v xml:space="preserve">Mr. Melvin L. Hall </v>
          </cell>
          <cell r="U66" t="str">
            <v>314-645-7700</v>
          </cell>
          <cell r="W66" t="str">
            <v>P.O. Box 211</v>
          </cell>
          <cell r="X66" t="str">
            <v>St. Louis</v>
          </cell>
          <cell r="Y66" t="str">
            <v>MO</v>
          </cell>
          <cell r="Z66">
            <v>63166</v>
          </cell>
          <cell r="AB66" t="str">
            <v xml:space="preserve"> </v>
          </cell>
          <cell r="AE66" t="str">
            <v>Squire Sanders</v>
          </cell>
        </row>
        <row r="67">
          <cell r="A67">
            <v>57</v>
          </cell>
          <cell r="B67" t="str">
            <v>October 30, 2008</v>
          </cell>
          <cell r="C67" t="str">
            <v>FRB</v>
          </cell>
          <cell r="D67" t="str">
            <v>RSSD</v>
          </cell>
          <cell r="E67">
            <v>3337097</v>
          </cell>
          <cell r="F67" t="str">
            <v>Commonwealth Business Bank</v>
          </cell>
          <cell r="G67" t="str">
            <v>OTC - Private</v>
          </cell>
          <cell r="H67">
            <v>7701000</v>
          </cell>
          <cell r="I67" t="str">
            <v>Approve</v>
          </cell>
          <cell r="L67" t="str">
            <v>December 2, 2008</v>
          </cell>
          <cell r="M67">
            <v>39784.708333333336</v>
          </cell>
          <cell r="N67" t="str">
            <v>Approve</v>
          </cell>
          <cell r="O67">
            <v>7701000</v>
          </cell>
          <cell r="P67" t="str">
            <v>Considered 11/2/08; reapply after private terms; 12/02/08 approved by I/C</v>
          </cell>
          <cell r="Q67" t="str">
            <v>Yes</v>
          </cell>
          <cell r="R67">
            <v>39785</v>
          </cell>
          <cell r="T67" t="str">
            <v xml:space="preserve">Mr. Jack Choi </v>
          </cell>
          <cell r="U67" t="str">
            <v>323-988-3005</v>
          </cell>
          <cell r="V67" t="str">
            <v>Kaye Kim 323-988-3007</v>
          </cell>
          <cell r="W67" t="str">
            <v>5055 Wilshire Blvd. Suite 840</v>
          </cell>
          <cell r="X67" t="str">
            <v>Los Angeles</v>
          </cell>
          <cell r="Y67" t="str">
            <v>CA</v>
          </cell>
          <cell r="Z67">
            <v>90036</v>
          </cell>
          <cell r="AA67" t="str">
            <v>(323) 988-0037</v>
          </cell>
          <cell r="AB67">
            <v>39829</v>
          </cell>
          <cell r="AE67" t="str">
            <v>Hughes Hubbard</v>
          </cell>
          <cell r="AF67" t="str">
            <v>CWBB.OB</v>
          </cell>
          <cell r="AG67" t="str">
            <v>OTC</v>
          </cell>
        </row>
        <row r="68">
          <cell r="A68">
            <v>58</v>
          </cell>
          <cell r="B68" t="str">
            <v>October 30, 2008</v>
          </cell>
          <cell r="C68" t="str">
            <v>FDIC</v>
          </cell>
          <cell r="D68" t="str">
            <v>RSSD</v>
          </cell>
          <cell r="E68">
            <v>764030</v>
          </cell>
          <cell r="F68" t="str">
            <v>Ameris Bancorp/ Ameris Bank</v>
          </cell>
          <cell r="H68">
            <v>52000000</v>
          </cell>
          <cell r="I68" t="str">
            <v>Approve</v>
          </cell>
          <cell r="L68" t="str">
            <v>November 2, 2008</v>
          </cell>
          <cell r="M68">
            <v>39754.583333333336</v>
          </cell>
          <cell r="N68" t="str">
            <v>Approve</v>
          </cell>
          <cell r="O68">
            <v>52000000</v>
          </cell>
          <cell r="R68">
            <v>39758</v>
          </cell>
          <cell r="T68" t="str">
            <v xml:space="preserve">Mr. Edwin W. Hortman, Jr.  </v>
          </cell>
          <cell r="U68" t="str">
            <v>229-890-6313</v>
          </cell>
          <cell r="V68" t="str">
            <v>Dennios J. Zember, Jr. 229890-6383</v>
          </cell>
          <cell r="W68" t="str">
            <v>24 Second Ave. SE</v>
          </cell>
          <cell r="X68" t="str">
            <v>Moultrie</v>
          </cell>
          <cell r="Y68" t="str">
            <v>GA</v>
          </cell>
          <cell r="Z68">
            <v>31768</v>
          </cell>
          <cell r="AB68">
            <v>39773</v>
          </cell>
          <cell r="AC68">
            <v>39773</v>
          </cell>
          <cell r="AD68">
            <v>52000000</v>
          </cell>
          <cell r="AE68" t="str">
            <v>Squire Sanders</v>
          </cell>
          <cell r="AF68" t="str">
            <v>ABCB</v>
          </cell>
          <cell r="AG68" t="str">
            <v>OTC</v>
          </cell>
          <cell r="AH68">
            <v>11.48</v>
          </cell>
          <cell r="AI68">
            <v>679443</v>
          </cell>
        </row>
        <row r="69">
          <cell r="A69">
            <v>59</v>
          </cell>
          <cell r="B69" t="str">
            <v>October 30, 2008</v>
          </cell>
          <cell r="C69" t="str">
            <v>FDIC</v>
          </cell>
          <cell r="D69" t="str">
            <v>RSSD</v>
          </cell>
          <cell r="E69">
            <v>1249347</v>
          </cell>
          <cell r="F69" t="str">
            <v>United Community Banks, Inc.</v>
          </cell>
          <cell r="G69" t="str">
            <v xml:space="preserve">Public </v>
          </cell>
          <cell r="H69">
            <v>180000000</v>
          </cell>
          <cell r="I69" t="str">
            <v>Approve</v>
          </cell>
          <cell r="J69">
            <v>39757</v>
          </cell>
          <cell r="K69" t="str">
            <v>Approve</v>
          </cell>
          <cell r="L69" t="str">
            <v>November 17, 2008</v>
          </cell>
          <cell r="M69">
            <v>39769.708333333336</v>
          </cell>
          <cell r="N69" t="str">
            <v>Approve</v>
          </cell>
          <cell r="O69">
            <v>180000000</v>
          </cell>
          <cell r="P69" t="str">
            <v>11/2/08: REMANDED to Council; need more info re construction loans; 11/5/08: Council approved; 11/10/08 Added to I/C agenda, Hold for more info; 11/17/08: sent to I/C subsequent to receiving more information, I/C approved</v>
          </cell>
          <cell r="Q69" t="str">
            <v>Yes</v>
          </cell>
          <cell r="R69">
            <v>39770</v>
          </cell>
          <cell r="T69" t="str">
            <v xml:space="preserve">Mr. Jimmy C. Tallent </v>
          </cell>
          <cell r="U69" t="str">
            <v>706-745-0400</v>
          </cell>
          <cell r="V69" t="str">
            <v>Rex S. Schuette 706-781-2266</v>
          </cell>
          <cell r="W69" t="str">
            <v>63 Highway 515</v>
          </cell>
          <cell r="X69" t="str">
            <v>Blairsville</v>
          </cell>
          <cell r="Y69" t="str">
            <v>GA</v>
          </cell>
          <cell r="Z69">
            <v>30512</v>
          </cell>
          <cell r="AB69">
            <v>39787</v>
          </cell>
          <cell r="AC69">
            <v>39787</v>
          </cell>
          <cell r="AD69">
            <v>180000000</v>
          </cell>
          <cell r="AE69" t="str">
            <v>Hughes Hubbard</v>
          </cell>
          <cell r="AF69" t="str">
            <v>UCBI</v>
          </cell>
          <cell r="AG69" t="str">
            <v>Nasdaq</v>
          </cell>
          <cell r="AH69">
            <v>12.66</v>
          </cell>
          <cell r="AI69">
            <v>2132701</v>
          </cell>
        </row>
        <row r="70">
          <cell r="A70">
            <v>60</v>
          </cell>
          <cell r="B70" t="str">
            <v>October 30, 2008</v>
          </cell>
          <cell r="C70" t="str">
            <v>FDIC</v>
          </cell>
          <cell r="D70" t="str">
            <v>RSSD</v>
          </cell>
          <cell r="E70">
            <v>1249712</v>
          </cell>
          <cell r="F70" t="str">
            <v>Porter Bancorp, Inc.(PBI) Louisville, KY</v>
          </cell>
          <cell r="G70" t="str">
            <v xml:space="preserve">Public </v>
          </cell>
          <cell r="H70">
            <v>35000000</v>
          </cell>
          <cell r="I70" t="str">
            <v>Approve</v>
          </cell>
          <cell r="J70">
            <v>39757</v>
          </cell>
          <cell r="K70" t="str">
            <v>Approve</v>
          </cell>
          <cell r="L70" t="str">
            <v>November 10, 2008</v>
          </cell>
          <cell r="M70">
            <v>39762.708333333336</v>
          </cell>
          <cell r="N70" t="str">
            <v>Approve</v>
          </cell>
          <cell r="O70">
            <v>35000000</v>
          </cell>
          <cell r="P70" t="str">
            <v>11/2/08: REMANDED to Council; 11/5/08: Council approved; 11/10/08 Added to I/C agenda, approved</v>
          </cell>
          <cell r="R70">
            <v>39764</v>
          </cell>
          <cell r="T70" t="str">
            <v xml:space="preserve">Ms. Maria L. Bouvette </v>
          </cell>
          <cell r="U70" t="str">
            <v>502-543-2296</v>
          </cell>
          <cell r="V70" t="str">
            <v>C. Bradford Harris 502-499-4788</v>
          </cell>
          <cell r="W70" t="str">
            <v>2500 Eastpoint Parkway</v>
          </cell>
          <cell r="X70" t="str">
            <v>Louisville</v>
          </cell>
          <cell r="Y70" t="str">
            <v>KY</v>
          </cell>
          <cell r="Z70">
            <v>40223</v>
          </cell>
          <cell r="AA70" t="str">
            <v>(502) 543-1975</v>
          </cell>
          <cell r="AB70">
            <v>39773</v>
          </cell>
          <cell r="AC70">
            <v>39773</v>
          </cell>
          <cell r="AD70">
            <v>35000000</v>
          </cell>
          <cell r="AE70" t="str">
            <v>Squire Sanders</v>
          </cell>
          <cell r="AF70" t="str">
            <v>PBIB</v>
          </cell>
          <cell r="AG70" t="str">
            <v>Nasdaq</v>
          </cell>
          <cell r="AH70">
            <v>17.510000000000002</v>
          </cell>
          <cell r="AI70">
            <v>299829</v>
          </cell>
        </row>
        <row r="71">
          <cell r="A71">
            <v>61</v>
          </cell>
          <cell r="B71" t="str">
            <v>October 30, 2008</v>
          </cell>
          <cell r="C71" t="str">
            <v>FDIC</v>
          </cell>
          <cell r="D71" t="str">
            <v>RSSD</v>
          </cell>
          <cell r="E71">
            <v>2741156</v>
          </cell>
          <cell r="F71" t="str">
            <v>Capital Bank</v>
          </cell>
          <cell r="G71" t="str">
            <v xml:space="preserve">Public </v>
          </cell>
          <cell r="H71">
            <v>42900000</v>
          </cell>
          <cell r="I71" t="str">
            <v>Approve</v>
          </cell>
          <cell r="J71">
            <v>39757</v>
          </cell>
          <cell r="K71" t="str">
            <v>Approve</v>
          </cell>
          <cell r="L71" t="str">
            <v>November 17, 2008</v>
          </cell>
          <cell r="M71">
            <v>39769.708333333336</v>
          </cell>
          <cell r="N71" t="str">
            <v>Approve</v>
          </cell>
          <cell r="O71">
            <v>41279000</v>
          </cell>
          <cell r="P71" t="str">
            <v>11/2/08: REMANDED to Council; re viability; 11/5/08: Council approved; 11/10/08 Added to I/C agenda, hold for more info; 11/17/08: resent to I/C because more information was received</v>
          </cell>
          <cell r="R71">
            <v>39770</v>
          </cell>
          <cell r="T71" t="str">
            <v xml:space="preserve">Mr. B. Grant Yarber </v>
          </cell>
          <cell r="U71" t="str">
            <v>919-645-3494</v>
          </cell>
          <cell r="V71" t="str">
            <v>Michael C. Moore 919-645-6372</v>
          </cell>
          <cell r="W71" t="str">
            <v>333 Fayetteville Suite 700</v>
          </cell>
          <cell r="X71" t="str">
            <v>Raliegh</v>
          </cell>
          <cell r="Y71" t="str">
            <v>NC</v>
          </cell>
          <cell r="Z71">
            <v>27601</v>
          </cell>
          <cell r="AB71">
            <v>39794</v>
          </cell>
          <cell r="AC71">
            <v>39794</v>
          </cell>
          <cell r="AD71">
            <v>41279000</v>
          </cell>
          <cell r="AE71" t="str">
            <v>Hughes Hubbard</v>
          </cell>
          <cell r="AF71" t="str">
            <v>CBKN</v>
          </cell>
          <cell r="AG71" t="str">
            <v>Nasdaq</v>
          </cell>
          <cell r="AH71">
            <v>8.26</v>
          </cell>
          <cell r="AI71">
            <v>749619</v>
          </cell>
        </row>
        <row r="72">
          <cell r="A72">
            <v>62</v>
          </cell>
          <cell r="B72" t="str">
            <v>October 30, 2008</v>
          </cell>
          <cell r="C72" t="str">
            <v>FDIC</v>
          </cell>
          <cell r="D72" t="str">
            <v>RSSD</v>
          </cell>
          <cell r="E72">
            <v>2634490</v>
          </cell>
          <cell r="F72" t="str">
            <v>Intermountain Community Bancorp/Panhandle State Bank</v>
          </cell>
          <cell r="G72" t="str">
            <v xml:space="preserve">Public </v>
          </cell>
          <cell r="H72">
            <v>27000000</v>
          </cell>
          <cell r="I72" t="str">
            <v>Approve</v>
          </cell>
          <cell r="J72">
            <v>39757</v>
          </cell>
          <cell r="K72" t="str">
            <v>Approve</v>
          </cell>
          <cell r="L72" t="str">
            <v>November 5, 2008</v>
          </cell>
          <cell r="M72">
            <v>39757.708333333336</v>
          </cell>
          <cell r="N72" t="str">
            <v>Approve</v>
          </cell>
          <cell r="O72">
            <v>27000000</v>
          </cell>
          <cell r="P72" t="str">
            <v>11/2/08: REMANDED to Council; re MOU; 11/5/08: Council approved; 11/10/08 added to I/C agenda, approved</v>
          </cell>
          <cell r="Q72" t="str">
            <v>Yes</v>
          </cell>
          <cell r="R72">
            <v>39758</v>
          </cell>
          <cell r="T72" t="str">
            <v xml:space="preserve">Mr. Doug Wright </v>
          </cell>
          <cell r="U72" t="str">
            <v>509-363-2635</v>
          </cell>
          <cell r="V72" t="str">
            <v>Curt hecker 208-265-3300</v>
          </cell>
          <cell r="W72" t="str">
            <v>414 Church Street</v>
          </cell>
          <cell r="X72" t="str">
            <v>Sandpoint</v>
          </cell>
          <cell r="Y72" t="str">
            <v>ID</v>
          </cell>
          <cell r="Z72">
            <v>83864</v>
          </cell>
          <cell r="AB72">
            <v>39801</v>
          </cell>
          <cell r="AC72">
            <v>39801</v>
          </cell>
          <cell r="AD72">
            <v>27000000</v>
          </cell>
          <cell r="AE72" t="str">
            <v>Squire Sanders</v>
          </cell>
          <cell r="AH72">
            <v>6.2</v>
          </cell>
          <cell r="AI72">
            <v>653226</v>
          </cell>
        </row>
        <row r="73">
          <cell r="A73">
            <v>63</v>
          </cell>
          <cell r="B73" t="str">
            <v>October 30, 2008</v>
          </cell>
          <cell r="C73" t="str">
            <v>FRB</v>
          </cell>
          <cell r="D73" t="str">
            <v>RSSD</v>
          </cell>
          <cell r="E73">
            <v>2126977</v>
          </cell>
          <cell r="F73" t="str">
            <v>Banner Corporation/Banner Bank</v>
          </cell>
          <cell r="G73" t="str">
            <v xml:space="preserve">Public </v>
          </cell>
          <cell r="H73">
            <v>124000000</v>
          </cell>
          <cell r="I73" t="str">
            <v>Approve</v>
          </cell>
          <cell r="L73" t="str">
            <v>November 2, 2008</v>
          </cell>
          <cell r="M73">
            <v>39754.583333333336</v>
          </cell>
          <cell r="N73" t="str">
            <v>Approve</v>
          </cell>
          <cell r="O73">
            <v>124000000</v>
          </cell>
          <cell r="P73" t="str">
            <v>1/16/09: changed FBA to FDIC as requested by the FRB</v>
          </cell>
          <cell r="R73">
            <v>39758</v>
          </cell>
          <cell r="T73" t="str">
            <v xml:space="preserve">Mr. D. Michael Jones </v>
          </cell>
          <cell r="U73" t="str">
            <v>509-526-8874</v>
          </cell>
          <cell r="V73" t="str">
            <v>Lloyd W. Baker 509-526-8896</v>
          </cell>
          <cell r="W73" t="str">
            <v>10 S First Ave. P.O. Box 907</v>
          </cell>
          <cell r="X73" t="str">
            <v>Walla Walla</v>
          </cell>
          <cell r="Y73" t="str">
            <v>WA</v>
          </cell>
          <cell r="Z73">
            <v>99362</v>
          </cell>
          <cell r="AB73">
            <v>39773</v>
          </cell>
          <cell r="AC73">
            <v>39773</v>
          </cell>
          <cell r="AD73">
            <v>124000000</v>
          </cell>
          <cell r="AE73" t="str">
            <v>Hughes Hubbard</v>
          </cell>
          <cell r="AF73" t="str">
            <v>BANR</v>
          </cell>
          <cell r="AG73" t="str">
            <v>Nasdaq</v>
          </cell>
          <cell r="AH73">
            <v>10.89</v>
          </cell>
          <cell r="AI73">
            <v>1707989</v>
          </cell>
        </row>
        <row r="74">
          <cell r="A74">
            <v>64</v>
          </cell>
          <cell r="B74" t="str">
            <v>October 30, 2008</v>
          </cell>
          <cell r="C74" t="str">
            <v>FRB</v>
          </cell>
          <cell r="D74" t="str">
            <v>RSSD</v>
          </cell>
          <cell r="E74">
            <v>3589702</v>
          </cell>
          <cell r="F74" t="str">
            <v>Capital Pacific Bancorp</v>
          </cell>
          <cell r="G74" t="str">
            <v>Private</v>
          </cell>
          <cell r="H74">
            <v>4000000</v>
          </cell>
          <cell r="I74" t="str">
            <v>Approve</v>
          </cell>
          <cell r="L74" t="str">
            <v>November 2, 2008</v>
          </cell>
          <cell r="M74">
            <v>39754.583333333336</v>
          </cell>
          <cell r="N74" t="str">
            <v>Approve</v>
          </cell>
          <cell r="O74">
            <v>4000000</v>
          </cell>
          <cell r="P74" t="str">
            <v>1/16/09: changed FBA to FDIC as requested by the FRB</v>
          </cell>
          <cell r="R74">
            <v>39764</v>
          </cell>
          <cell r="T74" t="str">
            <v xml:space="preserve">Ms. Felice Belfiore </v>
          </cell>
          <cell r="U74" t="str">
            <v>503-542-8565</v>
          </cell>
          <cell r="V74" t="str">
            <v>Mark Stevenson 508-542-8565</v>
          </cell>
          <cell r="W74" t="str">
            <v>805 SW Broadway ste. 780</v>
          </cell>
          <cell r="X74" t="str">
            <v>Portland</v>
          </cell>
          <cell r="Y74" t="str">
            <v>OR</v>
          </cell>
          <cell r="Z74">
            <v>97205</v>
          </cell>
          <cell r="AA74" t="str">
            <v>(503) 542-8508</v>
          </cell>
          <cell r="AB74">
            <v>39805</v>
          </cell>
          <cell r="AC74">
            <v>39805</v>
          </cell>
          <cell r="AD74">
            <v>4000000</v>
          </cell>
          <cell r="AE74" t="str">
            <v>Squire Sanders</v>
          </cell>
          <cell r="AF74" t="str">
            <v>CPBO.OB</v>
          </cell>
          <cell r="AG74" t="str">
            <v>OTC</v>
          </cell>
          <cell r="AH74" t="str">
            <v>n/a</v>
          </cell>
          <cell r="AI74" t="str">
            <v>n/a</v>
          </cell>
        </row>
        <row r="75">
          <cell r="A75">
            <v>65</v>
          </cell>
          <cell r="B75" t="str">
            <v>October 30, 2008</v>
          </cell>
          <cell r="C75" t="str">
            <v>FRB</v>
          </cell>
          <cell r="D75" t="str">
            <v>RSSD</v>
          </cell>
          <cell r="E75">
            <v>2568362</v>
          </cell>
          <cell r="F75" t="str">
            <v>Cascade Financial Corporation</v>
          </cell>
          <cell r="G75" t="str">
            <v xml:space="preserve">Public </v>
          </cell>
          <cell r="H75">
            <v>38970000</v>
          </cell>
          <cell r="I75" t="str">
            <v>Approve</v>
          </cell>
          <cell r="L75" t="str">
            <v>November 2, 2008</v>
          </cell>
          <cell r="M75">
            <v>39754.583333333336</v>
          </cell>
          <cell r="N75" t="str">
            <v>Approve</v>
          </cell>
          <cell r="O75">
            <v>38970000</v>
          </cell>
          <cell r="P75" t="str">
            <v>1/16/09: changed FBA to FDIC as requested by the FRB</v>
          </cell>
          <cell r="R75">
            <v>39758</v>
          </cell>
          <cell r="T75" t="str">
            <v xml:space="preserve">Mr. Lars Johnson </v>
          </cell>
          <cell r="U75" t="str">
            <v>425-259-8533</v>
          </cell>
          <cell r="V75" t="str">
            <v>Terry Stull 425-259-8536</v>
          </cell>
          <cell r="W75" t="str">
            <v xml:space="preserve">2828 Colby </v>
          </cell>
          <cell r="X75" t="str">
            <v>Everett</v>
          </cell>
          <cell r="Y75" t="str">
            <v>WA</v>
          </cell>
          <cell r="Z75">
            <v>98201</v>
          </cell>
          <cell r="AB75">
            <v>39773</v>
          </cell>
          <cell r="AC75">
            <v>39773</v>
          </cell>
          <cell r="AD75">
            <v>38970000</v>
          </cell>
          <cell r="AE75" t="str">
            <v>Hughes Hubbard</v>
          </cell>
          <cell r="AF75" t="str">
            <v>CASB</v>
          </cell>
          <cell r="AG75" t="str">
            <v>Nasdaq</v>
          </cell>
          <cell r="AH75">
            <v>6.77</v>
          </cell>
          <cell r="AI75">
            <v>863442</v>
          </cell>
        </row>
        <row r="76">
          <cell r="A76">
            <v>66</v>
          </cell>
          <cell r="B76" t="str">
            <v>October 30, 2008</v>
          </cell>
          <cell r="C76" t="str">
            <v>FRB</v>
          </cell>
          <cell r="D76" t="str">
            <v>RSSD</v>
          </cell>
          <cell r="E76">
            <v>2078816</v>
          </cell>
          <cell r="F76" t="str">
            <v>Columbia Banking System Inc.</v>
          </cell>
          <cell r="G76" t="str">
            <v xml:space="preserve">Public </v>
          </cell>
          <cell r="H76">
            <v>76898000</v>
          </cell>
          <cell r="I76" t="str">
            <v>Approve</v>
          </cell>
          <cell r="L76" t="str">
            <v>November 2, 2008</v>
          </cell>
          <cell r="M76">
            <v>39754.583333333336</v>
          </cell>
          <cell r="N76" t="str">
            <v>Approve</v>
          </cell>
          <cell r="O76">
            <v>76898000</v>
          </cell>
          <cell r="P76" t="str">
            <v>1/16/09: changed FBA to FDIC as requested by the FRB</v>
          </cell>
          <cell r="R76">
            <v>39758</v>
          </cell>
          <cell r="T76" t="str">
            <v xml:space="preserve">Ms. Melanie J. Dressel </v>
          </cell>
          <cell r="U76" t="str">
            <v>253-305-1911</v>
          </cell>
          <cell r="V76" t="str">
            <v>Gary R. Schminkey 253-305-1966</v>
          </cell>
          <cell r="W76" t="str">
            <v>1301 A Street</v>
          </cell>
          <cell r="X76" t="str">
            <v>Tacoma</v>
          </cell>
          <cell r="Y76" t="str">
            <v>WA</v>
          </cell>
          <cell r="Z76">
            <v>98402</v>
          </cell>
          <cell r="AB76">
            <v>39773</v>
          </cell>
          <cell r="AC76">
            <v>39773</v>
          </cell>
          <cell r="AD76">
            <v>76898000</v>
          </cell>
          <cell r="AE76" t="str">
            <v>Squire Sanders</v>
          </cell>
          <cell r="AF76" t="str">
            <v>COLB</v>
          </cell>
          <cell r="AG76" t="str">
            <v>Nasdaq</v>
          </cell>
          <cell r="AH76">
            <v>14.49</v>
          </cell>
          <cell r="AI76">
            <v>796046</v>
          </cell>
        </row>
        <row r="77">
          <cell r="A77">
            <v>67</v>
          </cell>
          <cell r="B77" t="str">
            <v>October 30, 2008</v>
          </cell>
          <cell r="C77" t="str">
            <v>FDIC</v>
          </cell>
          <cell r="D77" t="str">
            <v>RSSD</v>
          </cell>
          <cell r="E77">
            <v>3272938</v>
          </cell>
          <cell r="F77" t="str">
            <v>Pacific International Bancorp</v>
          </cell>
          <cell r="H77">
            <v>6500000</v>
          </cell>
          <cell r="I77" t="str">
            <v>Approve</v>
          </cell>
          <cell r="J77">
            <v>39757</v>
          </cell>
          <cell r="K77" t="str">
            <v>Approve</v>
          </cell>
          <cell r="L77" t="str">
            <v>November 10, 2008</v>
          </cell>
          <cell r="M77">
            <v>39762.708333333336</v>
          </cell>
          <cell r="N77" t="str">
            <v>Approve</v>
          </cell>
          <cell r="O77">
            <v>6500000</v>
          </cell>
          <cell r="P77" t="str">
            <v>11/2/08: REMANDED to Council; 11/5/08: Council approved; 11/10/08 Added to I/C agenda, approved</v>
          </cell>
          <cell r="Q77" t="str">
            <v>Yes</v>
          </cell>
          <cell r="R77">
            <v>39764</v>
          </cell>
          <cell r="T77" t="str">
            <v xml:space="preserve">Mr. Andrew Kim </v>
          </cell>
          <cell r="U77" t="str">
            <v>206-267-0112</v>
          </cell>
          <cell r="V77" t="str">
            <v>Woosung Park 206-267-2728</v>
          </cell>
          <cell r="W77" t="str">
            <v>1155 N 130th Street</v>
          </cell>
          <cell r="X77" t="str">
            <v xml:space="preserve">Seattle </v>
          </cell>
          <cell r="Y77" t="str">
            <v>WA</v>
          </cell>
          <cell r="Z77">
            <v>98133</v>
          </cell>
          <cell r="AA77" t="str">
            <v>(206) 306-2360</v>
          </cell>
          <cell r="AB77">
            <v>39794</v>
          </cell>
          <cell r="AC77">
            <v>39794</v>
          </cell>
          <cell r="AD77">
            <v>6500000</v>
          </cell>
          <cell r="AE77" t="str">
            <v>Hughes Hubbard</v>
          </cell>
          <cell r="AH77">
            <v>7.63</v>
          </cell>
          <cell r="AI77">
            <v>127785</v>
          </cell>
        </row>
        <row r="78">
          <cell r="A78">
            <v>68</v>
          </cell>
          <cell r="B78" t="str">
            <v>October 30, 2008</v>
          </cell>
          <cell r="C78" t="str">
            <v>FDIC</v>
          </cell>
          <cell r="D78" t="str">
            <v>RSSD</v>
          </cell>
          <cell r="E78">
            <v>1070448</v>
          </cell>
          <cell r="F78" t="str">
            <v>Wesbanco Bank Inc.</v>
          </cell>
          <cell r="H78">
            <v>75000000</v>
          </cell>
          <cell r="I78" t="str">
            <v>Approve</v>
          </cell>
          <cell r="L78" t="str">
            <v>November 2, 2008</v>
          </cell>
          <cell r="M78">
            <v>39754.583333333336</v>
          </cell>
          <cell r="N78" t="str">
            <v>Approve on Terms</v>
          </cell>
          <cell r="O78">
            <v>75000000</v>
          </cell>
          <cell r="P78" t="str">
            <v>for inclusion on Treasury terms; fdic indicated applicant wishes to amend application to reflect 3% RWA; note wanted div increases/repurchases</v>
          </cell>
          <cell r="R78">
            <v>39764</v>
          </cell>
          <cell r="T78" t="str">
            <v xml:space="preserve">Mr. Paul M. Lambert </v>
          </cell>
          <cell r="U78" t="str">
            <v>304-234-9206</v>
          </cell>
          <cell r="V78" t="str">
            <v>Robert H. Young 304-234-0447</v>
          </cell>
          <cell r="W78" t="str">
            <v>1 Bank Plaza</v>
          </cell>
          <cell r="X78" t="str">
            <v xml:space="preserve">Wheelnig </v>
          </cell>
          <cell r="Y78" t="str">
            <v>WV</v>
          </cell>
          <cell r="Z78">
            <v>26003</v>
          </cell>
          <cell r="AA78" t="str">
            <v>(304) 234-9450</v>
          </cell>
          <cell r="AB78">
            <v>39787</v>
          </cell>
          <cell r="AC78">
            <v>39787</v>
          </cell>
          <cell r="AD78">
            <v>75000000</v>
          </cell>
          <cell r="AE78" t="str">
            <v>Hughes Hubbard</v>
          </cell>
          <cell r="AH78">
            <v>25.61</v>
          </cell>
          <cell r="AI78">
            <v>439282</v>
          </cell>
        </row>
        <row r="79">
          <cell r="A79">
            <v>69</v>
          </cell>
          <cell r="B79" t="str">
            <v>October 30, 2008</v>
          </cell>
          <cell r="C79" t="str">
            <v>FRB</v>
          </cell>
          <cell r="D79" t="str">
            <v>RSSD</v>
          </cell>
          <cell r="E79">
            <v>2166124</v>
          </cell>
          <cell r="F79" t="str">
            <v>Heritage Financial Corporation</v>
          </cell>
          <cell r="G79" t="str">
            <v xml:space="preserve">Public </v>
          </cell>
          <cell r="H79">
            <v>24000000</v>
          </cell>
          <cell r="I79" t="str">
            <v>Approve</v>
          </cell>
          <cell r="L79" t="str">
            <v>November 2, 2008</v>
          </cell>
          <cell r="M79">
            <v>39754.583333333336</v>
          </cell>
          <cell r="N79" t="str">
            <v>Approve</v>
          </cell>
          <cell r="O79">
            <v>24000000</v>
          </cell>
          <cell r="P79" t="str">
            <v>1/16/09: changed FBA to FDIC as requested by the FRB</v>
          </cell>
          <cell r="R79">
            <v>39764</v>
          </cell>
          <cell r="T79" t="str">
            <v xml:space="preserve">Mr. Brian Vance </v>
          </cell>
          <cell r="U79" t="str">
            <v>360-570-7341</v>
          </cell>
          <cell r="V79" t="str">
            <v>Don Hinson 360-570-7379</v>
          </cell>
          <cell r="W79" t="str">
            <v>201 5th Avenue SW</v>
          </cell>
          <cell r="X79" t="str">
            <v>Olympia</v>
          </cell>
          <cell r="Y79" t="str">
            <v>WA</v>
          </cell>
          <cell r="Z79">
            <v>98501</v>
          </cell>
          <cell r="AA79" t="str">
            <v>(360) 705-9163</v>
          </cell>
          <cell r="AB79">
            <v>39773</v>
          </cell>
          <cell r="AC79">
            <v>39773</v>
          </cell>
          <cell r="AD79">
            <v>24000000</v>
          </cell>
          <cell r="AE79" t="str">
            <v>Hughes Hubbard</v>
          </cell>
          <cell r="AF79" t="str">
            <v>HFWA</v>
          </cell>
          <cell r="AG79" t="str">
            <v>Nasdaq</v>
          </cell>
          <cell r="AH79">
            <v>13.04</v>
          </cell>
          <cell r="AI79">
            <v>276074</v>
          </cell>
        </row>
        <row r="80">
          <cell r="AB80" t="str">
            <v xml:space="preserve"> </v>
          </cell>
        </row>
        <row r="81">
          <cell r="A81">
            <v>70</v>
          </cell>
          <cell r="B81" t="str">
            <v>October 31, 2008</v>
          </cell>
          <cell r="C81" t="str">
            <v>OTS</v>
          </cell>
          <cell r="D81" t="str">
            <v>Holding Co Docket</v>
          </cell>
          <cell r="E81" t="str">
            <v>H3859</v>
          </cell>
          <cell r="F81" t="str">
            <v>First PacTrust Bancorp, Inc.</v>
          </cell>
          <cell r="G81" t="str">
            <v xml:space="preserve">Public </v>
          </cell>
          <cell r="H81">
            <v>19300000</v>
          </cell>
          <cell r="I81" t="str">
            <v>Approve</v>
          </cell>
          <cell r="L81" t="str">
            <v>November 2, 2008</v>
          </cell>
          <cell r="M81">
            <v>39754.583333333336</v>
          </cell>
          <cell r="N81" t="str">
            <v>Approve</v>
          </cell>
          <cell r="O81">
            <v>19300000</v>
          </cell>
          <cell r="R81">
            <v>39758</v>
          </cell>
          <cell r="T81" t="str">
            <v xml:space="preserve">Mr. James P. Sheehy </v>
          </cell>
          <cell r="U81" t="str">
            <v>619-691-6381</v>
          </cell>
          <cell r="V81" t="str">
            <v>Hans R. Ganz 619-691-1519 x4000</v>
          </cell>
          <cell r="W81" t="str">
            <v>610 Bay Boulevard</v>
          </cell>
          <cell r="X81" t="str">
            <v>Chula Vista</v>
          </cell>
          <cell r="Y81" t="str">
            <v>CA</v>
          </cell>
          <cell r="Z81">
            <v>91910</v>
          </cell>
          <cell r="AB81">
            <v>39773</v>
          </cell>
          <cell r="AC81">
            <v>39773</v>
          </cell>
          <cell r="AD81">
            <v>19300000</v>
          </cell>
          <cell r="AE81" t="str">
            <v>Squire Sanders</v>
          </cell>
          <cell r="AF81" t="str">
            <v>FPTB</v>
          </cell>
          <cell r="AG81" t="str">
            <v>Nasdaq</v>
          </cell>
          <cell r="AH81">
            <v>10.31</v>
          </cell>
          <cell r="AI81">
            <v>280795</v>
          </cell>
        </row>
        <row r="82">
          <cell r="A82">
            <v>71</v>
          </cell>
          <cell r="B82" t="str">
            <v>October 31, 2008</v>
          </cell>
          <cell r="C82" t="str">
            <v>OTS</v>
          </cell>
          <cell r="D82" t="str">
            <v>Holding Co Docket</v>
          </cell>
          <cell r="E82" t="str">
            <v>H1799</v>
          </cell>
          <cell r="F82" t="str">
            <v>Severn Bancorp, Inc.</v>
          </cell>
          <cell r="G82" t="str">
            <v xml:space="preserve">Public </v>
          </cell>
          <cell r="H82">
            <v>23500000</v>
          </cell>
          <cell r="I82" t="str">
            <v>Approve</v>
          </cell>
          <cell r="J82">
            <v>39764</v>
          </cell>
          <cell r="K82" t="str">
            <v>Approve</v>
          </cell>
          <cell r="L82" t="str">
            <v>November 13, 2008</v>
          </cell>
          <cell r="M82">
            <v>39765.708333333336</v>
          </cell>
          <cell r="N82" t="str">
            <v>Approve</v>
          </cell>
          <cell r="O82">
            <v>23393000</v>
          </cell>
          <cell r="P82" t="str">
            <v>Inititally held for more info: needed more info on holding company structure (L Schaffer); 11/12/08 Added to council agenda, ok to go to I/C; 11/13/08: sent to I/C, approval conditioned upon legal being ok with real estate issue on page 11., revised per 9</v>
          </cell>
          <cell r="R82">
            <v>39766</v>
          </cell>
          <cell r="T82" t="str">
            <v xml:space="preserve">Mr. Thomas G. Bevivino </v>
          </cell>
          <cell r="U82" t="str">
            <v>410-260-2025</v>
          </cell>
          <cell r="V82" t="str">
            <v>Alan J. Hyatt 410-260-6570</v>
          </cell>
          <cell r="W82" t="str">
            <v>200 Westgate Circle Suite 200</v>
          </cell>
          <cell r="X82" t="str">
            <v>Annapolis</v>
          </cell>
          <cell r="Y82" t="str">
            <v>MD</v>
          </cell>
          <cell r="Z82">
            <v>21401</v>
          </cell>
          <cell r="AB82">
            <v>39773</v>
          </cell>
          <cell r="AC82">
            <v>39773</v>
          </cell>
          <cell r="AD82">
            <v>23393000</v>
          </cell>
          <cell r="AE82" t="str">
            <v>Hughes Hubbard</v>
          </cell>
          <cell r="AF82" t="str">
            <v>SVBI</v>
          </cell>
          <cell r="AG82" t="str">
            <v>Nasdaq</v>
          </cell>
          <cell r="AH82">
            <v>6.3</v>
          </cell>
          <cell r="AI82">
            <v>556976</v>
          </cell>
        </row>
        <row r="83">
          <cell r="AB83" t="str">
            <v xml:space="preserve"> </v>
          </cell>
        </row>
        <row r="84">
          <cell r="A84">
            <v>72</v>
          </cell>
          <cell r="B84" t="str">
            <v>October 31, 2008</v>
          </cell>
          <cell r="C84" t="str">
            <v>FRB</v>
          </cell>
          <cell r="D84" t="str">
            <v>RSSD</v>
          </cell>
          <cell r="E84">
            <v>1248078</v>
          </cell>
          <cell r="F84" t="str">
            <v>Boston Private Financial Holdings Inc.</v>
          </cell>
          <cell r="G84" t="str">
            <v xml:space="preserve">Public </v>
          </cell>
          <cell r="H84">
            <v>155500000</v>
          </cell>
          <cell r="I84" t="str">
            <v>Approve</v>
          </cell>
          <cell r="J84">
            <v>39764</v>
          </cell>
          <cell r="K84" t="str">
            <v>Approve</v>
          </cell>
          <cell r="L84" t="str">
            <v>November 13, 2008</v>
          </cell>
          <cell r="M84">
            <v>39765.708333333336</v>
          </cell>
          <cell r="N84" t="str">
            <v>Approve</v>
          </cell>
          <cell r="O84">
            <v>154000000</v>
          </cell>
          <cell r="P84" t="str">
            <v>Composite "3"; 4 rated bank in group; 11/4/08: REMANDED to Council; 11/12/08 Added to council agenda, pass onto I/C; 11/13/08 sent to I/C, approved, amount amended to 154m per 9/30 filings, revised per 9/30 numbers</v>
          </cell>
          <cell r="Q84" t="str">
            <v>Yes</v>
          </cell>
          <cell r="R84">
            <v>39766</v>
          </cell>
          <cell r="T84" t="str">
            <v xml:space="preserve">Mr. David J. Kaye </v>
          </cell>
          <cell r="U84" t="str">
            <v>617-912-3949</v>
          </cell>
          <cell r="V84" t="str">
            <v>Margaret W. Chambers 617-646-4822</v>
          </cell>
          <cell r="W84" t="str">
            <v>Ten Post Office Square</v>
          </cell>
          <cell r="X84" t="str">
            <v>Boston</v>
          </cell>
          <cell r="Y84" t="str">
            <v>MA</v>
          </cell>
          <cell r="Z84">
            <v>2109</v>
          </cell>
          <cell r="AA84" t="str">
            <v>(617) 646-4820</v>
          </cell>
          <cell r="AB84">
            <v>39773</v>
          </cell>
          <cell r="AC84">
            <v>39773</v>
          </cell>
          <cell r="AD84">
            <v>154000000</v>
          </cell>
          <cell r="AE84" t="str">
            <v>Squire Sanders</v>
          </cell>
          <cell r="AF84" t="str">
            <v>BPFH</v>
          </cell>
          <cell r="AG84" t="str">
            <v>Nasdaq</v>
          </cell>
          <cell r="AH84">
            <v>8</v>
          </cell>
          <cell r="AI84">
            <v>2887500</v>
          </cell>
        </row>
        <row r="85">
          <cell r="A85">
            <v>73</v>
          </cell>
          <cell r="B85" t="str">
            <v>October 31, 2008</v>
          </cell>
          <cell r="C85" t="str">
            <v>FRB</v>
          </cell>
          <cell r="D85" t="str">
            <v>RSSD</v>
          </cell>
          <cell r="E85">
            <v>1057515</v>
          </cell>
          <cell r="F85" t="str">
            <v>Everest Bancshares, Inc.</v>
          </cell>
          <cell r="G85" t="str">
            <v>S-Corp</v>
          </cell>
          <cell r="H85">
            <v>2000000</v>
          </cell>
          <cell r="I85" t="str">
            <v>Approve</v>
          </cell>
          <cell r="N85" t="str">
            <v>REAPPLY after S-Corp terms available</v>
          </cell>
          <cell r="P85" t="str">
            <v>S-corporation</v>
          </cell>
          <cell r="T85" t="str">
            <v xml:space="preserve">Mr. Steven J. Handke </v>
          </cell>
          <cell r="U85" t="str">
            <v>785-548-7521</v>
          </cell>
          <cell r="V85" t="str">
            <v>Jane E. Bruning 785-548-7521</v>
          </cell>
          <cell r="W85" t="str">
            <v>1321 Main Street</v>
          </cell>
          <cell r="X85" t="str">
            <v>Great Bend</v>
          </cell>
          <cell r="Y85" t="str">
            <v>KS</v>
          </cell>
          <cell r="Z85">
            <v>67530</v>
          </cell>
          <cell r="AB85" t="str">
            <v xml:space="preserve"> </v>
          </cell>
          <cell r="AE85" t="str">
            <v>Hughes Hubbard</v>
          </cell>
        </row>
        <row r="86">
          <cell r="AB86" t="str">
            <v xml:space="preserve"> </v>
          </cell>
        </row>
        <row r="87">
          <cell r="A87">
            <v>74</v>
          </cell>
          <cell r="B87" t="str">
            <v>November 3, 2008</v>
          </cell>
          <cell r="C87" t="str">
            <v>FRB</v>
          </cell>
          <cell r="D87" t="str">
            <v>RSSD</v>
          </cell>
          <cell r="E87">
            <v>1066441</v>
          </cell>
          <cell r="F87" t="str">
            <v>American State Bancshares</v>
          </cell>
          <cell r="G87" t="str">
            <v>Private</v>
          </cell>
          <cell r="H87">
            <v>6382000</v>
          </cell>
          <cell r="I87" t="str">
            <v>Approve</v>
          </cell>
          <cell r="L87" t="str">
            <v>December 11, 2008</v>
          </cell>
          <cell r="M87">
            <v>39793.583333333336</v>
          </cell>
          <cell r="N87" t="str">
            <v>Approve</v>
          </cell>
          <cell r="O87">
            <v>6000000</v>
          </cell>
          <cell r="Q87" t="str">
            <v>Yes</v>
          </cell>
          <cell r="R87">
            <v>39797</v>
          </cell>
          <cell r="T87" t="str">
            <v xml:space="preserve">Mr. Donald R. LacKamp </v>
          </cell>
          <cell r="U87" t="str">
            <v>620-792-8360</v>
          </cell>
          <cell r="V87" t="str">
            <v>Lee Borck 620-793-9200</v>
          </cell>
          <cell r="W87" t="str">
            <v>1321 Main Street</v>
          </cell>
          <cell r="X87" t="str">
            <v>Great Bend</v>
          </cell>
          <cell r="Y87" t="str">
            <v>KS</v>
          </cell>
          <cell r="Z87">
            <v>67530</v>
          </cell>
          <cell r="AB87">
            <v>39822</v>
          </cell>
          <cell r="AC87">
            <v>39822</v>
          </cell>
          <cell r="AD87">
            <v>6000000</v>
          </cell>
          <cell r="AE87" t="str">
            <v>Squire Sanders</v>
          </cell>
          <cell r="AH87" t="str">
            <v>n/a</v>
          </cell>
          <cell r="AI87" t="str">
            <v>n/a</v>
          </cell>
        </row>
        <row r="88">
          <cell r="AB88" t="str">
            <v xml:space="preserve"> </v>
          </cell>
        </row>
        <row r="89">
          <cell r="A89">
            <v>75</v>
          </cell>
          <cell r="B89" t="str">
            <v>November 4, 2008</v>
          </cell>
          <cell r="C89" t="str">
            <v>FRB</v>
          </cell>
          <cell r="D89" t="str">
            <v>RSSD</v>
          </cell>
          <cell r="E89">
            <v>2523389</v>
          </cell>
          <cell r="F89" t="str">
            <v>Tri-County Financial Corporation</v>
          </cell>
          <cell r="G89" t="str">
            <v>OTC - Private</v>
          </cell>
          <cell r="H89">
            <v>15540750</v>
          </cell>
          <cell r="I89" t="str">
            <v>Approve</v>
          </cell>
          <cell r="L89" t="str">
            <v>November 5, 2008</v>
          </cell>
          <cell r="M89">
            <v>39757.708333333336</v>
          </cell>
          <cell r="N89" t="str">
            <v>Approve</v>
          </cell>
          <cell r="O89">
            <v>15540000</v>
          </cell>
          <cell r="R89">
            <v>39769</v>
          </cell>
          <cell r="T89" t="str">
            <v xml:space="preserve">Mr. Michael Middleton </v>
          </cell>
          <cell r="U89" t="str">
            <v>240-427-1030</v>
          </cell>
          <cell r="V89" t="str">
            <v>Bill Pasenelli 240-427-1033</v>
          </cell>
          <cell r="W89" t="str">
            <v>3035 Leonard Town Road</v>
          </cell>
          <cell r="X89" t="str">
            <v>Waldorf</v>
          </cell>
          <cell r="Y89" t="str">
            <v>MD</v>
          </cell>
          <cell r="Z89">
            <v>20601</v>
          </cell>
          <cell r="AB89">
            <v>39801</v>
          </cell>
          <cell r="AC89">
            <v>39801</v>
          </cell>
          <cell r="AD89">
            <v>15540000</v>
          </cell>
          <cell r="AE89" t="str">
            <v>Hughes Hubbard</v>
          </cell>
          <cell r="AF89" t="str">
            <v>TCFC.OB</v>
          </cell>
          <cell r="AG89" t="str">
            <v>Nasdaq</v>
          </cell>
          <cell r="AH89" t="str">
            <v>n/a</v>
          </cell>
          <cell r="AI89" t="str">
            <v>n/a</v>
          </cell>
        </row>
        <row r="90">
          <cell r="A90">
            <v>76</v>
          </cell>
          <cell r="B90" t="str">
            <v>November 4, 2008</v>
          </cell>
          <cell r="C90" t="str">
            <v>OCC</v>
          </cell>
          <cell r="D90" t="str">
            <v>RSSD</v>
          </cell>
          <cell r="E90">
            <v>1199563</v>
          </cell>
          <cell r="F90" t="str">
            <v>Associated Banc-Corp</v>
          </cell>
          <cell r="H90">
            <v>530000000</v>
          </cell>
          <cell r="I90" t="str">
            <v>Approve</v>
          </cell>
          <cell r="L90" t="str">
            <v>November 5, 2008</v>
          </cell>
          <cell r="M90">
            <v>39757.708333333336</v>
          </cell>
          <cell r="N90" t="str">
            <v>Approve</v>
          </cell>
          <cell r="O90">
            <v>525000000</v>
          </cell>
          <cell r="P90" t="str">
            <v>revised per 9/30 numbers</v>
          </cell>
          <cell r="R90">
            <v>39766</v>
          </cell>
          <cell r="T90" t="str">
            <v xml:space="preserve">Mr. Joseph B. Selner </v>
          </cell>
          <cell r="U90" t="str">
            <v>920-491-7120</v>
          </cell>
          <cell r="V90" t="str">
            <v>Brian R. Bodager 920-491-7055</v>
          </cell>
          <cell r="W90" t="str">
            <v>1200 Hansen Road</v>
          </cell>
          <cell r="X90" t="str">
            <v>Green Bay</v>
          </cell>
          <cell r="Y90" t="str">
            <v>WI</v>
          </cell>
          <cell r="Z90">
            <v>54304</v>
          </cell>
          <cell r="AB90">
            <v>39773</v>
          </cell>
          <cell r="AC90">
            <v>39773</v>
          </cell>
          <cell r="AD90">
            <v>525000000</v>
          </cell>
          <cell r="AE90" t="str">
            <v>Hughes Hubbard</v>
          </cell>
          <cell r="AF90" t="str">
            <v>ASBC</v>
          </cell>
          <cell r="AG90" t="str">
            <v>OTC</v>
          </cell>
          <cell r="AH90">
            <v>19.77</v>
          </cell>
          <cell r="AI90">
            <v>3983308</v>
          </cell>
        </row>
        <row r="91">
          <cell r="A91">
            <v>77</v>
          </cell>
          <cell r="B91" t="str">
            <v>November 4, 2008</v>
          </cell>
          <cell r="C91" t="str">
            <v>OCC</v>
          </cell>
          <cell r="D91" t="str">
            <v>RSSD</v>
          </cell>
          <cell r="E91">
            <v>1079562</v>
          </cell>
          <cell r="F91" t="str">
            <v>Trustmark Corporation</v>
          </cell>
          <cell r="G91" t="str">
            <v xml:space="preserve">Public </v>
          </cell>
          <cell r="H91">
            <v>215000000</v>
          </cell>
          <cell r="I91" t="str">
            <v>Approve</v>
          </cell>
          <cell r="L91" t="str">
            <v>November 5, 2008</v>
          </cell>
          <cell r="M91">
            <v>39757.708333333336</v>
          </cell>
          <cell r="N91" t="str">
            <v>Approve</v>
          </cell>
          <cell r="O91">
            <v>215000000</v>
          </cell>
          <cell r="R91">
            <v>39766</v>
          </cell>
          <cell r="T91" t="str">
            <v xml:space="preserve">Mr. Louis E. Greer </v>
          </cell>
          <cell r="U91" t="str">
            <v>601-208-2310</v>
          </cell>
          <cell r="V91" t="str">
            <v>T. Harris Collier III 601-208-5088</v>
          </cell>
          <cell r="W91" t="str">
            <v>248 E Capital Street</v>
          </cell>
          <cell r="X91" t="str">
            <v>Jackson</v>
          </cell>
          <cell r="Y91" t="str">
            <v>MS</v>
          </cell>
          <cell r="Z91">
            <v>39201</v>
          </cell>
          <cell r="AB91">
            <v>39773</v>
          </cell>
          <cell r="AC91">
            <v>39773</v>
          </cell>
          <cell r="AD91">
            <v>215000000</v>
          </cell>
          <cell r="AE91" t="str">
            <v>Hughes Hubbard</v>
          </cell>
          <cell r="AF91" t="str">
            <v>TRMK</v>
          </cell>
          <cell r="AG91" t="str">
            <v>Nasdaq</v>
          </cell>
          <cell r="AH91">
            <v>19.57</v>
          </cell>
          <cell r="AI91">
            <v>1647931</v>
          </cell>
        </row>
        <row r="92">
          <cell r="A92">
            <v>78</v>
          </cell>
          <cell r="B92" t="str">
            <v>November 4, 2008</v>
          </cell>
          <cell r="C92" t="str">
            <v>OCC</v>
          </cell>
          <cell r="D92" t="str">
            <v>RSSD</v>
          </cell>
          <cell r="E92">
            <v>2337401</v>
          </cell>
          <cell r="F92" t="str">
            <v>First Community Corporation</v>
          </cell>
          <cell r="G92" t="str">
            <v xml:space="preserve">Public </v>
          </cell>
          <cell r="H92">
            <v>11350000</v>
          </cell>
          <cell r="I92" t="str">
            <v>Approve</v>
          </cell>
          <cell r="L92" t="str">
            <v>November 5, 2008</v>
          </cell>
          <cell r="M92">
            <v>39757.708333333336</v>
          </cell>
          <cell r="N92" t="str">
            <v>Approve</v>
          </cell>
          <cell r="O92">
            <v>11350000</v>
          </cell>
          <cell r="R92">
            <v>39766</v>
          </cell>
          <cell r="T92" t="str">
            <v xml:space="preserve">Mr. Joseph G. Sawyer </v>
          </cell>
          <cell r="U92" t="str">
            <v>803-951-0508</v>
          </cell>
          <cell r="V92" t="str">
            <v>Michael C. Crapps 803-358-6999</v>
          </cell>
          <cell r="W92" t="str">
            <v>5455 Sunset Boulevard</v>
          </cell>
          <cell r="X92" t="str">
            <v>Lexington</v>
          </cell>
          <cell r="Y92" t="str">
            <v>SC</v>
          </cell>
          <cell r="Z92">
            <v>29072</v>
          </cell>
          <cell r="AB92">
            <v>39773</v>
          </cell>
          <cell r="AC92">
            <v>39773</v>
          </cell>
          <cell r="AD92">
            <v>11350000</v>
          </cell>
          <cell r="AE92" t="str">
            <v>Squire Sanders</v>
          </cell>
          <cell r="AF92" t="str">
            <v>FCCO</v>
          </cell>
          <cell r="AG92" t="str">
            <v>Nasdaq</v>
          </cell>
          <cell r="AH92">
            <v>8.69</v>
          </cell>
          <cell r="AI92">
            <v>195915</v>
          </cell>
        </row>
        <row r="93">
          <cell r="A93">
            <v>79</v>
          </cell>
          <cell r="B93" t="str">
            <v>November 4, 2008</v>
          </cell>
          <cell r="C93" t="str">
            <v>OCC</v>
          </cell>
          <cell r="D93" t="str">
            <v>RSSD</v>
          </cell>
          <cell r="E93">
            <v>3555341</v>
          </cell>
          <cell r="F93" t="str">
            <v>Encore Bancshares Inc.</v>
          </cell>
          <cell r="G93" t="str">
            <v xml:space="preserve">Public </v>
          </cell>
          <cell r="H93">
            <v>34000000</v>
          </cell>
          <cell r="I93" t="str">
            <v>Approve</v>
          </cell>
          <cell r="L93" t="str">
            <v>November 10, 2008</v>
          </cell>
          <cell r="M93">
            <v>39762.708333333336</v>
          </cell>
          <cell r="N93" t="str">
            <v>Approve</v>
          </cell>
          <cell r="O93">
            <v>34000000</v>
          </cell>
          <cell r="P93" t="str">
            <v>11/4/08: insufficient info re holding company; additional information obtained; to be considered 11/10/08; approved 11/10/08</v>
          </cell>
          <cell r="Q93" t="str">
            <v>Yes</v>
          </cell>
          <cell r="R93">
            <v>39766</v>
          </cell>
          <cell r="T93" t="str">
            <v xml:space="preserve">Mr. James S. D'Agostino Jr.  </v>
          </cell>
          <cell r="U93" t="str">
            <v>713-787-3103</v>
          </cell>
          <cell r="V93" t="str">
            <v>Rhonda L. Carroll</v>
          </cell>
          <cell r="W93" t="str">
            <v>Nine Greenway Plaza, Suite 1000</v>
          </cell>
          <cell r="X93" t="str">
            <v>Houston</v>
          </cell>
          <cell r="Y93" t="str">
            <v>TX</v>
          </cell>
          <cell r="Z93">
            <v>77046</v>
          </cell>
          <cell r="AA93" t="str">
            <v>(713) 267-7770</v>
          </cell>
          <cell r="AB93">
            <v>39787</v>
          </cell>
          <cell r="AC93">
            <v>39787</v>
          </cell>
          <cell r="AD93">
            <v>34000000</v>
          </cell>
          <cell r="AE93" t="str">
            <v>Hughes Hubbard</v>
          </cell>
          <cell r="AF93" t="str">
            <v>EBTX</v>
          </cell>
          <cell r="AG93" t="str">
            <v>Nasdaq</v>
          </cell>
          <cell r="AH93">
            <v>14.01</v>
          </cell>
          <cell r="AI93">
            <v>364026</v>
          </cell>
        </row>
        <row r="94">
          <cell r="A94">
            <v>80</v>
          </cell>
          <cell r="B94" t="str">
            <v>November 4, 2008</v>
          </cell>
          <cell r="C94" t="str">
            <v>OCC</v>
          </cell>
          <cell r="D94" t="str">
            <v>RSSD</v>
          </cell>
          <cell r="E94">
            <v>3596120</v>
          </cell>
          <cell r="F94" t="str">
            <v>Manhattan Bancorp</v>
          </cell>
          <cell r="H94">
            <v>1700000</v>
          </cell>
          <cell r="I94" t="str">
            <v>Approve</v>
          </cell>
          <cell r="L94" t="str">
            <v>November 25, 2008</v>
          </cell>
          <cell r="M94">
            <v>39777.708333333336</v>
          </cell>
          <cell r="N94" t="str">
            <v>Approve</v>
          </cell>
          <cell r="O94">
            <v>1700000</v>
          </cell>
          <cell r="P94" t="str">
            <v>confirm amounts; new bank</v>
          </cell>
          <cell r="Q94" t="str">
            <v>Yes</v>
          </cell>
          <cell r="R94">
            <v>39783</v>
          </cell>
          <cell r="T94" t="str">
            <v>Mr. Dean Fletcher</v>
          </cell>
          <cell r="U94" t="str">
            <v>310-606-8000</v>
          </cell>
          <cell r="V94" t="str">
            <v>Jeffrey M. Watson 310-606-8000</v>
          </cell>
          <cell r="W94" t="str">
            <v>2141 Rosecrans Ave, Suite 1160</v>
          </cell>
          <cell r="X94" t="str">
            <v>El Segundo</v>
          </cell>
          <cell r="Y94" t="str">
            <v>CA</v>
          </cell>
          <cell r="Z94">
            <v>90245</v>
          </cell>
          <cell r="AA94" t="str">
            <v>(310) 606-8090</v>
          </cell>
          <cell r="AB94">
            <v>39787</v>
          </cell>
          <cell r="AC94">
            <v>39787</v>
          </cell>
          <cell r="AD94">
            <v>1700000</v>
          </cell>
          <cell r="AE94" t="str">
            <v>Squire Sanders</v>
          </cell>
          <cell r="AF94" t="str">
            <v>MNHW.OB</v>
          </cell>
          <cell r="AG94" t="str">
            <v>OTC</v>
          </cell>
          <cell r="AH94">
            <v>8.65</v>
          </cell>
          <cell r="AI94">
            <v>29480</v>
          </cell>
        </row>
        <row r="95">
          <cell r="AB95" t="str">
            <v xml:space="preserve"> </v>
          </cell>
        </row>
        <row r="96">
          <cell r="A96">
            <v>81</v>
          </cell>
          <cell r="B96" t="str">
            <v>November 5, 2008</v>
          </cell>
          <cell r="C96" t="str">
            <v>FRB</v>
          </cell>
          <cell r="D96" t="str">
            <v>RSSD</v>
          </cell>
          <cell r="E96">
            <v>2291914</v>
          </cell>
          <cell r="F96" t="str">
            <v>Iberiabank Corporation</v>
          </cell>
          <cell r="G96" t="str">
            <v xml:space="preserve">Public </v>
          </cell>
          <cell r="H96">
            <v>115000000</v>
          </cell>
          <cell r="I96" t="str">
            <v>Approve</v>
          </cell>
          <cell r="L96" t="str">
            <v>November 6, 2008</v>
          </cell>
          <cell r="M96">
            <v>39758.708333333336</v>
          </cell>
          <cell r="N96" t="str">
            <v>Approve</v>
          </cell>
          <cell r="O96">
            <v>90000000</v>
          </cell>
          <cell r="P96" t="str">
            <v>Per bank's request on 11/26/08, amount was revised downward</v>
          </cell>
          <cell r="Q96" t="str">
            <v>Yes</v>
          </cell>
          <cell r="R96">
            <v>39766</v>
          </cell>
          <cell r="T96" t="str">
            <v xml:space="preserve">Mr. John Davis </v>
          </cell>
          <cell r="U96" t="str">
            <v>337-521-4005</v>
          </cell>
          <cell r="V96" t="str">
            <v>Anthony Restel 504-310-7317</v>
          </cell>
          <cell r="W96" t="str">
            <v>200 West Congress Street</v>
          </cell>
          <cell r="X96" t="str">
            <v>Lafayette</v>
          </cell>
          <cell r="Y96" t="str">
            <v>LA</v>
          </cell>
          <cell r="Z96">
            <v>70501</v>
          </cell>
          <cell r="AA96" t="str">
            <v>(337) 521-4006</v>
          </cell>
          <cell r="AB96">
            <v>39787</v>
          </cell>
          <cell r="AC96">
            <v>39787</v>
          </cell>
          <cell r="AD96">
            <v>90000000</v>
          </cell>
          <cell r="AE96" t="str">
            <v>Hughes Hubbard</v>
          </cell>
          <cell r="AF96" t="str">
            <v>IBKC</v>
          </cell>
          <cell r="AG96" t="str">
            <v>Nasdaq</v>
          </cell>
          <cell r="AH96">
            <v>48.74</v>
          </cell>
          <cell r="AI96">
            <v>276980</v>
          </cell>
        </row>
        <row r="97">
          <cell r="AB97" t="str">
            <v xml:space="preserve"> </v>
          </cell>
        </row>
        <row r="98">
          <cell r="A98">
            <v>82</v>
          </cell>
          <cell r="B98" t="str">
            <v>November 5, 2008</v>
          </cell>
          <cell r="C98" t="str">
            <v>OCC</v>
          </cell>
          <cell r="D98" t="str">
            <v>RSSD</v>
          </cell>
          <cell r="E98">
            <v>2626299</v>
          </cell>
          <cell r="F98" t="str">
            <v>Community West Bancshares</v>
          </cell>
          <cell r="G98" t="str">
            <v xml:space="preserve">Public </v>
          </cell>
          <cell r="H98">
            <v>15600000</v>
          </cell>
          <cell r="I98" t="str">
            <v>COUNCIL</v>
          </cell>
          <cell r="J98">
            <v>39757</v>
          </cell>
          <cell r="K98" t="str">
            <v>Approve</v>
          </cell>
          <cell r="L98" t="str">
            <v>November 10, 2008</v>
          </cell>
          <cell r="M98">
            <v>39762.708333333336</v>
          </cell>
          <cell r="N98" t="str">
            <v>Approve</v>
          </cell>
          <cell r="O98">
            <v>15600000</v>
          </cell>
          <cell r="P98" t="str">
            <v>Council approved 11/5/08; submitted to I/C for 11/10/08 mtg</v>
          </cell>
          <cell r="Q98" t="str">
            <v>Yes</v>
          </cell>
          <cell r="R98">
            <v>39766</v>
          </cell>
          <cell r="T98" t="str">
            <v xml:space="preserve">Ms. Lynda J. Nahra </v>
          </cell>
          <cell r="U98" t="str">
            <v>805-692-4381</v>
          </cell>
          <cell r="V98" t="str">
            <v>Charles G. Baltuskonis 805-692-4409</v>
          </cell>
          <cell r="W98" t="str">
            <v>445 Pine Avenue</v>
          </cell>
          <cell r="X98" t="str">
            <v>Goleta</v>
          </cell>
          <cell r="Y98" t="str">
            <v>CA</v>
          </cell>
          <cell r="Z98">
            <v>93117</v>
          </cell>
          <cell r="AB98">
            <v>39801</v>
          </cell>
          <cell r="AC98">
            <v>39801</v>
          </cell>
          <cell r="AD98">
            <v>15600000</v>
          </cell>
          <cell r="AE98" t="str">
            <v>Squire Sanders</v>
          </cell>
          <cell r="AF98" t="str">
            <v>CWBC</v>
          </cell>
          <cell r="AG98" t="str">
            <v>Nasdaq</v>
          </cell>
          <cell r="AH98">
            <v>4.49</v>
          </cell>
          <cell r="AI98">
            <v>521158</v>
          </cell>
        </row>
        <row r="99">
          <cell r="A99">
            <v>83</v>
          </cell>
          <cell r="B99" t="str">
            <v>November 5, 2008</v>
          </cell>
          <cell r="C99" t="str">
            <v>FRB</v>
          </cell>
          <cell r="D99" t="str">
            <v>RSSD</v>
          </cell>
          <cell r="E99">
            <v>2495039</v>
          </cell>
          <cell r="F99" t="str">
            <v>Taylor Capital Group</v>
          </cell>
          <cell r="G99" t="str">
            <v xml:space="preserve">Public </v>
          </cell>
          <cell r="H99">
            <v>105341000</v>
          </cell>
          <cell r="I99" t="str">
            <v>COUNCIL</v>
          </cell>
          <cell r="J99">
            <v>39757</v>
          </cell>
          <cell r="K99" t="str">
            <v>Approve</v>
          </cell>
          <cell r="L99" t="str">
            <v>November 10, 2008</v>
          </cell>
          <cell r="M99">
            <v>39762.708333333336</v>
          </cell>
          <cell r="N99" t="str">
            <v>Approve</v>
          </cell>
          <cell r="O99">
            <v>104823000</v>
          </cell>
          <cell r="P99" t="str">
            <v>Council approved 11/5/08; submitted to I/C for 11/10/08 mtg, revised per 9/30 numbers</v>
          </cell>
          <cell r="Q99" t="str">
            <v>Yes</v>
          </cell>
          <cell r="R99">
            <v>39766</v>
          </cell>
          <cell r="T99" t="str">
            <v xml:space="preserve">Mr. Mark Hoppe </v>
          </cell>
          <cell r="U99" t="str">
            <v>847-653-7700</v>
          </cell>
          <cell r="V99" t="str">
            <v>Robin VanCastle 847-653-7100</v>
          </cell>
          <cell r="W99" t="str">
            <v>9550 West Higgins Road</v>
          </cell>
          <cell r="X99" t="str">
            <v>Rosemont</v>
          </cell>
          <cell r="Y99" t="str">
            <v>IL</v>
          </cell>
          <cell r="Z99">
            <v>60018</v>
          </cell>
          <cell r="AB99">
            <v>39773</v>
          </cell>
          <cell r="AC99">
            <v>39773</v>
          </cell>
          <cell r="AD99">
            <v>104823000</v>
          </cell>
          <cell r="AE99" t="str">
            <v>Hughes Hubbard</v>
          </cell>
          <cell r="AF99" t="str">
            <v>TAYC</v>
          </cell>
          <cell r="AG99" t="str">
            <v>Nasdaq</v>
          </cell>
          <cell r="AH99">
            <v>10.75</v>
          </cell>
          <cell r="AI99">
            <v>1462647</v>
          </cell>
        </row>
        <row r="100">
          <cell r="A100">
            <v>84</v>
          </cell>
          <cell r="B100" t="str">
            <v>November 5, 2008</v>
          </cell>
          <cell r="C100" t="str">
            <v>FRB</v>
          </cell>
          <cell r="D100" t="str">
            <v>RSSD</v>
          </cell>
          <cell r="E100">
            <v>3802812</v>
          </cell>
          <cell r="F100" t="str">
            <v>Eagle Bancorp, Inc.</v>
          </cell>
          <cell r="G100" t="str">
            <v xml:space="preserve">Public </v>
          </cell>
          <cell r="H100">
            <v>38345000</v>
          </cell>
          <cell r="I100" t="str">
            <v>Approve</v>
          </cell>
          <cell r="L100" t="str">
            <v>November 19, 2008</v>
          </cell>
          <cell r="M100">
            <v>39771.708333333336</v>
          </cell>
          <cell r="N100" t="str">
            <v>Approve</v>
          </cell>
          <cell r="O100">
            <v>38235000</v>
          </cell>
          <cell r="P100" t="str">
            <v>Credit Review 11/7/08: Melissa requested more info, amount revised down per 9/30 RWA (lhb)</v>
          </cell>
          <cell r="Q100" t="str">
            <v>Yes</v>
          </cell>
          <cell r="R100">
            <v>39773</v>
          </cell>
          <cell r="T100" t="str">
            <v xml:space="preserve">Mr. Michael T. Flynn </v>
          </cell>
          <cell r="U100" t="str">
            <v>240-497-1678</v>
          </cell>
          <cell r="V100" t="str">
            <v>James H. Langmead 240-497-1678</v>
          </cell>
          <cell r="X100" t="str">
            <v>Bethesda</v>
          </cell>
          <cell r="Y100" t="str">
            <v>MD</v>
          </cell>
          <cell r="AB100">
            <v>39787</v>
          </cell>
          <cell r="AC100">
            <v>39787</v>
          </cell>
          <cell r="AD100">
            <v>38235000</v>
          </cell>
          <cell r="AE100" t="str">
            <v>Squire Sanders</v>
          </cell>
          <cell r="AF100" t="str">
            <v>EGBN</v>
          </cell>
          <cell r="AG100" t="str">
            <v>Nasdaq</v>
          </cell>
          <cell r="AH100">
            <v>7.44</v>
          </cell>
          <cell r="AI100">
            <v>770867</v>
          </cell>
        </row>
        <row r="101">
          <cell r="A101">
            <v>85</v>
          </cell>
          <cell r="B101" t="str">
            <v>November 5, 2008</v>
          </cell>
          <cell r="C101" t="str">
            <v>FRB</v>
          </cell>
          <cell r="D101" t="str">
            <v>RSSD</v>
          </cell>
          <cell r="E101">
            <v>1098732</v>
          </cell>
          <cell r="F101" t="str">
            <v>Farmers Capital Bank Corporation</v>
          </cell>
          <cell r="G101" t="str">
            <v xml:space="preserve">Public </v>
          </cell>
          <cell r="H101">
            <v>30000000</v>
          </cell>
          <cell r="I101" t="str">
            <v>Approve</v>
          </cell>
          <cell r="L101" t="str">
            <v>December 11, 2008</v>
          </cell>
          <cell r="M101">
            <v>39793.583333333336</v>
          </cell>
          <cell r="N101" t="str">
            <v>Approve</v>
          </cell>
          <cell r="O101">
            <v>30000000</v>
          </cell>
          <cell r="Q101" t="str">
            <v>Yes</v>
          </cell>
          <cell r="R101">
            <v>39797</v>
          </cell>
          <cell r="T101" t="str">
            <v xml:space="preserve">Mr. Doug Carpenter </v>
          </cell>
          <cell r="U101" t="str">
            <v>502-227-1686</v>
          </cell>
          <cell r="V101" t="str">
            <v>Mark Hampton 502-227-1668</v>
          </cell>
          <cell r="X101" t="str">
            <v>Frankfort</v>
          </cell>
          <cell r="Y101" t="str">
            <v>KY</v>
          </cell>
          <cell r="AB101">
            <v>39822</v>
          </cell>
          <cell r="AC101">
            <v>39822</v>
          </cell>
          <cell r="AD101">
            <v>30000000</v>
          </cell>
          <cell r="AE101" t="str">
            <v>Hughes Hubbard</v>
          </cell>
          <cell r="AF101" t="str">
            <v>FFKT</v>
          </cell>
          <cell r="AG101" t="str">
            <v>Nasdaq</v>
          </cell>
          <cell r="AH101">
            <v>20.09</v>
          </cell>
          <cell r="AI101">
            <v>223992.04</v>
          </cell>
        </row>
        <row r="102">
          <cell r="A102">
            <v>86</v>
          </cell>
          <cell r="B102" t="str">
            <v>November 5, 2008</v>
          </cell>
          <cell r="C102" t="str">
            <v>FRB</v>
          </cell>
          <cell r="D102" t="str">
            <v>RSSD</v>
          </cell>
          <cell r="E102">
            <v>1491409</v>
          </cell>
          <cell r="F102" t="str">
            <v>Home Bancshares, Inc.</v>
          </cell>
          <cell r="G102" t="str">
            <v xml:space="preserve">Public </v>
          </cell>
          <cell r="H102">
            <v>50000000</v>
          </cell>
          <cell r="I102" t="str">
            <v>Approve</v>
          </cell>
          <cell r="L102" t="str">
            <v>November 10, 2008</v>
          </cell>
          <cell r="M102">
            <v>39762.708333333336</v>
          </cell>
          <cell r="N102" t="str">
            <v>Approve</v>
          </cell>
          <cell r="O102">
            <v>50000000</v>
          </cell>
          <cell r="P102" t="str">
            <v>1/16/09: changed RSSD from 3186491 to 1491409</v>
          </cell>
          <cell r="Q102" t="str">
            <v>Yes</v>
          </cell>
          <cell r="R102">
            <v>39766</v>
          </cell>
          <cell r="T102" t="str">
            <v xml:space="preserve">Mr. Randy E. Myor </v>
          </cell>
          <cell r="U102" t="str">
            <v>501-328-4657</v>
          </cell>
          <cell r="V102" t="str">
            <v>Doug Buford 501-688-8866</v>
          </cell>
          <cell r="X102" t="str">
            <v>Conway</v>
          </cell>
          <cell r="Y102" t="str">
            <v>AR</v>
          </cell>
          <cell r="AB102">
            <v>39829</v>
          </cell>
          <cell r="AC102">
            <v>39829</v>
          </cell>
          <cell r="AD102">
            <v>50000000</v>
          </cell>
          <cell r="AE102" t="str">
            <v>Squire Sanders</v>
          </cell>
          <cell r="AF102" t="str">
            <v>HOMB</v>
          </cell>
          <cell r="AG102" t="str">
            <v>Nasdaq</v>
          </cell>
          <cell r="AH102">
            <v>26.03</v>
          </cell>
          <cell r="AI102">
            <v>288129</v>
          </cell>
        </row>
        <row r="103">
          <cell r="AB103" t="str">
            <v xml:space="preserve"> </v>
          </cell>
        </row>
        <row r="104">
          <cell r="A104">
            <v>87</v>
          </cell>
          <cell r="B104" t="str">
            <v>November 6, 2008</v>
          </cell>
          <cell r="C104" t="str">
            <v>FRB</v>
          </cell>
          <cell r="D104" t="str">
            <v>RSSD</v>
          </cell>
          <cell r="E104">
            <v>1031449</v>
          </cell>
          <cell r="F104" t="str">
            <v>SVB Financial Group</v>
          </cell>
          <cell r="G104" t="str">
            <v xml:space="preserve">Public </v>
          </cell>
          <cell r="H104">
            <v>235000000</v>
          </cell>
          <cell r="I104" t="str">
            <v>Approve</v>
          </cell>
          <cell r="L104" t="str">
            <v>November 10, 2008</v>
          </cell>
          <cell r="M104">
            <v>39762.708333333336</v>
          </cell>
          <cell r="N104" t="str">
            <v>Approve</v>
          </cell>
          <cell r="O104">
            <v>235000000</v>
          </cell>
          <cell r="Q104" t="str">
            <v>Yes</v>
          </cell>
          <cell r="R104">
            <v>39766</v>
          </cell>
          <cell r="T104" t="str">
            <v xml:space="preserve">Mr. Michael Descheneaux </v>
          </cell>
          <cell r="U104" t="str">
            <v>408-654-7437</v>
          </cell>
          <cell r="V104" t="str">
            <v>Annie Loo 408-654-7103</v>
          </cell>
          <cell r="X104" t="str">
            <v>Santa Clara</v>
          </cell>
          <cell r="Y104" t="str">
            <v>CA</v>
          </cell>
          <cell r="AB104">
            <v>39794</v>
          </cell>
          <cell r="AC104">
            <v>39794</v>
          </cell>
          <cell r="AD104">
            <v>235000000</v>
          </cell>
          <cell r="AE104" t="str">
            <v>Hughes Hubbard</v>
          </cell>
          <cell r="AF104" t="str">
            <v>SIVB</v>
          </cell>
          <cell r="AG104" t="str">
            <v>Nasdaq</v>
          </cell>
          <cell r="AH104">
            <v>49.78</v>
          </cell>
          <cell r="AI104">
            <v>708116</v>
          </cell>
        </row>
        <row r="105">
          <cell r="A105">
            <v>88</v>
          </cell>
          <cell r="B105" t="str">
            <v>November 6, 2008</v>
          </cell>
          <cell r="C105" t="str">
            <v>FRB</v>
          </cell>
          <cell r="D105" t="str">
            <v>RSSD</v>
          </cell>
          <cell r="E105">
            <v>2961879</v>
          </cell>
          <cell r="F105" t="str">
            <v>Nara Bancorp, Inc.</v>
          </cell>
          <cell r="G105" t="str">
            <v xml:space="preserve">Public </v>
          </cell>
          <cell r="H105">
            <v>67000000</v>
          </cell>
          <cell r="I105" t="str">
            <v>Approve</v>
          </cell>
          <cell r="L105" t="str">
            <v>November 10, 2008</v>
          </cell>
          <cell r="M105">
            <v>39762.708333333336</v>
          </cell>
          <cell r="N105" t="str">
            <v>Approve</v>
          </cell>
          <cell r="O105">
            <v>67000000</v>
          </cell>
          <cell r="Q105" t="str">
            <v>Yes</v>
          </cell>
          <cell r="R105">
            <v>39766</v>
          </cell>
          <cell r="T105" t="str">
            <v xml:space="preserve">Mr. Alvin D. King </v>
          </cell>
          <cell r="U105" t="str">
            <v>213-427-6322</v>
          </cell>
          <cell r="V105" t="str">
            <v>Min J. Kim 213-427-6350</v>
          </cell>
          <cell r="X105" t="str">
            <v>Los Angeles</v>
          </cell>
          <cell r="Y105" t="str">
            <v>CA</v>
          </cell>
          <cell r="AB105">
            <v>39773</v>
          </cell>
          <cell r="AC105">
            <v>39773</v>
          </cell>
          <cell r="AD105">
            <v>67000000</v>
          </cell>
          <cell r="AE105" t="str">
            <v>Squire Sanders</v>
          </cell>
          <cell r="AF105" t="str">
            <v>NARA</v>
          </cell>
          <cell r="AG105" t="str">
            <v>Nasdaq</v>
          </cell>
          <cell r="AH105">
            <v>9.64</v>
          </cell>
          <cell r="AI105">
            <v>1042531</v>
          </cell>
        </row>
        <row r="106">
          <cell r="A106">
            <v>89</v>
          </cell>
          <cell r="B106" t="str">
            <v>November 6, 2008</v>
          </cell>
          <cell r="C106" t="str">
            <v xml:space="preserve">FRB </v>
          </cell>
          <cell r="D106" t="str">
            <v>RSSD</v>
          </cell>
          <cell r="E106">
            <v>1248304</v>
          </cell>
          <cell r="F106" t="str">
            <v>Sandy Spring Bancorp, Inc.</v>
          </cell>
          <cell r="G106" t="str">
            <v xml:space="preserve">Public </v>
          </cell>
          <cell r="H106">
            <v>83095000</v>
          </cell>
          <cell r="I106" t="str">
            <v>Approve</v>
          </cell>
          <cell r="L106" t="str">
            <v>November 17, 2008</v>
          </cell>
          <cell r="M106">
            <v>39769.708333333336</v>
          </cell>
          <cell r="N106" t="str">
            <v>Approve</v>
          </cell>
          <cell r="O106">
            <v>83094000</v>
          </cell>
          <cell r="P106" t="str">
            <v>revised down per 9/30 RWA (lhb)</v>
          </cell>
          <cell r="Q106" t="str">
            <v>Yes</v>
          </cell>
          <cell r="R106">
            <v>39770</v>
          </cell>
          <cell r="T106" t="str">
            <v xml:space="preserve">Mr. Daniel J. Schrider </v>
          </cell>
          <cell r="U106" t="str">
            <v>301-774-8473</v>
          </cell>
          <cell r="V106" t="str">
            <v>Ronald E. Kuykendall 301-774-8498</v>
          </cell>
          <cell r="X106" t="str">
            <v>Olney</v>
          </cell>
          <cell r="Y106" t="str">
            <v>MD</v>
          </cell>
          <cell r="AB106">
            <v>39787</v>
          </cell>
          <cell r="AC106">
            <v>39787</v>
          </cell>
          <cell r="AD106">
            <v>83094000</v>
          </cell>
          <cell r="AE106" t="str">
            <v>Hughes Hubbard</v>
          </cell>
          <cell r="AF106" t="str">
            <v>SASR</v>
          </cell>
          <cell r="AG106" t="str">
            <v>Nasdaq</v>
          </cell>
          <cell r="AH106">
            <v>19.13</v>
          </cell>
          <cell r="AI106">
            <v>651547</v>
          </cell>
        </row>
        <row r="107">
          <cell r="AB107" t="str">
            <v xml:space="preserve"> </v>
          </cell>
        </row>
        <row r="108">
          <cell r="A108">
            <v>90</v>
          </cell>
          <cell r="B108" t="str">
            <v>November 7, 2008</v>
          </cell>
          <cell r="C108" t="str">
            <v>OCC</v>
          </cell>
          <cell r="D108" t="str">
            <v>RSSD</v>
          </cell>
          <cell r="E108">
            <v>2855194</v>
          </cell>
          <cell r="F108" t="str">
            <v>Coastal Banking Company, Inc.</v>
          </cell>
          <cell r="H108">
            <v>9950000</v>
          </cell>
          <cell r="I108" t="str">
            <v>Approve</v>
          </cell>
          <cell r="L108" t="str">
            <v>November 17, 2008</v>
          </cell>
          <cell r="M108">
            <v>39769.708333333336</v>
          </cell>
          <cell r="N108" t="str">
            <v>Approve</v>
          </cell>
          <cell r="O108">
            <v>9950000</v>
          </cell>
          <cell r="Q108" t="str">
            <v>Yes</v>
          </cell>
          <cell r="R108">
            <v>39770</v>
          </cell>
          <cell r="T108" t="str">
            <v xml:space="preserve">Mr. Mike Sanchez </v>
          </cell>
          <cell r="U108" t="str">
            <v>904-321-5601</v>
          </cell>
          <cell r="V108" t="str">
            <v>Paul Garrigues 904-491-9833</v>
          </cell>
          <cell r="X108" t="str">
            <v>Fernandina Beach</v>
          </cell>
          <cell r="Y108" t="str">
            <v>FL</v>
          </cell>
          <cell r="AB108">
            <v>39787</v>
          </cell>
          <cell r="AC108">
            <v>39787</v>
          </cell>
          <cell r="AD108">
            <v>9950000</v>
          </cell>
          <cell r="AE108" t="str">
            <v>Squire Sanders</v>
          </cell>
          <cell r="AF108" t="str">
            <v>CBCO.OB</v>
          </cell>
          <cell r="AG108" t="str">
            <v>OTC</v>
          </cell>
          <cell r="AH108">
            <v>7.26</v>
          </cell>
          <cell r="AI108">
            <v>205579</v>
          </cell>
        </row>
        <row r="109">
          <cell r="A109">
            <v>91</v>
          </cell>
          <cell r="B109" t="str">
            <v>November 7, 2008</v>
          </cell>
          <cell r="C109" t="str">
            <v>OCC</v>
          </cell>
          <cell r="D109" t="str">
            <v>RSSD</v>
          </cell>
          <cell r="E109">
            <v>1071669</v>
          </cell>
          <cell r="F109" t="str">
            <v>LNB Bancorp Inc.</v>
          </cell>
          <cell r="G109" t="str">
            <v xml:space="preserve">Public </v>
          </cell>
          <cell r="H109">
            <v>24740000</v>
          </cell>
          <cell r="I109" t="str">
            <v>Approve</v>
          </cell>
          <cell r="L109" t="str">
            <v>November 17, 2008</v>
          </cell>
          <cell r="M109">
            <v>39769.708333333336</v>
          </cell>
          <cell r="N109" t="str">
            <v>Approve</v>
          </cell>
          <cell r="O109">
            <v>25223000</v>
          </cell>
          <cell r="P109" t="str">
            <v>1/16/09: changed RSSD from 2855194 to 2855914</v>
          </cell>
          <cell r="Q109" t="str">
            <v>Yes</v>
          </cell>
          <cell r="R109">
            <v>39770</v>
          </cell>
          <cell r="T109" t="str">
            <v xml:space="preserve">Mr. Daniel E. Klimas </v>
          </cell>
          <cell r="U109" t="str">
            <v>440-244-2314</v>
          </cell>
          <cell r="V109" t="str">
            <v>Sharon Churchill 440-244-7104</v>
          </cell>
          <cell r="X109" t="str">
            <v>Lorain</v>
          </cell>
          <cell r="Y109" t="str">
            <v>OH</v>
          </cell>
          <cell r="AB109">
            <v>39794</v>
          </cell>
          <cell r="AC109">
            <v>39794</v>
          </cell>
          <cell r="AD109">
            <v>25223000</v>
          </cell>
          <cell r="AE109" t="str">
            <v>Hughes Hubbard</v>
          </cell>
          <cell r="AF109" t="str">
            <v>LNBB</v>
          </cell>
          <cell r="AG109" t="str">
            <v>Nasdaq</v>
          </cell>
          <cell r="AH109">
            <v>6.74</v>
          </cell>
          <cell r="AI109">
            <v>561343</v>
          </cell>
        </row>
        <row r="110">
          <cell r="A110">
            <v>92</v>
          </cell>
          <cell r="B110" t="str">
            <v>November 7, 2008</v>
          </cell>
          <cell r="C110" t="str">
            <v>OCC</v>
          </cell>
          <cell r="D110" t="str">
            <v>RSSD</v>
          </cell>
          <cell r="E110">
            <v>1070578</v>
          </cell>
          <cell r="F110" t="str">
            <v>Peoples Bancorp, Inc.</v>
          </cell>
          <cell r="G110" t="str">
            <v xml:space="preserve">Public </v>
          </cell>
          <cell r="H110">
            <v>39000000</v>
          </cell>
          <cell r="I110" t="str">
            <v>Approve</v>
          </cell>
          <cell r="L110" t="str">
            <v>November 12, 2008</v>
          </cell>
          <cell r="M110">
            <v>39764.708333333336</v>
          </cell>
          <cell r="N110" t="str">
            <v>Approve</v>
          </cell>
          <cell r="O110">
            <v>38991000</v>
          </cell>
          <cell r="P110" t="str">
            <v>11/14/08: sent us a letter requesting an extension of 30-day closing period by 14 days to allow to file request with SEC, the date would be December 26, 2008</v>
          </cell>
          <cell r="Q110" t="str">
            <v>Yes</v>
          </cell>
          <cell r="R110">
            <v>39769</v>
          </cell>
          <cell r="T110" t="str">
            <v xml:space="preserve">Mr. Edward Sloane </v>
          </cell>
          <cell r="U110" t="str">
            <v>740-376-7108</v>
          </cell>
          <cell r="V110" t="str">
            <v>Mark Bradley 740-374-6163</v>
          </cell>
          <cell r="X110" t="str">
            <v xml:space="preserve">Marietta </v>
          </cell>
          <cell r="Y110" t="str">
            <v>OH</v>
          </cell>
          <cell r="AB110">
            <v>39836</v>
          </cell>
          <cell r="AE110" t="str">
            <v>Squire Sanders</v>
          </cell>
          <cell r="AF110" t="str">
            <v>PEBO</v>
          </cell>
          <cell r="AG110" t="str">
            <v>Nasdaq</v>
          </cell>
          <cell r="AH110">
            <v>18.66</v>
          </cell>
        </row>
        <row r="111">
          <cell r="A111">
            <v>93</v>
          </cell>
          <cell r="B111" t="str">
            <v>November 7, 2008</v>
          </cell>
          <cell r="C111" t="str">
            <v>FRB</v>
          </cell>
          <cell r="D111" t="str">
            <v>RSSD</v>
          </cell>
          <cell r="E111">
            <v>2734233</v>
          </cell>
          <cell r="F111" t="str">
            <v>East West Bancorp</v>
          </cell>
          <cell r="G111" t="str">
            <v xml:space="preserve">Public </v>
          </cell>
          <cell r="H111">
            <v>315682000</v>
          </cell>
          <cell r="I111" t="str">
            <v>Approve</v>
          </cell>
          <cell r="L111" t="str">
            <v>November 12, 2008</v>
          </cell>
          <cell r="M111">
            <v>39764.708333333336</v>
          </cell>
          <cell r="N111" t="str">
            <v>Approve</v>
          </cell>
          <cell r="O111">
            <v>306546000</v>
          </cell>
          <cell r="Q111" t="str">
            <v>Yes</v>
          </cell>
          <cell r="R111">
            <v>39769</v>
          </cell>
          <cell r="T111" t="str">
            <v xml:space="preserve">Mr. Tom Tolda </v>
          </cell>
          <cell r="U111" t="str">
            <v>626-768-6788</v>
          </cell>
          <cell r="V111" t="str">
            <v>Doug Krause 626-768-6896</v>
          </cell>
          <cell r="W111" t="str">
            <v>135 North Los Robles Avenue</v>
          </cell>
          <cell r="X111" t="str">
            <v>Pasadena</v>
          </cell>
          <cell r="Y111" t="str">
            <v>CA</v>
          </cell>
          <cell r="Z111">
            <v>91101</v>
          </cell>
          <cell r="AA111" t="str">
            <v>(626) 243-1279</v>
          </cell>
          <cell r="AB111">
            <v>39787</v>
          </cell>
          <cell r="AC111">
            <v>39787</v>
          </cell>
          <cell r="AD111">
            <v>306546000</v>
          </cell>
          <cell r="AE111" t="str">
            <v>Hughes Hubbard</v>
          </cell>
          <cell r="AF111" t="str">
            <v>EWBC</v>
          </cell>
          <cell r="AG111" t="str">
            <v>Nasdaq</v>
          </cell>
          <cell r="AH111">
            <v>15.15</v>
          </cell>
          <cell r="AI111">
            <v>3035109</v>
          </cell>
        </row>
        <row r="112">
          <cell r="A112">
            <v>94</v>
          </cell>
          <cell r="B112" t="str">
            <v>November 7, 2008</v>
          </cell>
          <cell r="C112" t="str">
            <v>FRB</v>
          </cell>
          <cell r="D112" t="str">
            <v>RSSD</v>
          </cell>
          <cell r="E112">
            <v>1888193</v>
          </cell>
          <cell r="F112" t="str">
            <v>Wilmington Trust Corporation</v>
          </cell>
          <cell r="G112" t="str">
            <v xml:space="preserve">Public </v>
          </cell>
          <cell r="H112">
            <v>330000000</v>
          </cell>
          <cell r="I112" t="str">
            <v>Approve</v>
          </cell>
          <cell r="L112" t="str">
            <v>November 12, 2008</v>
          </cell>
          <cell r="M112">
            <v>39764.708333333336</v>
          </cell>
          <cell r="N112" t="str">
            <v>Approve</v>
          </cell>
          <cell r="O112">
            <v>330000000</v>
          </cell>
          <cell r="P112" t="str">
            <v>11/13 - Don advised the applicant that previously announced equity could not be equal to TARP investment</v>
          </cell>
          <cell r="R112">
            <v>39771</v>
          </cell>
          <cell r="T112" t="str">
            <v>Mr. David R. Gibson</v>
          </cell>
          <cell r="U112" t="str">
            <v>302-651-8013</v>
          </cell>
          <cell r="V112" t="str">
            <v>John W. Juers 302-651-1495</v>
          </cell>
          <cell r="W112" t="str">
            <v>1100 North Market Street</v>
          </cell>
          <cell r="X112" t="str">
            <v>Wilmington</v>
          </cell>
          <cell r="Y112" t="str">
            <v>DE</v>
          </cell>
          <cell r="Z112">
            <v>19890</v>
          </cell>
          <cell r="AA112" t="str">
            <v>(302) 427-4559</v>
          </cell>
          <cell r="AB112">
            <v>39794</v>
          </cell>
          <cell r="AC112">
            <v>39794</v>
          </cell>
          <cell r="AD112">
            <v>330000000</v>
          </cell>
          <cell r="AE112" t="str">
            <v>Simpson Thatcher</v>
          </cell>
          <cell r="AF112" t="str">
            <v>WL</v>
          </cell>
          <cell r="AG112" t="str">
            <v>NYSE</v>
          </cell>
          <cell r="AH112">
            <v>26.66</v>
          </cell>
          <cell r="AI112">
            <v>1856714</v>
          </cell>
        </row>
        <row r="113">
          <cell r="A113">
            <v>95</v>
          </cell>
          <cell r="B113" t="str">
            <v>November 7, 2008</v>
          </cell>
          <cell r="C113" t="str">
            <v>FRB</v>
          </cell>
          <cell r="D113" t="str">
            <v>RSSD</v>
          </cell>
          <cell r="E113">
            <v>1117156</v>
          </cell>
          <cell r="F113" t="str">
            <v>Susquehanna Bancshares, Inc</v>
          </cell>
          <cell r="G113" t="str">
            <v xml:space="preserve">Public </v>
          </cell>
          <cell r="H113">
            <v>300000000</v>
          </cell>
          <cell r="I113" t="str">
            <v>Approve</v>
          </cell>
          <cell r="L113" t="str">
            <v>November 12, 2008</v>
          </cell>
          <cell r="M113">
            <v>39764.708333333336</v>
          </cell>
          <cell r="N113" t="str">
            <v>Approve</v>
          </cell>
          <cell r="O113">
            <v>300000000</v>
          </cell>
          <cell r="P113" t="str">
            <v>Staff determined that parent company activities are consistent with approval</v>
          </cell>
          <cell r="Q113" t="str">
            <v>Yes</v>
          </cell>
          <cell r="R113">
            <v>39771</v>
          </cell>
          <cell r="T113" t="str">
            <v>Mr. Drew K. Hostetter</v>
          </cell>
          <cell r="U113" t="str">
            <v>717-625-6400</v>
          </cell>
          <cell r="V113" t="str">
            <v>Lisa M. Cavage 717-625-6453</v>
          </cell>
          <cell r="W113" t="str">
            <v>26 North Cedar Street</v>
          </cell>
          <cell r="X113" t="str">
            <v>Lititz</v>
          </cell>
          <cell r="Y113" t="str">
            <v>PA</v>
          </cell>
          <cell r="Z113">
            <v>17543</v>
          </cell>
          <cell r="AA113" t="str">
            <v>(717) 626-1874</v>
          </cell>
          <cell r="AB113">
            <v>39794</v>
          </cell>
          <cell r="AC113">
            <v>39794</v>
          </cell>
          <cell r="AD113">
            <v>300000000</v>
          </cell>
          <cell r="AE113" t="str">
            <v>Hughes Hubbard</v>
          </cell>
          <cell r="AF113" t="str">
            <v>SUSQ</v>
          </cell>
          <cell r="AG113" t="str">
            <v>Nasdaq</v>
          </cell>
          <cell r="AH113">
            <v>14.86</v>
          </cell>
          <cell r="AI113">
            <v>3028264</v>
          </cell>
        </row>
        <row r="114">
          <cell r="A114">
            <v>96</v>
          </cell>
          <cell r="B114" t="str">
            <v>November 7, 2008</v>
          </cell>
          <cell r="C114" t="str">
            <v>FDIC</v>
          </cell>
          <cell r="D114" t="str">
            <v>RSSD</v>
          </cell>
          <cell r="E114">
            <v>1080465</v>
          </cell>
          <cell r="F114" t="str">
            <v>Colonial BancGroup/ Colonial Bank</v>
          </cell>
          <cell r="G114" t="str">
            <v xml:space="preserve">Public </v>
          </cell>
          <cell r="H114">
            <v>570000000</v>
          </cell>
          <cell r="I114" t="str">
            <v>COUNCIL</v>
          </cell>
          <cell r="J114">
            <v>39776</v>
          </cell>
          <cell r="K114" t="str">
            <v>Approve - Conditional</v>
          </cell>
          <cell r="L114" t="str">
            <v>November 25, 2008</v>
          </cell>
          <cell r="M114">
            <v>39777.708333333336</v>
          </cell>
          <cell r="N114" t="str">
            <v>Approve - Conditional</v>
          </cell>
          <cell r="O114">
            <v>553730000</v>
          </cell>
          <cell r="P114" t="str">
            <v>11/7/08: received from council, 11/12/08: council to reconsider for more information; 11/19/08: council defers with approval subject to a capital infusion; 11/24/08 Approved condtionally on $300 million in additional regulatory capital; 12/3/08: letter mu</v>
          </cell>
          <cell r="Q114" t="str">
            <v>Yes</v>
          </cell>
          <cell r="R114">
            <v>39785</v>
          </cell>
          <cell r="T114" t="str">
            <v>Ms. Sarah H. Moore</v>
          </cell>
          <cell r="U114" t="str">
            <v>334-676-5062</v>
          </cell>
          <cell r="V114" t="str">
            <v>Kamal Hosein 334-676-5296</v>
          </cell>
          <cell r="W114" t="str">
            <v>100 Colonial Bank Boulevard</v>
          </cell>
          <cell r="X114" t="str">
            <v xml:space="preserve">Montgomery </v>
          </cell>
          <cell r="Y114" t="str">
            <v>AL</v>
          </cell>
          <cell r="Z114">
            <v>36117</v>
          </cell>
          <cell r="AA114" t="str">
            <v>(334) 676-5069</v>
          </cell>
          <cell r="AB114">
            <v>39836</v>
          </cell>
          <cell r="AE114" t="str">
            <v>Squire Sanders</v>
          </cell>
          <cell r="AF114" t="str">
            <v>CNB</v>
          </cell>
          <cell r="AG114" t="str">
            <v>NYSE</v>
          </cell>
        </row>
        <row r="115">
          <cell r="A115">
            <v>97</v>
          </cell>
          <cell r="B115" t="str">
            <v>November 7, 2008</v>
          </cell>
          <cell r="C115" t="str">
            <v>FDIC</v>
          </cell>
          <cell r="D115" t="str">
            <v>RSSD</v>
          </cell>
          <cell r="E115">
            <v>935308</v>
          </cell>
          <cell r="F115" t="str">
            <v>One United Bank</v>
          </cell>
          <cell r="G115" t="str">
            <v>CDFI - Private</v>
          </cell>
          <cell r="H115">
            <v>12063600</v>
          </cell>
          <cell r="I115" t="str">
            <v>COUNCIL</v>
          </cell>
          <cell r="J115">
            <v>39764</v>
          </cell>
          <cell r="K115" t="str">
            <v>Approve</v>
          </cell>
          <cell r="L115" t="str">
            <v>November 25, 2008</v>
          </cell>
          <cell r="M115" t="str">
            <v>11/25/08 5:00PM</v>
          </cell>
          <cell r="N115" t="str">
            <v>Approve</v>
          </cell>
          <cell r="O115">
            <v>12063000</v>
          </cell>
          <cell r="P115" t="str">
            <v>Sent directly to council from FBA; 11/7/08: remanded to council; 11/12/08: council approved; 11/13/08: sent to I/C but not considered because it is a private</v>
          </cell>
          <cell r="Q115" t="str">
            <v>Yes</v>
          </cell>
          <cell r="R115">
            <v>39785</v>
          </cell>
          <cell r="T115" t="str">
            <v>Mr. Kevin Cohee</v>
          </cell>
          <cell r="U115" t="str">
            <v>617-457-4417</v>
          </cell>
          <cell r="V115" t="str">
            <v>John Trotter 323-290-7561</v>
          </cell>
          <cell r="W115" t="str">
            <v>100 Franklin Street Suite 600</v>
          </cell>
          <cell r="X115" t="str">
            <v>Boston</v>
          </cell>
          <cell r="Y115" t="str">
            <v>MA</v>
          </cell>
          <cell r="Z115" t="str">
            <v>02110</v>
          </cell>
          <cell r="AA115" t="str">
            <v>(617) 457-4435</v>
          </cell>
          <cell r="AB115">
            <v>39801</v>
          </cell>
          <cell r="AC115">
            <v>39801</v>
          </cell>
          <cell r="AD115">
            <v>12063000</v>
          </cell>
          <cell r="AE115" t="str">
            <v>Hughes Hubbard</v>
          </cell>
          <cell r="AH115" t="str">
            <v>n/a</v>
          </cell>
          <cell r="AI115" t="str">
            <v>n/a</v>
          </cell>
        </row>
        <row r="116">
          <cell r="A116">
            <v>98</v>
          </cell>
          <cell r="B116" t="str">
            <v>November 7, 2008</v>
          </cell>
          <cell r="C116" t="str">
            <v>FDIC</v>
          </cell>
          <cell r="D116" t="str">
            <v>RSSD</v>
          </cell>
          <cell r="E116">
            <v>3390430</v>
          </cell>
          <cell r="F116" t="str">
            <v>Patriot Bancshares, Inc./ Patriot Bank</v>
          </cell>
          <cell r="G116" t="str">
            <v>Private</v>
          </cell>
          <cell r="H116">
            <v>26038950</v>
          </cell>
          <cell r="I116" t="str">
            <v>COUNCIL</v>
          </cell>
          <cell r="J116">
            <v>39764</v>
          </cell>
          <cell r="K116" t="str">
            <v>Approve</v>
          </cell>
          <cell r="L116" t="str">
            <v>November 13, 2008</v>
          </cell>
          <cell r="M116">
            <v>39765.708333333336</v>
          </cell>
          <cell r="N116" t="str">
            <v>Approve</v>
          </cell>
          <cell r="O116">
            <v>26038000</v>
          </cell>
          <cell r="P116" t="str">
            <v>Sent directly to council from FBA; 11/13/08: sent to I/C, PRIVATE but approved</v>
          </cell>
          <cell r="R116">
            <v>39785</v>
          </cell>
          <cell r="T116" t="str">
            <v>Mr. William D. Ellis</v>
          </cell>
          <cell r="U116" t="str">
            <v>713-400-7100</v>
          </cell>
          <cell r="V116" t="str">
            <v>T. Alan Harris 713-781-1156</v>
          </cell>
          <cell r="W116" t="str">
            <v>7500 San Felipe Suite 125</v>
          </cell>
          <cell r="X116" t="str">
            <v>Houston</v>
          </cell>
          <cell r="Y116" t="str">
            <v>TX</v>
          </cell>
          <cell r="Z116">
            <v>77063</v>
          </cell>
          <cell r="AA116" t="str">
            <v>(713) 400-7112</v>
          </cell>
          <cell r="AB116">
            <v>39801</v>
          </cell>
          <cell r="AC116">
            <v>39801</v>
          </cell>
          <cell r="AD116">
            <v>26038000</v>
          </cell>
          <cell r="AE116" t="str">
            <v>Squire Sanders</v>
          </cell>
          <cell r="AH116" t="str">
            <v>n/a</v>
          </cell>
          <cell r="AI116" t="str">
            <v>n/a</v>
          </cell>
        </row>
        <row r="117">
          <cell r="A117">
            <v>99</v>
          </cell>
          <cell r="B117" t="str">
            <v>November 7, 2008</v>
          </cell>
          <cell r="C117" t="str">
            <v>FDIC</v>
          </cell>
          <cell r="D117" t="str">
            <v>RSSD</v>
          </cell>
          <cell r="E117">
            <v>1141599</v>
          </cell>
          <cell r="F117" t="str">
            <v>South Financial Group, Inc./ Carolina First Bank</v>
          </cell>
          <cell r="G117" t="str">
            <v xml:space="preserve">Public </v>
          </cell>
          <cell r="H117">
            <v>347000000</v>
          </cell>
          <cell r="I117" t="str">
            <v>COUNCIL</v>
          </cell>
          <cell r="J117">
            <v>39764</v>
          </cell>
          <cell r="K117" t="str">
            <v>Approve</v>
          </cell>
          <cell r="L117" t="str">
            <v>November 13, 2008</v>
          </cell>
          <cell r="M117">
            <v>39765.708333333336</v>
          </cell>
          <cell r="N117" t="str">
            <v>Approve</v>
          </cell>
          <cell r="O117">
            <v>347000000</v>
          </cell>
          <cell r="P117" t="str">
            <v>Sent directly to council from FBA; 11/13/08: sent to I/C, approved; 11/12/08: seeking a wavier to express view that South Financial acted appropriately in seeking TARP $ despite South Carolina Governor Sanford's comments</v>
          </cell>
          <cell r="Q117" t="str">
            <v>Yes</v>
          </cell>
          <cell r="R117">
            <v>39769</v>
          </cell>
          <cell r="T117" t="str">
            <v>Mr. James R. Gordon</v>
          </cell>
          <cell r="U117" t="str">
            <v>864-552-9050</v>
          </cell>
          <cell r="V117" t="str">
            <v>William P. Crawford 864-255-4777</v>
          </cell>
          <cell r="W117" t="str">
            <v>102 South Main Street</v>
          </cell>
          <cell r="X117" t="str">
            <v>Greenville</v>
          </cell>
          <cell r="Y117" t="str">
            <v>SC</v>
          </cell>
          <cell r="Z117">
            <v>29601</v>
          </cell>
          <cell r="AA117" t="str">
            <v>(864) 239-6423</v>
          </cell>
          <cell r="AB117">
            <v>39787</v>
          </cell>
          <cell r="AC117">
            <v>39787</v>
          </cell>
          <cell r="AD117">
            <v>347000000</v>
          </cell>
          <cell r="AE117" t="str">
            <v>Hughes Hubbard</v>
          </cell>
          <cell r="AF117" t="str">
            <v>TSFG</v>
          </cell>
          <cell r="AG117" t="str">
            <v>Nasdaq</v>
          </cell>
          <cell r="AH117">
            <v>5.15</v>
          </cell>
          <cell r="AI117">
            <v>10106796</v>
          </cell>
        </row>
        <row r="118">
          <cell r="A118">
            <v>100</v>
          </cell>
          <cell r="B118" t="str">
            <v>November 7, 2008</v>
          </cell>
          <cell r="C118" t="str">
            <v>FDIC</v>
          </cell>
          <cell r="D118" t="str">
            <v>RSSD</v>
          </cell>
          <cell r="E118">
            <v>1078846</v>
          </cell>
          <cell r="F118" t="str">
            <v>Synovus Financial Corp./ Columbus Bank &amp; Trust Co.</v>
          </cell>
          <cell r="G118" t="str">
            <v xml:space="preserve">Public </v>
          </cell>
          <cell r="H118">
            <v>973350060</v>
          </cell>
          <cell r="I118" t="str">
            <v>COUNCIL</v>
          </cell>
          <cell r="J118">
            <v>39764</v>
          </cell>
          <cell r="K118" t="str">
            <v>Approve</v>
          </cell>
          <cell r="L118" t="str">
            <v>November 13, 2008</v>
          </cell>
          <cell r="M118">
            <v>39765.708333333336</v>
          </cell>
          <cell r="N118" t="str">
            <v>Approve</v>
          </cell>
          <cell r="O118">
            <v>967870000</v>
          </cell>
          <cell r="P118" t="str">
            <v>Need Amount; sent directly to council from FBA; 11/13/08: sent to I/C, approved, revised down per 9/30 RWA (lhb)</v>
          </cell>
          <cell r="Q118" t="str">
            <v>Yes</v>
          </cell>
          <cell r="R118">
            <v>39766</v>
          </cell>
          <cell r="T118" t="str">
            <v xml:space="preserve">Mr. Samuel F. Hatcher </v>
          </cell>
          <cell r="U118" t="str">
            <v>706-644-4982</v>
          </cell>
          <cell r="V118" t="str">
            <v>Thomas J. Prescott 706-649-2401</v>
          </cell>
          <cell r="W118" t="str">
            <v>1111 Bay Avenue Suite 500</v>
          </cell>
          <cell r="X118" t="str">
            <v>Colombus</v>
          </cell>
          <cell r="Y118" t="str">
            <v>GA</v>
          </cell>
          <cell r="Z118">
            <v>31901</v>
          </cell>
          <cell r="AA118" t="str">
            <v>(706) 649-4819</v>
          </cell>
          <cell r="AB118">
            <v>39801</v>
          </cell>
          <cell r="AC118">
            <v>39801</v>
          </cell>
          <cell r="AD118">
            <v>967870000</v>
          </cell>
          <cell r="AE118" t="str">
            <v>Hughes Hubbard</v>
          </cell>
          <cell r="AF118" t="str">
            <v>SNV</v>
          </cell>
          <cell r="AG118" t="str">
            <v>NYSE</v>
          </cell>
          <cell r="AH118">
            <v>9.36</v>
          </cell>
          <cell r="AI118">
            <v>15510737</v>
          </cell>
        </row>
        <row r="119">
          <cell r="A119">
            <v>101</v>
          </cell>
          <cell r="B119" t="str">
            <v>November 7, 2008</v>
          </cell>
          <cell r="C119" t="str">
            <v>FDIC</v>
          </cell>
          <cell r="D119" t="str">
            <v>RSSD</v>
          </cell>
          <cell r="E119">
            <v>2916169</v>
          </cell>
          <cell r="F119" t="str">
            <v>Tennessee Commerce Bancorp, Inc./ Tennessee Commerce Bank</v>
          </cell>
          <cell r="G119" t="str">
            <v xml:space="preserve">Public </v>
          </cell>
          <cell r="H119">
            <v>30000000</v>
          </cell>
          <cell r="I119" t="str">
            <v>Approve</v>
          </cell>
          <cell r="L119" t="str">
            <v>November 21, 2008</v>
          </cell>
          <cell r="M119">
            <v>39773.708333333336</v>
          </cell>
          <cell r="N119" t="str">
            <v>Approve</v>
          </cell>
          <cell r="O119">
            <v>30000000</v>
          </cell>
          <cell r="Q119" t="str">
            <v>Yes</v>
          </cell>
          <cell r="R119">
            <v>39777</v>
          </cell>
          <cell r="T119" t="str">
            <v>Mr. Frank Perez</v>
          </cell>
          <cell r="U119" t="str">
            <v>615-599-2274</v>
          </cell>
          <cell r="V119" t="str">
            <v>Mike Sapp 615-599-2274</v>
          </cell>
          <cell r="W119" t="str">
            <v>381 Mallory Station Road</v>
          </cell>
          <cell r="X119" t="str">
            <v>Franklin</v>
          </cell>
          <cell r="Y119" t="str">
            <v>TN</v>
          </cell>
          <cell r="Z119">
            <v>37067</v>
          </cell>
          <cell r="AA119" t="str">
            <v>(615) 468-2413</v>
          </cell>
          <cell r="AB119">
            <v>39801</v>
          </cell>
          <cell r="AC119">
            <v>39801</v>
          </cell>
          <cell r="AD119">
            <v>30000000</v>
          </cell>
          <cell r="AE119" t="str">
            <v>Hughes Hubbard</v>
          </cell>
          <cell r="AF119" t="str">
            <v>TNCC</v>
          </cell>
          <cell r="AG119" t="str">
            <v>Nasdaq</v>
          </cell>
          <cell r="AH119">
            <v>9.75</v>
          </cell>
          <cell r="AI119">
            <v>461538</v>
          </cell>
        </row>
        <row r="120">
          <cell r="A120">
            <v>102</v>
          </cell>
          <cell r="B120" t="str">
            <v>November 7, 2008</v>
          </cell>
          <cell r="C120" t="str">
            <v>FDIC</v>
          </cell>
          <cell r="D120" t="str">
            <v>RSSD</v>
          </cell>
          <cell r="E120">
            <v>2339133</v>
          </cell>
          <cell r="F120" t="str">
            <v>Great Southern Bancorp/ Great Southern Bank</v>
          </cell>
          <cell r="G120" t="str">
            <v xml:space="preserve">Public </v>
          </cell>
          <cell r="H120">
            <v>60000000</v>
          </cell>
          <cell r="I120" t="str">
            <v>Approve</v>
          </cell>
          <cell r="L120" t="str">
            <v>November 12, 2008</v>
          </cell>
          <cell r="M120">
            <v>39764.708333333336</v>
          </cell>
          <cell r="N120" t="str">
            <v>Approve</v>
          </cell>
          <cell r="O120">
            <v>58000000</v>
          </cell>
          <cell r="P120" t="str">
            <v>12/3/08; amount revised down per 9/30 RWA LHB</v>
          </cell>
          <cell r="Q120" t="str">
            <v>Yes</v>
          </cell>
          <cell r="R120">
            <v>39769</v>
          </cell>
          <cell r="T120" t="str">
            <v>Mr. Bryan S. Tiede</v>
          </cell>
          <cell r="U120" t="str">
            <v>417-895-4701</v>
          </cell>
          <cell r="V120" t="str">
            <v>Rex Copeland 417-895-4741</v>
          </cell>
          <cell r="W120" t="str">
            <v xml:space="preserve">218 S Glenstone </v>
          </cell>
          <cell r="X120" t="str">
            <v>Springfield</v>
          </cell>
          <cell r="Y120" t="str">
            <v>MO</v>
          </cell>
          <cell r="Z120">
            <v>65802</v>
          </cell>
          <cell r="AA120" t="str">
            <v>(417) 895-4533</v>
          </cell>
          <cell r="AB120">
            <v>39787</v>
          </cell>
          <cell r="AC120">
            <v>39787</v>
          </cell>
          <cell r="AD120">
            <v>58000000</v>
          </cell>
          <cell r="AE120" t="str">
            <v>Squire Sanders</v>
          </cell>
          <cell r="AF120" t="str">
            <v>GSBC</v>
          </cell>
          <cell r="AG120" t="str">
            <v>Nasdaq</v>
          </cell>
          <cell r="AH120">
            <v>9.57</v>
          </cell>
          <cell r="AI120">
            <v>909091</v>
          </cell>
        </row>
        <row r="121">
          <cell r="A121">
            <v>103</v>
          </cell>
          <cell r="B121" t="str">
            <v>November 7, 2008</v>
          </cell>
          <cell r="C121" t="str">
            <v>FDIC</v>
          </cell>
          <cell r="D121" t="str">
            <v>RSSD</v>
          </cell>
          <cell r="E121">
            <v>1843080</v>
          </cell>
          <cell r="F121" t="str">
            <v>Cathay General Bancorp/ Cathay Bank</v>
          </cell>
          <cell r="G121" t="str">
            <v xml:space="preserve">Public </v>
          </cell>
          <cell r="H121">
            <v>258000000</v>
          </cell>
          <cell r="I121" t="str">
            <v>Approve</v>
          </cell>
          <cell r="L121" t="str">
            <v>November 17, 2008</v>
          </cell>
          <cell r="M121">
            <v>39769.708333333336</v>
          </cell>
          <cell r="N121" t="str">
            <v>Approve</v>
          </cell>
          <cell r="O121">
            <v>258000000</v>
          </cell>
          <cell r="P121" t="str">
            <v>11/7/08: Melissa wants to hold for more info; Sent to investment committee and approved because FBA aconfirmed liability</v>
          </cell>
          <cell r="Q121" t="str">
            <v>Yes</v>
          </cell>
          <cell r="R121">
            <v>39770</v>
          </cell>
          <cell r="T121" t="str">
            <v>Mr. Perry Oei</v>
          </cell>
          <cell r="U121" t="str">
            <v>213-346-3788</v>
          </cell>
          <cell r="V121" t="str">
            <v>Heng W. Chen 213-625-4752</v>
          </cell>
          <cell r="W121" t="str">
            <v>777 North Broadway Street</v>
          </cell>
          <cell r="X121" t="str">
            <v xml:space="preserve">Los Angeles </v>
          </cell>
          <cell r="Y121" t="str">
            <v>CA</v>
          </cell>
          <cell r="Z121">
            <v>90012</v>
          </cell>
          <cell r="AA121" t="str">
            <v>(213) 617-0981</v>
          </cell>
          <cell r="AB121">
            <v>39787</v>
          </cell>
          <cell r="AC121">
            <v>39787</v>
          </cell>
          <cell r="AD121">
            <v>258000000</v>
          </cell>
          <cell r="AE121" t="str">
            <v>Hughes Hubbard</v>
          </cell>
          <cell r="AF121" t="str">
            <v>CATY</v>
          </cell>
          <cell r="AG121" t="str">
            <v>Nasdaq</v>
          </cell>
          <cell r="AH121">
            <v>20.96</v>
          </cell>
          <cell r="AI121">
            <v>1846374</v>
          </cell>
        </row>
        <row r="122">
          <cell r="A122">
            <v>104</v>
          </cell>
          <cell r="B122" t="str">
            <v>November 7, 2008</v>
          </cell>
          <cell r="C122" t="str">
            <v>FDIC</v>
          </cell>
          <cell r="D122" t="str">
            <v>RSSD</v>
          </cell>
          <cell r="E122">
            <v>2942690</v>
          </cell>
          <cell r="F122" t="str">
            <v>Signature Bank</v>
          </cell>
          <cell r="G122" t="str">
            <v xml:space="preserve">Public </v>
          </cell>
          <cell r="H122">
            <v>120000000</v>
          </cell>
          <cell r="I122" t="str">
            <v>Approve</v>
          </cell>
          <cell r="L122" t="str">
            <v>November 12, 2008</v>
          </cell>
          <cell r="M122">
            <v>39764.708333333336</v>
          </cell>
          <cell r="N122" t="str">
            <v>Approve</v>
          </cell>
          <cell r="O122">
            <v>120000000</v>
          </cell>
          <cell r="Q122" t="str">
            <v>Yes</v>
          </cell>
          <cell r="R122">
            <v>39769</v>
          </cell>
          <cell r="T122" t="str">
            <v xml:space="preserve">Mr. Eric Howell </v>
          </cell>
          <cell r="U122" t="str">
            <v>646-822-1402</v>
          </cell>
          <cell r="V122" t="str">
            <v>Joseph D. DePaolo (646) 822-1240</v>
          </cell>
          <cell r="W122" t="str">
            <v>565 Fifth Avenue</v>
          </cell>
          <cell r="X122" t="str">
            <v>New York</v>
          </cell>
          <cell r="Y122" t="str">
            <v>NY</v>
          </cell>
          <cell r="Z122">
            <v>10017</v>
          </cell>
          <cell r="AA122" t="str">
            <v>(646) 822-1464</v>
          </cell>
          <cell r="AB122">
            <v>39794</v>
          </cell>
          <cell r="AC122">
            <v>39794</v>
          </cell>
          <cell r="AD122">
            <v>120000000</v>
          </cell>
          <cell r="AE122" t="str">
            <v>Squire Sanders</v>
          </cell>
          <cell r="AF122" t="str">
            <v>SBNY</v>
          </cell>
          <cell r="AG122" t="str">
            <v>Nasdaq</v>
          </cell>
          <cell r="AH122">
            <v>30.21</v>
          </cell>
          <cell r="AI122">
            <v>595829</v>
          </cell>
        </row>
        <row r="123">
          <cell r="A123">
            <v>105</v>
          </cell>
          <cell r="B123" t="str">
            <v>November 7, 2008</v>
          </cell>
          <cell r="C123" t="str">
            <v>FDIC</v>
          </cell>
          <cell r="D123" t="str">
            <v>RSSD</v>
          </cell>
          <cell r="E123">
            <v>2981831</v>
          </cell>
          <cell r="F123" t="str">
            <v>Southern Community Financial Corp./ Southern Community Bank &amp; Trust</v>
          </cell>
          <cell r="G123" t="str">
            <v xml:space="preserve">Public </v>
          </cell>
          <cell r="H123">
            <v>42750000</v>
          </cell>
          <cell r="I123" t="str">
            <v>Approve</v>
          </cell>
          <cell r="L123" t="str">
            <v>November 12, 2008</v>
          </cell>
          <cell r="M123">
            <v>39764.708333333336</v>
          </cell>
          <cell r="N123" t="str">
            <v>Approve</v>
          </cell>
          <cell r="O123">
            <v>42750000</v>
          </cell>
          <cell r="Q123" t="str">
            <v>Yes</v>
          </cell>
          <cell r="R123">
            <v>39769</v>
          </cell>
          <cell r="T123" t="str">
            <v>Mr. F. Scott Bauer</v>
          </cell>
          <cell r="U123" t="str">
            <v>336-768-8500</v>
          </cell>
          <cell r="V123" t="str">
            <v>James Hastings 336-768-8500</v>
          </cell>
          <cell r="W123" t="str">
            <v>4605 Country Club Road</v>
          </cell>
          <cell r="X123" t="str">
            <v>Winston-Salem</v>
          </cell>
          <cell r="Y123" t="str">
            <v>NC</v>
          </cell>
          <cell r="Z123">
            <v>27104</v>
          </cell>
          <cell r="AA123" t="str">
            <v>(336) 768-2437</v>
          </cell>
          <cell r="AB123">
            <v>39787</v>
          </cell>
          <cell r="AC123">
            <v>39787</v>
          </cell>
          <cell r="AD123">
            <v>42750000</v>
          </cell>
          <cell r="AE123" t="str">
            <v>Hughes Hubbard</v>
          </cell>
          <cell r="AF123" t="str">
            <v>SCMF</v>
          </cell>
          <cell r="AG123" t="str">
            <v>Nasdaq</v>
          </cell>
          <cell r="AH123">
            <v>3.95</v>
          </cell>
          <cell r="AI123">
            <v>1623418</v>
          </cell>
        </row>
        <row r="124">
          <cell r="A124">
            <v>106</v>
          </cell>
          <cell r="B124" t="str">
            <v>November 7, 2008</v>
          </cell>
          <cell r="C124" t="str">
            <v>FDIC</v>
          </cell>
          <cell r="D124" t="str">
            <v>RSSD</v>
          </cell>
          <cell r="E124">
            <v>1029222</v>
          </cell>
          <cell r="F124" t="str">
            <v>CVB Financial Corp</v>
          </cell>
          <cell r="G124" t="str">
            <v xml:space="preserve">Public </v>
          </cell>
          <cell r="H124">
            <v>130000000</v>
          </cell>
          <cell r="I124" t="str">
            <v>Approve</v>
          </cell>
          <cell r="L124" t="str">
            <v>November 17, 2008</v>
          </cell>
          <cell r="M124">
            <v>39769.708333333336</v>
          </cell>
          <cell r="N124" t="str">
            <v>Approve</v>
          </cell>
          <cell r="O124">
            <v>130000000</v>
          </cell>
          <cell r="Q124" t="str">
            <v>Yes</v>
          </cell>
          <cell r="R124">
            <v>39770</v>
          </cell>
          <cell r="T124" t="str">
            <v>Mr. Edward J. Biebrich Jr.</v>
          </cell>
          <cell r="U124" t="str">
            <v>909-483-7149</v>
          </cell>
          <cell r="V124" t="str">
            <v>Christopher D. Meyers 909-483-7199</v>
          </cell>
          <cell r="W124" t="str">
            <v>701 North Haven Avenue suite 350</v>
          </cell>
          <cell r="X124" t="str">
            <v>Ontario</v>
          </cell>
          <cell r="Y124" t="str">
            <v>CA</v>
          </cell>
          <cell r="Z124">
            <v>91764</v>
          </cell>
          <cell r="AA124" t="str">
            <v>(909) 481-2120</v>
          </cell>
          <cell r="AB124">
            <v>39787</v>
          </cell>
          <cell r="AC124">
            <v>39787</v>
          </cell>
          <cell r="AD124">
            <v>130000000</v>
          </cell>
          <cell r="AE124" t="str">
            <v>Squire Sanders</v>
          </cell>
          <cell r="AF124" t="str">
            <v>CVBF</v>
          </cell>
          <cell r="AG124" t="str">
            <v>Nasdaq</v>
          </cell>
          <cell r="AH124">
            <v>11.68</v>
          </cell>
          <cell r="AI124">
            <v>1669521</v>
          </cell>
        </row>
        <row r="125">
          <cell r="A125">
            <v>107</v>
          </cell>
          <cell r="B125" t="str">
            <v>November 7, 2008</v>
          </cell>
          <cell r="C125" t="str">
            <v>FDIC</v>
          </cell>
          <cell r="D125" t="str">
            <v>RSSD</v>
          </cell>
          <cell r="E125">
            <v>3804469</v>
          </cell>
          <cell r="F125" t="str">
            <v>Security California Bancorp/ Security Bank of California</v>
          </cell>
          <cell r="G125" t="str">
            <v>Private</v>
          </cell>
          <cell r="H125">
            <v>6815000</v>
          </cell>
          <cell r="I125" t="str">
            <v>Approve</v>
          </cell>
          <cell r="L125" t="str">
            <v>November 12, 2008</v>
          </cell>
          <cell r="M125">
            <v>39764.708333333336</v>
          </cell>
          <cell r="N125" t="str">
            <v>Approve</v>
          </cell>
          <cell r="O125">
            <v>6815000</v>
          </cell>
          <cell r="Q125" t="str">
            <v>Yes</v>
          </cell>
          <cell r="R125">
            <v>39769</v>
          </cell>
          <cell r="T125" t="str">
            <v>Mr. Michael T. Vanderpool</v>
          </cell>
          <cell r="U125" t="str">
            <v>951-368-2267</v>
          </cell>
          <cell r="V125" t="str">
            <v>Thomas M. Ferrer 951-368-2268</v>
          </cell>
          <cell r="W125" t="str">
            <v>3403 Tenth St., Ste. 830</v>
          </cell>
          <cell r="X125" t="str">
            <v>Riverside</v>
          </cell>
          <cell r="Y125" t="str">
            <v>CA</v>
          </cell>
          <cell r="Z125">
            <v>92501</v>
          </cell>
          <cell r="AA125" t="str">
            <v>(951) 368-2271</v>
          </cell>
          <cell r="AB125">
            <v>39822</v>
          </cell>
          <cell r="AC125">
            <v>39822</v>
          </cell>
          <cell r="AD125">
            <v>6815000</v>
          </cell>
          <cell r="AE125" t="str">
            <v>Hughes Hubbard</v>
          </cell>
          <cell r="AF125" t="str">
            <v>SCAF</v>
          </cell>
          <cell r="AG125" t="str">
            <v>OTC</v>
          </cell>
          <cell r="AH125" t="str">
            <v>n/a</v>
          </cell>
          <cell r="AI125" t="str">
            <v>n/a</v>
          </cell>
        </row>
        <row r="126">
          <cell r="AB126" t="str">
            <v xml:space="preserve"> </v>
          </cell>
        </row>
        <row r="127">
          <cell r="A127">
            <v>108</v>
          </cell>
          <cell r="B127" t="str">
            <v>November 10, 2008</v>
          </cell>
          <cell r="C127" t="str">
            <v>OTS</v>
          </cell>
          <cell r="D127" t="str">
            <v>Holding Co Docket</v>
          </cell>
          <cell r="E127" t="str">
            <v>H2513</v>
          </cell>
          <cell r="F127" t="str">
            <v>First Defiance Financial Corp.</v>
          </cell>
          <cell r="G127" t="str">
            <v xml:space="preserve">Public </v>
          </cell>
          <cell r="H127">
            <v>37000000</v>
          </cell>
          <cell r="I127" t="str">
            <v>Approve</v>
          </cell>
          <cell r="L127" t="str">
            <v>November 12, 2008</v>
          </cell>
          <cell r="M127">
            <v>39764.708333333336</v>
          </cell>
          <cell r="N127" t="str">
            <v>Approve</v>
          </cell>
          <cell r="O127">
            <v>37000000</v>
          </cell>
          <cell r="P127" t="str">
            <v>Melissa wants to verify activities; 11/12/08 sent to I/C, approval conditioned upon no issues for holding company, CPP staff confirmed, approved</v>
          </cell>
          <cell r="Q127" t="str">
            <v>Yes</v>
          </cell>
          <cell r="R127">
            <v>39771</v>
          </cell>
          <cell r="T127" t="str">
            <v>Mr. Bill Small</v>
          </cell>
          <cell r="U127" t="str">
            <v>419-782-5172</v>
          </cell>
          <cell r="V127" t="str">
            <v>Don Hileman 419-782-5104</v>
          </cell>
          <cell r="W127" t="str">
            <v>601 Clinton Street</v>
          </cell>
          <cell r="X127" t="str">
            <v>Defiance</v>
          </cell>
          <cell r="Y127" t="str">
            <v>OH</v>
          </cell>
          <cell r="Z127">
            <v>43512</v>
          </cell>
          <cell r="AA127" t="str">
            <v>(419) 782-5145</v>
          </cell>
          <cell r="AB127">
            <v>39787</v>
          </cell>
          <cell r="AC127">
            <v>39787</v>
          </cell>
          <cell r="AD127">
            <v>37000000</v>
          </cell>
          <cell r="AE127" t="str">
            <v>Squire Sanders</v>
          </cell>
          <cell r="AF127" t="str">
            <v>FDEF</v>
          </cell>
          <cell r="AG127" t="str">
            <v>Nasdaq</v>
          </cell>
          <cell r="AH127">
            <v>10.08</v>
          </cell>
          <cell r="AI127">
            <v>550595</v>
          </cell>
        </row>
        <row r="128">
          <cell r="A128">
            <v>109</v>
          </cell>
          <cell r="B128" t="str">
            <v>November 10, 2008</v>
          </cell>
          <cell r="C128" t="str">
            <v>OTS</v>
          </cell>
          <cell r="D128" t="str">
            <v>Holding Co Docket</v>
          </cell>
          <cell r="E128" t="str">
            <v>H2913</v>
          </cell>
          <cell r="F128" t="str">
            <v>HopFed Bancorp</v>
          </cell>
          <cell r="G128" t="str">
            <v xml:space="preserve">Public </v>
          </cell>
          <cell r="H128">
            <v>18400000</v>
          </cell>
          <cell r="I128" t="str">
            <v>Approve</v>
          </cell>
          <cell r="L128" t="str">
            <v>November 12, 2008</v>
          </cell>
          <cell r="M128">
            <v>39764.708333333336</v>
          </cell>
          <cell r="N128" t="str">
            <v>Approve</v>
          </cell>
          <cell r="O128">
            <v>18400000</v>
          </cell>
          <cell r="P128" t="str">
            <v>Orginial request was for $18.4 million OR 3% of RWA; 11/12/08 I/C wants to verify activities, staff team confirmed no parent company activity issues, approved</v>
          </cell>
          <cell r="Q128" t="str">
            <v>Yes</v>
          </cell>
          <cell r="R128">
            <v>39771</v>
          </cell>
          <cell r="T128" t="str">
            <v>Mr. Billy Duvall</v>
          </cell>
          <cell r="U128" t="str">
            <v>270-887-8404</v>
          </cell>
          <cell r="V128" t="str">
            <v>John E. Peck 270-885-1171</v>
          </cell>
          <cell r="W128" t="str">
            <v>4155 Lafayette Road</v>
          </cell>
          <cell r="X128" t="str">
            <v>Hopkinsville</v>
          </cell>
          <cell r="Y128" t="str">
            <v>KY</v>
          </cell>
          <cell r="Z128">
            <v>42240</v>
          </cell>
          <cell r="AA128" t="str">
            <v>(270) 887-2950</v>
          </cell>
          <cell r="AB128">
            <v>39794</v>
          </cell>
          <cell r="AC128">
            <v>39794</v>
          </cell>
          <cell r="AD128">
            <v>18400000</v>
          </cell>
          <cell r="AE128" t="str">
            <v>Hughes Hubbard</v>
          </cell>
          <cell r="AF128" t="str">
            <v>HFBC</v>
          </cell>
          <cell r="AG128" t="str">
            <v>Nasdaq</v>
          </cell>
          <cell r="AH128">
            <v>11.32</v>
          </cell>
          <cell r="AI128">
            <v>243816</v>
          </cell>
        </row>
        <row r="129">
          <cell r="A129">
            <v>110</v>
          </cell>
          <cell r="B129" t="str">
            <v>November 10, 2008</v>
          </cell>
          <cell r="C129" t="str">
            <v>OTS</v>
          </cell>
          <cell r="D129" t="str">
            <v>Holding Co Docket</v>
          </cell>
          <cell r="E129" t="str">
            <v>H1214</v>
          </cell>
          <cell r="F129" t="str">
            <v>First Financial Holdings Inc.</v>
          </cell>
          <cell r="G129" t="str">
            <v xml:space="preserve">Public </v>
          </cell>
          <cell r="H129">
            <v>65000000</v>
          </cell>
          <cell r="I129" t="str">
            <v>Approve</v>
          </cell>
          <cell r="L129" t="str">
            <v>November 21, 2008</v>
          </cell>
          <cell r="M129">
            <v>39773.708333333336</v>
          </cell>
          <cell r="N129" t="str">
            <v>Approve</v>
          </cell>
          <cell r="O129">
            <v>65000000</v>
          </cell>
          <cell r="P129" t="str">
            <v>11/12/08: I/C met and wants to hold for more info in order to check for activities; 11/21/08: I/C approved</v>
          </cell>
          <cell r="Q129" t="str">
            <v>Yes</v>
          </cell>
          <cell r="R129">
            <v>39777</v>
          </cell>
          <cell r="T129" t="str">
            <v>Mr. R. Wayne Hall</v>
          </cell>
          <cell r="U129" t="str">
            <v>843-529-5907</v>
          </cell>
          <cell r="V129" t="str">
            <v>A. Thomas Hood 846-529-5612</v>
          </cell>
          <cell r="W129" t="str">
            <v>35 Broad Street</v>
          </cell>
          <cell r="X129" t="str">
            <v>Charleston</v>
          </cell>
          <cell r="Y129" t="str">
            <v>SC</v>
          </cell>
          <cell r="Z129">
            <v>29401</v>
          </cell>
          <cell r="AA129" t="str">
            <v>(843) 529-5883</v>
          </cell>
          <cell r="AB129">
            <v>39787</v>
          </cell>
          <cell r="AC129">
            <v>39787</v>
          </cell>
          <cell r="AD129">
            <v>65000000</v>
          </cell>
          <cell r="AE129" t="str">
            <v>Squire Sanders</v>
          </cell>
          <cell r="AF129" t="str">
            <v>FFCH</v>
          </cell>
          <cell r="AG129" t="str">
            <v>Nasdaq</v>
          </cell>
          <cell r="AH129">
            <v>20.170000000000002</v>
          </cell>
          <cell r="AI129">
            <v>483391</v>
          </cell>
        </row>
        <row r="130">
          <cell r="A130">
            <v>111</v>
          </cell>
          <cell r="B130" t="str">
            <v>November 10, 2008</v>
          </cell>
          <cell r="C130" t="str">
            <v>OTS</v>
          </cell>
          <cell r="D130" t="str">
            <v>Holding Co Docket</v>
          </cell>
          <cell r="E130" t="str">
            <v>H3282</v>
          </cell>
          <cell r="F130" t="str">
            <v>First Place Financial Corp.</v>
          </cell>
          <cell r="G130" t="str">
            <v xml:space="preserve">Public </v>
          </cell>
          <cell r="H130">
            <v>75350000</v>
          </cell>
          <cell r="I130" t="str">
            <v>Approve</v>
          </cell>
          <cell r="T130" t="str">
            <v>Mr. Steven R. Lewis</v>
          </cell>
          <cell r="U130" t="str">
            <v>330-373-1221</v>
          </cell>
          <cell r="V130" t="str">
            <v>David R. Gifford 330-373-1230</v>
          </cell>
          <cell r="W130" t="str">
            <v>185 East Market Street</v>
          </cell>
          <cell r="X130" t="str">
            <v>Warren</v>
          </cell>
          <cell r="Y130" t="str">
            <v>OH</v>
          </cell>
          <cell r="Z130" t="str">
            <v>44481-1135</v>
          </cell>
          <cell r="AA130" t="str">
            <v>(330) 394-8719</v>
          </cell>
          <cell r="AB130" t="str">
            <v xml:space="preserve"> </v>
          </cell>
          <cell r="AE130" t="str">
            <v>Hughes Hubbard</v>
          </cell>
          <cell r="AF130" t="str">
            <v>FPFC</v>
          </cell>
          <cell r="AG130" t="str">
            <v>Nasdaq</v>
          </cell>
        </row>
        <row r="131">
          <cell r="A131">
            <v>112</v>
          </cell>
          <cell r="B131" t="str">
            <v>November 10, 2008</v>
          </cell>
          <cell r="C131" t="str">
            <v>OTS</v>
          </cell>
          <cell r="D131" t="str">
            <v>Holding Co Docket</v>
          </cell>
          <cell r="E131" t="str">
            <v>H4235</v>
          </cell>
          <cell r="F131" t="str">
            <v xml:space="preserve">Superior Bancorp Inc. </v>
          </cell>
          <cell r="G131" t="str">
            <v xml:space="preserve">Public </v>
          </cell>
          <cell r="H131">
            <v>69000000</v>
          </cell>
          <cell r="I131" t="str">
            <v>Approve</v>
          </cell>
          <cell r="L131" t="str">
            <v>November 12, 2008</v>
          </cell>
          <cell r="M131">
            <v>39764.708333333336</v>
          </cell>
          <cell r="N131" t="str">
            <v>Approve</v>
          </cell>
          <cell r="O131">
            <v>69000000</v>
          </cell>
          <cell r="P131" t="str">
            <v>11/12/08: sent to I/C, approval conditioned upon no issues for holding company, CPP staff confirmed, approved</v>
          </cell>
          <cell r="Q131" t="str">
            <v>Yes</v>
          </cell>
          <cell r="R131">
            <v>39771</v>
          </cell>
          <cell r="T131" t="str">
            <v>Mr. James A. White</v>
          </cell>
          <cell r="U131" t="str">
            <v>205-327-3656</v>
          </cell>
          <cell r="V131" t="str">
            <v>William H. Caughran 205-327-3615</v>
          </cell>
          <cell r="W131" t="str">
            <v>17 20th Street North</v>
          </cell>
          <cell r="X131" t="str">
            <v>Birmingham</v>
          </cell>
          <cell r="Y131" t="str">
            <v>AL</v>
          </cell>
          <cell r="Z131">
            <v>35203</v>
          </cell>
          <cell r="AA131" t="str">
            <v>(205) 327-3537</v>
          </cell>
          <cell r="AB131">
            <v>39787</v>
          </cell>
          <cell r="AC131">
            <v>39787</v>
          </cell>
          <cell r="AD131">
            <v>69000000</v>
          </cell>
          <cell r="AE131" t="str">
            <v>Squire Sanders</v>
          </cell>
          <cell r="AF131" t="str">
            <v>SUPR</v>
          </cell>
          <cell r="AG131" t="str">
            <v>Nasdaq</v>
          </cell>
          <cell r="AH131">
            <v>5.38</v>
          </cell>
          <cell r="AI131">
            <v>1923792</v>
          </cell>
        </row>
        <row r="132">
          <cell r="AB132" t="str">
            <v xml:space="preserve"> </v>
          </cell>
        </row>
        <row r="133">
          <cell r="A133">
            <v>113</v>
          </cell>
          <cell r="B133" t="str">
            <v>November 12, 2008</v>
          </cell>
          <cell r="C133" t="str">
            <v>FRB</v>
          </cell>
          <cell r="D133" t="str">
            <v>RSSD</v>
          </cell>
          <cell r="E133">
            <v>3687046</v>
          </cell>
          <cell r="F133" t="str">
            <v>Community Bankers Trust Corporation</v>
          </cell>
          <cell r="G133" t="str">
            <v xml:space="preserve">Public </v>
          </cell>
          <cell r="H133">
            <v>16584300</v>
          </cell>
          <cell r="I133" t="str">
            <v>Approve</v>
          </cell>
          <cell r="L133" t="str">
            <v>November 17, 2008</v>
          </cell>
          <cell r="M133">
            <v>39769.708333333336</v>
          </cell>
          <cell r="N133" t="str">
            <v>Approve</v>
          </cell>
          <cell r="O133">
            <v>17680000</v>
          </cell>
          <cell r="P133" t="str">
            <v>amount increased at bank's request, per 9/30 RWA</v>
          </cell>
          <cell r="Q133" t="str">
            <v>Yes</v>
          </cell>
          <cell r="R133">
            <v>39773</v>
          </cell>
          <cell r="T133" t="str">
            <v>Mr. Bruce E. Thomas</v>
          </cell>
          <cell r="U133" t="str">
            <v>804-443-4343</v>
          </cell>
          <cell r="V133" t="str">
            <v>Gary A. Simanson 202-431-0507</v>
          </cell>
          <cell r="W133" t="str">
            <v>4235 Innslake Drive</v>
          </cell>
          <cell r="X133" t="str">
            <v>Glen Allen</v>
          </cell>
          <cell r="Y133" t="str">
            <v>VA</v>
          </cell>
          <cell r="Z133">
            <v>23060</v>
          </cell>
          <cell r="AA133" t="str">
            <v>(804) 443-9427</v>
          </cell>
          <cell r="AB133">
            <v>39801</v>
          </cell>
          <cell r="AC133">
            <v>39801</v>
          </cell>
          <cell r="AD133">
            <v>17680000</v>
          </cell>
          <cell r="AE133" t="str">
            <v>Hughes Hubbard</v>
          </cell>
          <cell r="AF133" t="str">
            <v>BTC</v>
          </cell>
          <cell r="AG133" t="str">
            <v>AMEX</v>
          </cell>
          <cell r="AH133">
            <v>3.4</v>
          </cell>
          <cell r="AI133">
            <v>780000</v>
          </cell>
        </row>
        <row r="134">
          <cell r="A134">
            <v>114</v>
          </cell>
          <cell r="B134" t="str">
            <v>November 12, 2008</v>
          </cell>
          <cell r="C134" t="str">
            <v>OCC</v>
          </cell>
          <cell r="D134" t="str">
            <v>RSSD</v>
          </cell>
          <cell r="E134">
            <v>1062621</v>
          </cell>
          <cell r="F134" t="str">
            <v>Southwest Bancorp, Inc.</v>
          </cell>
          <cell r="G134" t="str">
            <v xml:space="preserve">Public </v>
          </cell>
          <cell r="H134">
            <v>70000000</v>
          </cell>
          <cell r="I134" t="str">
            <v>COUNCIL</v>
          </cell>
          <cell r="J134">
            <v>39764</v>
          </cell>
          <cell r="K134" t="str">
            <v>Approve</v>
          </cell>
          <cell r="L134" t="str">
            <v>November 13, 2008</v>
          </cell>
          <cell r="M134">
            <v>39765.708333333336</v>
          </cell>
          <cell r="N134" t="str">
            <v>Approve</v>
          </cell>
          <cell r="O134">
            <v>70000000</v>
          </cell>
          <cell r="P134" t="str">
            <v>Sent directly to council from FBA; 11/13/08 sent to I/C, approved</v>
          </cell>
          <cell r="Q134" t="str">
            <v>Yes</v>
          </cell>
          <cell r="R134">
            <v>39777</v>
          </cell>
          <cell r="T134" t="str">
            <v>Mr. James I. Lundy</v>
          </cell>
          <cell r="U134" t="str">
            <v>202-318-4623</v>
          </cell>
          <cell r="V134" t="str">
            <v>Rick Green 405-742-1802</v>
          </cell>
          <cell r="W134" t="str">
            <v>608 South Main Street</v>
          </cell>
          <cell r="X134" t="str">
            <v>Stillwater</v>
          </cell>
          <cell r="Y134" t="str">
            <v>OK</v>
          </cell>
          <cell r="Z134">
            <v>74074</v>
          </cell>
          <cell r="AA134" t="str">
            <v>(202) 318-4623</v>
          </cell>
          <cell r="AB134">
            <v>39787</v>
          </cell>
          <cell r="AC134">
            <v>39787</v>
          </cell>
          <cell r="AD134">
            <v>70000000</v>
          </cell>
          <cell r="AE134" t="str">
            <v>Squire Sanders</v>
          </cell>
          <cell r="AF134" t="str">
            <v>OKSB</v>
          </cell>
          <cell r="AG134" t="str">
            <v>Nasdaq</v>
          </cell>
          <cell r="AH134">
            <v>14.92</v>
          </cell>
          <cell r="AI134">
            <v>703753</v>
          </cell>
        </row>
        <row r="135">
          <cell r="A135">
            <v>115</v>
          </cell>
          <cell r="B135" t="str">
            <v>November 12, 2008</v>
          </cell>
          <cell r="C135" t="str">
            <v>OCC</v>
          </cell>
          <cell r="D135" t="str">
            <v>RSSD</v>
          </cell>
          <cell r="E135">
            <v>3280988</v>
          </cell>
          <cell r="F135" t="str">
            <v>Bridge Capital Holdings</v>
          </cell>
          <cell r="G135" t="str">
            <v xml:space="preserve">Public </v>
          </cell>
          <cell r="H135">
            <v>24000000</v>
          </cell>
          <cell r="I135" t="str">
            <v>COUNCIL</v>
          </cell>
          <cell r="J135">
            <v>39764</v>
          </cell>
          <cell r="K135" t="str">
            <v>Approve</v>
          </cell>
          <cell r="L135" t="str">
            <v>November 13, 2008</v>
          </cell>
          <cell r="M135">
            <v>39765.708333333336</v>
          </cell>
          <cell r="N135" t="str">
            <v>Approve</v>
          </cell>
          <cell r="O135">
            <v>23864000</v>
          </cell>
          <cell r="P135" t="str">
            <v>Sent directly to council from FBA; 11/13/08 sent to I/C, approval conditioned upon new equity being subordinated to Treasury investment, amt lowered per 9/30 RWA (lhb)</v>
          </cell>
          <cell r="R135">
            <v>39777</v>
          </cell>
          <cell r="T135" t="str">
            <v>Mr. Thomas A. Sa</v>
          </cell>
          <cell r="U135" t="str">
            <v>408-556-8308</v>
          </cell>
          <cell r="V135" t="str">
            <v>Daniel P. Myers</v>
          </cell>
          <cell r="W135" t="str">
            <v>55 Almaden Blvd., Suite 100</v>
          </cell>
          <cell r="X135" t="str">
            <v>San Jose</v>
          </cell>
          <cell r="Y135" t="str">
            <v>CA</v>
          </cell>
          <cell r="Z135">
            <v>95113</v>
          </cell>
          <cell r="AA135" t="str">
            <v>(408) 423-8520</v>
          </cell>
          <cell r="AB135">
            <v>39805</v>
          </cell>
          <cell r="AC135">
            <v>39805</v>
          </cell>
          <cell r="AD135">
            <v>23864000</v>
          </cell>
          <cell r="AE135" t="str">
            <v>Hughes Hubbard</v>
          </cell>
          <cell r="AF135" t="str">
            <v>BBNK</v>
          </cell>
          <cell r="AG135" t="str">
            <v>Nasdaq</v>
          </cell>
          <cell r="AH135">
            <v>9.0299999999999994</v>
          </cell>
          <cell r="AI135">
            <v>396412</v>
          </cell>
        </row>
        <row r="136">
          <cell r="A136">
            <v>116</v>
          </cell>
          <cell r="B136" t="str">
            <v>November 12, 2008</v>
          </cell>
          <cell r="C136" t="str">
            <v>FRB</v>
          </cell>
          <cell r="D136" t="str">
            <v>RSSD</v>
          </cell>
          <cell r="E136">
            <v>1205688</v>
          </cell>
          <cell r="F136" t="str">
            <v>Citizens Republic Bancorp, Inc.</v>
          </cell>
          <cell r="G136" t="str">
            <v xml:space="preserve">Public </v>
          </cell>
          <cell r="H136">
            <v>300000000</v>
          </cell>
          <cell r="I136" t="str">
            <v>COUNCIL</v>
          </cell>
          <cell r="J136">
            <v>39764</v>
          </cell>
          <cell r="K136" t="str">
            <v>Approve</v>
          </cell>
          <cell r="L136" t="str">
            <v>November 13, 2008</v>
          </cell>
          <cell r="M136">
            <v>39765.708333333336</v>
          </cell>
          <cell r="N136" t="str">
            <v>Approve</v>
          </cell>
          <cell r="O136">
            <v>300000000</v>
          </cell>
          <cell r="P136" t="str">
            <v>Sent directly to council from FBA; 11/13/08 sent to I/C, approved</v>
          </cell>
          <cell r="Q136" t="str">
            <v>Yes</v>
          </cell>
          <cell r="R136">
            <v>39777</v>
          </cell>
          <cell r="T136" t="str">
            <v>Mr. Charles D. Christy</v>
          </cell>
          <cell r="U136" t="str">
            <v>810-237-4200</v>
          </cell>
          <cell r="V136" t="str">
            <v>Martin E. Grunst</v>
          </cell>
          <cell r="W136" t="str">
            <v>328 S. Saginaw Street</v>
          </cell>
          <cell r="X136" t="str">
            <v>Flint</v>
          </cell>
          <cell r="Y136" t="str">
            <v>MI</v>
          </cell>
          <cell r="Z136">
            <v>48502</v>
          </cell>
          <cell r="AA136" t="str">
            <v>(810) 766-6938</v>
          </cell>
          <cell r="AB136">
            <v>39794</v>
          </cell>
          <cell r="AC136">
            <v>39794</v>
          </cell>
          <cell r="AD136">
            <v>300000000</v>
          </cell>
          <cell r="AE136" t="str">
            <v>Simpson Thatcher</v>
          </cell>
          <cell r="AF136" t="str">
            <v>CRBC</v>
          </cell>
          <cell r="AG136" t="str">
            <v>Nasdaq</v>
          </cell>
          <cell r="AH136">
            <v>2.56</v>
          </cell>
          <cell r="AI136">
            <v>17578125</v>
          </cell>
        </row>
        <row r="137">
          <cell r="A137">
            <v>117</v>
          </cell>
          <cell r="B137" t="str">
            <v>November 12, 2008</v>
          </cell>
          <cell r="C137" t="str">
            <v>FRB</v>
          </cell>
          <cell r="D137" t="str">
            <v>RSSD</v>
          </cell>
          <cell r="E137">
            <v>1129382</v>
          </cell>
          <cell r="F137" t="str">
            <v>Popular, Inc.</v>
          </cell>
          <cell r="G137" t="str">
            <v xml:space="preserve">Public </v>
          </cell>
          <cell r="H137">
            <v>950000000</v>
          </cell>
          <cell r="I137" t="str">
            <v>COUNCIL</v>
          </cell>
          <cell r="J137">
            <v>39764</v>
          </cell>
          <cell r="K137" t="str">
            <v>Approve</v>
          </cell>
          <cell r="L137" t="str">
            <v>November 13, 2008</v>
          </cell>
          <cell r="M137">
            <v>39765.708333333336</v>
          </cell>
          <cell r="N137" t="str">
            <v>Approve</v>
          </cell>
          <cell r="O137">
            <v>935000000</v>
          </cell>
          <cell r="P137" t="str">
            <v>Sent directly to council from FBA; 11/13/08 sent to I/C, approved, amt revised down by bank per 9/30 numbers</v>
          </cell>
          <cell r="Q137" t="str">
            <v>Yes</v>
          </cell>
          <cell r="R137">
            <v>39771</v>
          </cell>
          <cell r="T137" t="str">
            <v>Mr. Richard L. Carrion</v>
          </cell>
          <cell r="U137" t="str">
            <v>787-765-9680 ext. 6701</v>
          </cell>
          <cell r="V137" t="str">
            <v>Jorge A. Junquera Diez 787-754-1685</v>
          </cell>
          <cell r="W137" t="str">
            <v>P.O. Box 362708</v>
          </cell>
          <cell r="X137" t="str">
            <v>San Juan</v>
          </cell>
          <cell r="Y137" t="str">
            <v>PR</v>
          </cell>
          <cell r="Z137" t="str">
            <v>936</v>
          </cell>
          <cell r="AA137" t="str">
            <v>(787) 756-0277</v>
          </cell>
          <cell r="AB137">
            <v>39787</v>
          </cell>
          <cell r="AC137">
            <v>39787</v>
          </cell>
          <cell r="AD137">
            <v>935000000</v>
          </cell>
          <cell r="AE137" t="str">
            <v>Simpson Thatcher</v>
          </cell>
          <cell r="AF137" t="str">
            <v>BPOP</v>
          </cell>
          <cell r="AG137" t="str">
            <v>Nasdaq</v>
          </cell>
          <cell r="AH137">
            <v>6.7</v>
          </cell>
          <cell r="AI137">
            <v>20932836</v>
          </cell>
        </row>
        <row r="138">
          <cell r="A138">
            <v>118</v>
          </cell>
          <cell r="B138" t="str">
            <v>November 12, 2008</v>
          </cell>
          <cell r="C138" t="str">
            <v>FRB</v>
          </cell>
          <cell r="D138" t="str">
            <v>RSSD</v>
          </cell>
          <cell r="E138">
            <v>1471849</v>
          </cell>
          <cell r="F138" t="str">
            <v>Blue Valley Ban Corp</v>
          </cell>
          <cell r="H138">
            <v>21750000</v>
          </cell>
          <cell r="I138" t="str">
            <v>COUNCIL</v>
          </cell>
          <cell r="J138">
            <v>39764</v>
          </cell>
          <cell r="K138" t="str">
            <v>Approve</v>
          </cell>
          <cell r="L138" t="str">
            <v>November 13, 2008</v>
          </cell>
          <cell r="M138">
            <v>39765.708333333336</v>
          </cell>
          <cell r="N138" t="str">
            <v>Approve</v>
          </cell>
          <cell r="O138">
            <v>21750000</v>
          </cell>
          <cell r="P138" t="str">
            <v>Sent directly to council from FBA, council chose not to condition on third party equity; 11/13/08: sent to I/C, approved</v>
          </cell>
          <cell r="Q138" t="str">
            <v>Yes</v>
          </cell>
          <cell r="R138">
            <v>39777</v>
          </cell>
          <cell r="T138" t="str">
            <v>Mr. Robert D. Regnier</v>
          </cell>
          <cell r="U138" t="str">
            <v>913-234-2240</v>
          </cell>
          <cell r="V138" t="str">
            <v>Mark A. Fortino 913-234-2345</v>
          </cell>
          <cell r="W138" t="str">
            <v>11935 Riley</v>
          </cell>
          <cell r="X138" t="str">
            <v>Overland Park</v>
          </cell>
          <cell r="Y138" t="str">
            <v>KS</v>
          </cell>
          <cell r="Z138">
            <v>66213</v>
          </cell>
          <cell r="AA138" t="str">
            <v>(913) 234-7040</v>
          </cell>
          <cell r="AB138">
            <v>39787</v>
          </cell>
          <cell r="AC138">
            <v>39787</v>
          </cell>
          <cell r="AD138">
            <v>21750000</v>
          </cell>
          <cell r="AE138" t="str">
            <v>Squire Sanders</v>
          </cell>
          <cell r="AF138" t="str">
            <v>BVBC</v>
          </cell>
          <cell r="AG138" t="str">
            <v>OTC</v>
          </cell>
          <cell r="AH138">
            <v>29.37</v>
          </cell>
          <cell r="AI138">
            <v>111083</v>
          </cell>
        </row>
        <row r="139">
          <cell r="A139">
            <v>119</v>
          </cell>
          <cell r="B139" t="str">
            <v>November 13, 2008</v>
          </cell>
          <cell r="C139" t="str">
            <v>FRB</v>
          </cell>
          <cell r="D139" t="str">
            <v>RSSD</v>
          </cell>
          <cell r="E139">
            <v>3059504</v>
          </cell>
          <cell r="F139" t="str">
            <v>Indiana Community Bancorp</v>
          </cell>
          <cell r="G139" t="str">
            <v xml:space="preserve">Public </v>
          </cell>
          <cell r="H139">
            <v>21500000</v>
          </cell>
          <cell r="I139" t="str">
            <v>Approve</v>
          </cell>
          <cell r="L139" t="str">
            <v>November 17, 2008</v>
          </cell>
          <cell r="M139">
            <v>39769.708333333336</v>
          </cell>
          <cell r="N139" t="str">
            <v>Approve</v>
          </cell>
          <cell r="O139">
            <v>21500000</v>
          </cell>
          <cell r="Q139" t="str">
            <v>Yes</v>
          </cell>
          <cell r="R139">
            <v>39773</v>
          </cell>
          <cell r="T139" t="str">
            <v>Mr. Mark T. Gorski</v>
          </cell>
          <cell r="U139" t="str">
            <v>812--373-7379</v>
          </cell>
          <cell r="V139" t="str">
            <v>John K. Keach, Jr. 812-373-7816</v>
          </cell>
          <cell r="W139" t="str">
            <v>501 Washington Street</v>
          </cell>
          <cell r="X139" t="str">
            <v>Columbus</v>
          </cell>
          <cell r="Y139" t="str">
            <v>IN</v>
          </cell>
          <cell r="Z139">
            <v>47201</v>
          </cell>
          <cell r="AA139" t="str">
            <v>(812) 373-7388</v>
          </cell>
          <cell r="AB139">
            <v>39794</v>
          </cell>
          <cell r="AC139">
            <v>39794</v>
          </cell>
          <cell r="AD139">
            <v>21500000</v>
          </cell>
          <cell r="AE139" t="str">
            <v>Hughes Hubbard</v>
          </cell>
          <cell r="AF139" t="str">
            <v>INCB</v>
          </cell>
          <cell r="AG139" t="str">
            <v>Nasdaq</v>
          </cell>
          <cell r="AH139">
            <v>17.09</v>
          </cell>
          <cell r="AI139">
            <v>188707</v>
          </cell>
        </row>
        <row r="140">
          <cell r="A140">
            <v>120</v>
          </cell>
          <cell r="B140" t="str">
            <v>November 12, 2008</v>
          </cell>
          <cell r="C140" t="str">
            <v>OTS</v>
          </cell>
          <cell r="D140" t="str">
            <v>Holding Co Docket</v>
          </cell>
          <cell r="E140" t="str">
            <v>H1072</v>
          </cell>
          <cell r="F140" t="str">
            <v>Guaranty Financial Group Inc.</v>
          </cell>
          <cell r="G140" t="str">
            <v xml:space="preserve">Public </v>
          </cell>
          <cell r="H140">
            <v>427836750</v>
          </cell>
          <cell r="I140" t="str">
            <v>COUNCIL</v>
          </cell>
          <cell r="J140">
            <v>39799</v>
          </cell>
          <cell r="K140" t="str">
            <v>Approve - Conditional</v>
          </cell>
          <cell r="L140" t="str">
            <v>January 5, 2009</v>
          </cell>
          <cell r="M140">
            <v>39818.666666666664</v>
          </cell>
          <cell r="N140" t="str">
            <v>Approve</v>
          </cell>
          <cell r="O140">
            <v>427836000</v>
          </cell>
          <cell r="P140" t="str">
            <v>11/12/08: Council deferred to week of 11/17/08; 11/24/08 Council deferred again; 12/17/08: council approved contingent upon capital infusion of $637 million ($400 new and $237 Debt to Equity Exchange); 12/18/08: I/C Held for more information from staff; 1</v>
          </cell>
          <cell r="Q140" t="str">
            <v>Yes</v>
          </cell>
          <cell r="R140">
            <v>39819</v>
          </cell>
          <cell r="T140" t="str">
            <v>Mr. Ronald D. Murff</v>
          </cell>
          <cell r="U140" t="str">
            <v>214-360-5902</v>
          </cell>
          <cell r="V140" t="str">
            <v>Scott A. Almy 214-360-1932</v>
          </cell>
          <cell r="W140" t="str">
            <v>8333 Douglas Avenue, Suite 1600</v>
          </cell>
          <cell r="X140" t="str">
            <v>Dallas</v>
          </cell>
          <cell r="Y140" t="str">
            <v>TX</v>
          </cell>
          <cell r="Z140">
            <v>75225</v>
          </cell>
          <cell r="AA140" t="str">
            <v>(214) 360-5930</v>
          </cell>
          <cell r="AB140" t="str">
            <v xml:space="preserve"> </v>
          </cell>
          <cell r="AE140" t="str">
            <v>Squire Sanders</v>
          </cell>
          <cell r="AF140" t="str">
            <v>GFG</v>
          </cell>
          <cell r="AG140" t="str">
            <v>NYSE</v>
          </cell>
        </row>
        <row r="141">
          <cell r="A141">
            <v>121</v>
          </cell>
          <cell r="B141" t="str">
            <v>November 12, 2008</v>
          </cell>
          <cell r="C141" t="str">
            <v>OTS</v>
          </cell>
          <cell r="D141" t="str">
            <v>Holding Co Docket</v>
          </cell>
          <cell r="E141" t="str">
            <v>H3483</v>
          </cell>
          <cell r="F141" t="str">
            <v>E*Trade Financial Corporation</v>
          </cell>
          <cell r="G141" t="str">
            <v xml:space="preserve">Public </v>
          </cell>
          <cell r="H141">
            <v>800000000</v>
          </cell>
          <cell r="I141" t="str">
            <v>COUNCIL</v>
          </cell>
          <cell r="J141">
            <v>39764</v>
          </cell>
          <cell r="K141" t="str">
            <v>Approve - Conditional</v>
          </cell>
          <cell r="P141" t="str">
            <v>11/12/08: Council deferred to week of 11/17/08; 11/24/08 Council approved it on the condition that Citadel conversion of $350 million in equity; 1/7/09 awaiting information from the OTS</v>
          </cell>
          <cell r="T141" t="str">
            <v>Mr. Donald H. Layton</v>
          </cell>
          <cell r="U141" t="str">
            <v>646-521-4322</v>
          </cell>
          <cell r="V141" t="str">
            <v>Bruce P. Nolop 646-521-4333</v>
          </cell>
          <cell r="W141" t="str">
            <v>135 East 57th Street, 31st Floor</v>
          </cell>
          <cell r="X141" t="str">
            <v xml:space="preserve">New York </v>
          </cell>
          <cell r="Y141" t="str">
            <v>NY</v>
          </cell>
          <cell r="Z141">
            <v>10022</v>
          </cell>
          <cell r="AA141" t="str">
            <v>(679) 624-6790</v>
          </cell>
          <cell r="AB141" t="str">
            <v xml:space="preserve"> </v>
          </cell>
          <cell r="AE141" t="str">
            <v>Squire Sanders</v>
          </cell>
          <cell r="AF141" t="str">
            <v>ETFC</v>
          </cell>
          <cell r="AG141" t="str">
            <v>Nasdaq</v>
          </cell>
        </row>
        <row r="142">
          <cell r="A142">
            <v>122</v>
          </cell>
          <cell r="B142" t="str">
            <v>November 12, 2008</v>
          </cell>
          <cell r="C142" t="str">
            <v>FRB</v>
          </cell>
          <cell r="D142" t="str">
            <v>RSSD</v>
          </cell>
          <cell r="E142">
            <v>2785459</v>
          </cell>
          <cell r="F142" t="str">
            <v>Asian Financial Corporation</v>
          </cell>
          <cell r="H142">
            <v>2023140</v>
          </cell>
          <cell r="I142" t="str">
            <v>COUNCIL</v>
          </cell>
          <cell r="J142">
            <v>39764</v>
          </cell>
          <cell r="K142" t="str">
            <v>Hold</v>
          </cell>
          <cell r="P142" t="str">
            <v>11/12/08: Council is holding to discuss</v>
          </cell>
          <cell r="T142" t="str">
            <v>Mr. Marc S. Winkler</v>
          </cell>
          <cell r="U142" t="str">
            <v>215-238-1388</v>
          </cell>
          <cell r="V142" t="str">
            <v>Linda M. Ackerman 215-238-0377</v>
          </cell>
          <cell r="W142" t="str">
            <v>913 Arch Street, 3rd Floor</v>
          </cell>
          <cell r="X142" t="str">
            <v>Philadelphia</v>
          </cell>
          <cell r="Y142" t="str">
            <v>PA</v>
          </cell>
          <cell r="Z142">
            <v>19107</v>
          </cell>
          <cell r="AA142" t="str">
            <v>(215) 592-1169</v>
          </cell>
          <cell r="AB142" t="str">
            <v xml:space="preserve"> </v>
          </cell>
          <cell r="AE142" t="str">
            <v>Hughes Hubbard</v>
          </cell>
        </row>
        <row r="143">
          <cell r="AB143" t="str">
            <v xml:space="preserve"> </v>
          </cell>
        </row>
        <row r="144">
          <cell r="A144">
            <v>123</v>
          </cell>
          <cell r="B144" t="str">
            <v>November 13, 2008</v>
          </cell>
          <cell r="C144" t="str">
            <v>OTS</v>
          </cell>
          <cell r="D144" t="str">
            <v>Holding Co Docket</v>
          </cell>
          <cell r="E144" t="str">
            <v>H3317</v>
          </cell>
          <cell r="F144" t="str">
            <v>Central Federal Corporation</v>
          </cell>
          <cell r="G144" t="str">
            <v xml:space="preserve">Public </v>
          </cell>
          <cell r="H144">
            <v>7225000</v>
          </cell>
          <cell r="I144" t="str">
            <v>Approve</v>
          </cell>
          <cell r="L144" t="str">
            <v>November 19, 2008</v>
          </cell>
          <cell r="M144">
            <v>39771.708333333336</v>
          </cell>
          <cell r="N144" t="str">
            <v>Approve</v>
          </cell>
          <cell r="O144">
            <v>7225000</v>
          </cell>
          <cell r="Q144" t="str">
            <v>Yes</v>
          </cell>
          <cell r="R144">
            <v>39773</v>
          </cell>
          <cell r="T144" t="str">
            <v xml:space="preserve">Mr. Mark S. Allio </v>
          </cell>
          <cell r="U144" t="str">
            <v>330-576-1334</v>
          </cell>
          <cell r="V144" t="str">
            <v>Therese Ann Liutkus 330-576-1209</v>
          </cell>
          <cell r="W144" t="str">
            <v>2923 Smith Road</v>
          </cell>
          <cell r="X144" t="str">
            <v>Fairlawn</v>
          </cell>
          <cell r="Y144" t="str">
            <v>OH</v>
          </cell>
          <cell r="Z144">
            <v>44333</v>
          </cell>
          <cell r="AA144" t="str">
            <v>(330) 666-7959</v>
          </cell>
          <cell r="AB144">
            <v>39787</v>
          </cell>
          <cell r="AC144">
            <v>39787</v>
          </cell>
          <cell r="AD144">
            <v>7225000</v>
          </cell>
          <cell r="AE144" t="str">
            <v>Squire Sanders</v>
          </cell>
          <cell r="AF144" t="str">
            <v>CFBK</v>
          </cell>
          <cell r="AG144" t="str">
            <v>Nasdaq</v>
          </cell>
          <cell r="AH144">
            <v>3.22</v>
          </cell>
          <cell r="AI144">
            <v>336568</v>
          </cell>
        </row>
        <row r="145">
          <cell r="A145">
            <v>124</v>
          </cell>
          <cell r="B145" t="str">
            <v>November 13, 2008</v>
          </cell>
          <cell r="C145" t="str">
            <v>FRB</v>
          </cell>
          <cell r="D145" t="str">
            <v>RSSD</v>
          </cell>
          <cell r="E145">
            <v>2945824</v>
          </cell>
          <cell r="F145" t="str">
            <v>MetLife, Inc</v>
          </cell>
          <cell r="G145" t="str">
            <v xml:space="preserve">Public </v>
          </cell>
          <cell r="H145">
            <v>9815254170</v>
          </cell>
          <cell r="I145" t="str">
            <v>Approve</v>
          </cell>
          <cell r="P145" t="str">
            <v>Under Review</v>
          </cell>
          <cell r="T145" t="str">
            <v>Mr. William J. Wheeler</v>
          </cell>
          <cell r="U145" t="str">
            <v>212-578-9214</v>
          </cell>
          <cell r="V145" t="str">
            <v>Eric T. Steigerwalt 212-578-3370</v>
          </cell>
          <cell r="W145" t="str">
            <v>One MetLife Plaza</v>
          </cell>
          <cell r="X145" t="str">
            <v>Long Island City</v>
          </cell>
          <cell r="Y145" t="str">
            <v>NY</v>
          </cell>
          <cell r="Z145">
            <v>11101</v>
          </cell>
          <cell r="AA145" t="str">
            <v>(212) 578-8048</v>
          </cell>
          <cell r="AB145" t="str">
            <v xml:space="preserve"> </v>
          </cell>
          <cell r="AE145" t="str">
            <v>Simpson Thatcher</v>
          </cell>
          <cell r="AF145" t="str">
            <v>MET</v>
          </cell>
          <cell r="AG145" t="str">
            <v>NYSE</v>
          </cell>
        </row>
        <row r="146">
          <cell r="AB146" t="str">
            <v xml:space="preserve"> </v>
          </cell>
        </row>
        <row r="147">
          <cell r="A147">
            <v>125</v>
          </cell>
          <cell r="B147" t="str">
            <v>November 14, 2008</v>
          </cell>
          <cell r="C147" t="str">
            <v>FRB</v>
          </cell>
          <cell r="D147" t="str">
            <v>RSSD</v>
          </cell>
          <cell r="E147">
            <v>2651590</v>
          </cell>
          <cell r="F147" t="str">
            <v>Peapack-Gladstone Financial Corporation</v>
          </cell>
          <cell r="G147" t="str">
            <v xml:space="preserve">Public </v>
          </cell>
          <cell r="H147">
            <v>28685388</v>
          </cell>
          <cell r="I147" t="str">
            <v>Approve</v>
          </cell>
          <cell r="L147" t="str">
            <v>November 17, 2008</v>
          </cell>
          <cell r="M147">
            <v>39769.708333333336</v>
          </cell>
          <cell r="N147" t="str">
            <v>Approve</v>
          </cell>
          <cell r="O147">
            <v>28685000</v>
          </cell>
          <cell r="Q147" t="str">
            <v>Yes</v>
          </cell>
          <cell r="R147">
            <v>39773</v>
          </cell>
          <cell r="T147" t="str">
            <v>Mr. Arthur F. Birmingham</v>
          </cell>
          <cell r="U147" t="str">
            <v>908-719-4308</v>
          </cell>
          <cell r="V147" t="str">
            <v>Robert M. Rogers 908-719-4302</v>
          </cell>
          <cell r="W147" t="str">
            <v>158 Route 206 North</v>
          </cell>
          <cell r="X147" t="str">
            <v>Gladstone</v>
          </cell>
          <cell r="Y147" t="str">
            <v>NJ</v>
          </cell>
          <cell r="Z147" t="str">
            <v>07934</v>
          </cell>
          <cell r="AA147" t="str">
            <v>(908) 781-2046</v>
          </cell>
          <cell r="AB147">
            <v>39822</v>
          </cell>
          <cell r="AC147">
            <v>39822</v>
          </cell>
          <cell r="AD147">
            <v>28685000</v>
          </cell>
          <cell r="AE147" t="str">
            <v>Squire Sanders</v>
          </cell>
          <cell r="AF147" t="str">
            <v>PGC</v>
          </cell>
          <cell r="AG147" t="str">
            <v>Nasdaq</v>
          </cell>
          <cell r="AH147">
            <v>30.06</v>
          </cell>
          <cell r="AI147">
            <v>143139</v>
          </cell>
        </row>
        <row r="148">
          <cell r="A148">
            <v>126</v>
          </cell>
          <cell r="B148" t="str">
            <v>November 14, 2008</v>
          </cell>
          <cell r="C148" t="str">
            <v>FDIC/FRB</v>
          </cell>
          <cell r="D148" t="str">
            <v>RSSD</v>
          </cell>
          <cell r="E148">
            <v>2312837</v>
          </cell>
          <cell r="F148" t="str">
            <v>American River Bankshares</v>
          </cell>
          <cell r="G148" t="str">
            <v xml:space="preserve">Public </v>
          </cell>
          <cell r="H148">
            <v>6000000</v>
          </cell>
          <cell r="I148" t="str">
            <v>Approve</v>
          </cell>
          <cell r="L148" t="str">
            <v>November 19, 2008</v>
          </cell>
          <cell r="M148">
            <v>39771.708333333336</v>
          </cell>
          <cell r="N148" t="str">
            <v>Approve</v>
          </cell>
          <cell r="O148">
            <v>6000000</v>
          </cell>
          <cell r="Q148" t="str">
            <v>Yes</v>
          </cell>
          <cell r="R148">
            <v>39773</v>
          </cell>
          <cell r="T148" t="str">
            <v>Mr. David T. Taber</v>
          </cell>
          <cell r="U148" t="str">
            <v>916-231-6714</v>
          </cell>
          <cell r="V148" t="str">
            <v>Mitchell A. Derenzo</v>
          </cell>
          <cell r="W148" t="str">
            <v>3100 Zinfandel Drive, Suite 450</v>
          </cell>
          <cell r="X148" t="str">
            <v>Rancho Cordova</v>
          </cell>
          <cell r="Y148" t="str">
            <v>CA</v>
          </cell>
          <cell r="Z148">
            <v>95670</v>
          </cell>
          <cell r="AA148" t="str">
            <v>(916) 854-4614</v>
          </cell>
          <cell r="AB148" t="str">
            <v xml:space="preserve"> </v>
          </cell>
          <cell r="AE148" t="str">
            <v>Hughes Hubbard</v>
          </cell>
          <cell r="AF148" t="str">
            <v>AMRB</v>
          </cell>
          <cell r="AG148" t="str">
            <v>Nasdaq</v>
          </cell>
          <cell r="AH148">
            <v>10.69</v>
          </cell>
        </row>
        <row r="149">
          <cell r="A149">
            <v>127</v>
          </cell>
          <cell r="B149" t="str">
            <v>November 14, 2008</v>
          </cell>
          <cell r="C149" t="str">
            <v>FDIC</v>
          </cell>
          <cell r="D149" t="str">
            <v>RSSD</v>
          </cell>
          <cell r="E149">
            <v>3590388</v>
          </cell>
          <cell r="F149" t="str">
            <v>Bank of Marin Bancorp</v>
          </cell>
          <cell r="G149" t="str">
            <v xml:space="preserve">Public </v>
          </cell>
          <cell r="H149">
            <v>28000000</v>
          </cell>
          <cell r="I149" t="str">
            <v>Approve</v>
          </cell>
          <cell r="L149" t="str">
            <v>November 19, 2008</v>
          </cell>
          <cell r="M149">
            <v>39771.708333333336</v>
          </cell>
          <cell r="N149" t="str">
            <v>Approve</v>
          </cell>
          <cell r="O149">
            <v>28000000</v>
          </cell>
          <cell r="Q149" t="str">
            <v>Yes</v>
          </cell>
          <cell r="R149">
            <v>39773</v>
          </cell>
          <cell r="T149" t="str">
            <v>Mr. Russell A. Colombo</v>
          </cell>
          <cell r="U149" t="str">
            <v>415-763-4521</v>
          </cell>
          <cell r="V149" t="str">
            <v>Christina Cook</v>
          </cell>
          <cell r="W149" t="str">
            <v>504 Redwood Boulevard, Suite 100</v>
          </cell>
          <cell r="X149" t="str">
            <v>Novato</v>
          </cell>
          <cell r="Y149" t="str">
            <v>CA</v>
          </cell>
          <cell r="Z149">
            <v>94947</v>
          </cell>
          <cell r="AA149" t="str">
            <v>(415) 884-9153</v>
          </cell>
          <cell r="AB149">
            <v>39787</v>
          </cell>
          <cell r="AC149">
            <v>39787</v>
          </cell>
          <cell r="AD149">
            <v>28000000</v>
          </cell>
          <cell r="AE149" t="str">
            <v>Squire Sanders</v>
          </cell>
          <cell r="AF149" t="str">
            <v>BMRC</v>
          </cell>
          <cell r="AG149" t="str">
            <v>Nasdaq</v>
          </cell>
          <cell r="AH149">
            <v>27.23</v>
          </cell>
          <cell r="AI149">
            <v>154242</v>
          </cell>
        </row>
        <row r="150">
          <cell r="A150">
            <v>128</v>
          </cell>
          <cell r="B150" t="str">
            <v>November 14, 2008</v>
          </cell>
          <cell r="C150" t="str">
            <v>FDIC</v>
          </cell>
          <cell r="D150" t="str">
            <v>RSSD</v>
          </cell>
          <cell r="E150">
            <v>1908082</v>
          </cell>
          <cell r="F150" t="str">
            <v>Bank of North Carolina</v>
          </cell>
          <cell r="H150">
            <v>31260000</v>
          </cell>
          <cell r="I150" t="str">
            <v>Approve</v>
          </cell>
          <cell r="L150" t="str">
            <v>November 19, 2008</v>
          </cell>
          <cell r="M150">
            <v>39771.708333333336</v>
          </cell>
          <cell r="N150" t="str">
            <v>Approve</v>
          </cell>
          <cell r="O150">
            <v>31260000</v>
          </cell>
          <cell r="Q150" t="str">
            <v>Yes</v>
          </cell>
          <cell r="R150">
            <v>39773</v>
          </cell>
          <cell r="T150" t="str">
            <v>Mr. W. Swope Montgomery, Jr.</v>
          </cell>
          <cell r="U150" t="str">
            <v>336-869-9200</v>
          </cell>
          <cell r="V150" t="str">
            <v>David B. Spencer</v>
          </cell>
          <cell r="W150" t="str">
            <v>831 Julian Avenue</v>
          </cell>
          <cell r="X150" t="str">
            <v>Thomasville</v>
          </cell>
          <cell r="Y150" t="str">
            <v>NC</v>
          </cell>
          <cell r="Z150">
            <v>27360</v>
          </cell>
          <cell r="AA150" t="str">
            <v>(336) 889-8451</v>
          </cell>
          <cell r="AB150">
            <v>39787</v>
          </cell>
          <cell r="AC150">
            <v>39787</v>
          </cell>
          <cell r="AD150">
            <v>31260000</v>
          </cell>
          <cell r="AE150" t="str">
            <v>Hughes Hubbard</v>
          </cell>
          <cell r="AH150">
            <v>8.6300000000000008</v>
          </cell>
          <cell r="AI150">
            <v>543337</v>
          </cell>
        </row>
        <row r="151">
          <cell r="A151">
            <v>129</v>
          </cell>
          <cell r="B151" t="str">
            <v>November 14, 2008</v>
          </cell>
          <cell r="C151" t="str">
            <v>FDIC</v>
          </cell>
          <cell r="D151" t="str">
            <v>RSSD</v>
          </cell>
          <cell r="E151">
            <v>2082532</v>
          </cell>
          <cell r="F151" t="str">
            <v>Uwharrie Capital Corp/Bank of Stanly</v>
          </cell>
          <cell r="G151" t="str">
            <v>Private</v>
          </cell>
          <cell r="H151">
            <v>10000000</v>
          </cell>
          <cell r="I151" t="str">
            <v>Approve</v>
          </cell>
          <cell r="L151" t="str">
            <v>November 21, 2008</v>
          </cell>
          <cell r="M151">
            <v>39773.708333333336</v>
          </cell>
          <cell r="N151" t="str">
            <v>Approve</v>
          </cell>
          <cell r="O151">
            <v>10000000</v>
          </cell>
          <cell r="Q151" t="str">
            <v>Yes</v>
          </cell>
          <cell r="R151">
            <v>39777</v>
          </cell>
          <cell r="T151" t="str">
            <v>Mr. David Beaver</v>
          </cell>
          <cell r="U151" t="str">
            <v>704-983-6181 ext. 1488</v>
          </cell>
          <cell r="V151" t="str">
            <v>Barbara Williams</v>
          </cell>
          <cell r="W151" t="str">
            <v>P.O. Box 338</v>
          </cell>
          <cell r="X151" t="str">
            <v>Albemarle</v>
          </cell>
          <cell r="Y151" t="str">
            <v>NC</v>
          </cell>
          <cell r="Z151">
            <v>28001</v>
          </cell>
          <cell r="AA151" t="str">
            <v>(704) 983-6462</v>
          </cell>
          <cell r="AB151">
            <v>39805</v>
          </cell>
          <cell r="AC151">
            <v>39805</v>
          </cell>
          <cell r="AD151">
            <v>10000000</v>
          </cell>
          <cell r="AE151" t="str">
            <v>Squire Sanders</v>
          </cell>
          <cell r="AF151" t="str">
            <v>UWHR.OB</v>
          </cell>
          <cell r="AG151" t="str">
            <v>OTC</v>
          </cell>
          <cell r="AH151" t="str">
            <v>n/a</v>
          </cell>
          <cell r="AI151" t="str">
            <v>n/a</v>
          </cell>
        </row>
        <row r="152">
          <cell r="A152">
            <v>130</v>
          </cell>
          <cell r="B152" t="str">
            <v>November 14, 2008</v>
          </cell>
          <cell r="C152" t="str">
            <v>FDIC</v>
          </cell>
          <cell r="D152" t="str">
            <v>RSSD</v>
          </cell>
          <cell r="E152">
            <v>1097089</v>
          </cell>
          <cell r="F152" t="str">
            <v>Bank of the Ozarks, Inc.</v>
          </cell>
          <cell r="G152" t="str">
            <v xml:space="preserve">Public </v>
          </cell>
          <cell r="H152">
            <v>75000000</v>
          </cell>
          <cell r="I152" t="str">
            <v>Approve</v>
          </cell>
          <cell r="L152" t="str">
            <v>November 19, 2008</v>
          </cell>
          <cell r="M152">
            <v>39771.708333333336</v>
          </cell>
          <cell r="N152" t="str">
            <v>Approve</v>
          </cell>
          <cell r="O152">
            <v>75000000</v>
          </cell>
          <cell r="Q152" t="str">
            <v>Yes</v>
          </cell>
          <cell r="R152">
            <v>39773</v>
          </cell>
          <cell r="T152" t="str">
            <v>Mr. George G. Gleason</v>
          </cell>
          <cell r="U152" t="str">
            <v>501-978-2200</v>
          </cell>
          <cell r="V152" t="str">
            <v>Paul E. Moore</v>
          </cell>
          <cell r="W152" t="str">
            <v>12615 Chenal Parkway</v>
          </cell>
          <cell r="X152" t="str">
            <v>Little Rock</v>
          </cell>
          <cell r="Y152" t="str">
            <v>AR</v>
          </cell>
          <cell r="Z152">
            <v>72211</v>
          </cell>
          <cell r="AA152" t="str">
            <v>(501) 978-2205</v>
          </cell>
          <cell r="AB152">
            <v>39794</v>
          </cell>
          <cell r="AC152">
            <v>39794</v>
          </cell>
          <cell r="AD152">
            <v>75000000</v>
          </cell>
          <cell r="AE152" t="str">
            <v>Hughes Hubbard</v>
          </cell>
          <cell r="AF152" t="str">
            <v>OZRK</v>
          </cell>
          <cell r="AG152" t="str">
            <v>Nasdaq</v>
          </cell>
          <cell r="AH152">
            <v>29.62</v>
          </cell>
          <cell r="AI152">
            <v>379811</v>
          </cell>
        </row>
        <row r="153">
          <cell r="A153">
            <v>131</v>
          </cell>
          <cell r="B153" t="str">
            <v>November 14, 2008</v>
          </cell>
          <cell r="C153" t="str">
            <v>FDIC</v>
          </cell>
          <cell r="D153" t="str">
            <v>RSSD</v>
          </cell>
          <cell r="E153">
            <v>1138012</v>
          </cell>
          <cell r="F153" t="str">
            <v>BancTrust Financial Group, Inc./Bank Trust</v>
          </cell>
          <cell r="G153" t="str">
            <v xml:space="preserve">Public </v>
          </cell>
          <cell r="H153">
            <v>50000000</v>
          </cell>
          <cell r="I153" t="str">
            <v>Approve</v>
          </cell>
          <cell r="L153" t="str">
            <v>December 11, 2008</v>
          </cell>
          <cell r="M153">
            <v>39793.583333333336</v>
          </cell>
          <cell r="N153" t="str">
            <v>Approve</v>
          </cell>
          <cell r="O153">
            <v>50000000</v>
          </cell>
          <cell r="Q153" t="str">
            <v>Yes</v>
          </cell>
          <cell r="R153">
            <v>39797</v>
          </cell>
          <cell r="T153" t="str">
            <v>Mr. F. Michael Johnson</v>
          </cell>
          <cell r="U153" t="str">
            <v>251-431-7813</v>
          </cell>
          <cell r="V153" t="str">
            <v>Leigh Thompson</v>
          </cell>
          <cell r="W153" t="str">
            <v>100 Saint Joseph Street</v>
          </cell>
          <cell r="X153" t="str">
            <v>Mobile</v>
          </cell>
          <cell r="Y153" t="str">
            <v>AL</v>
          </cell>
          <cell r="Z153">
            <v>36602</v>
          </cell>
          <cell r="AA153" t="str">
            <v>(251) 431-7851</v>
          </cell>
          <cell r="AB153">
            <v>39801</v>
          </cell>
          <cell r="AC153">
            <v>39801</v>
          </cell>
          <cell r="AD153">
            <v>50000000</v>
          </cell>
          <cell r="AE153" t="str">
            <v>Squire Sanders</v>
          </cell>
          <cell r="AF153" t="str">
            <v>BTFG</v>
          </cell>
          <cell r="AG153" t="str">
            <v>Nasdaq</v>
          </cell>
          <cell r="AH153">
            <v>10.26</v>
          </cell>
          <cell r="AI153">
            <v>730994</v>
          </cell>
        </row>
        <row r="154">
          <cell r="A154">
            <v>132</v>
          </cell>
          <cell r="B154" t="str">
            <v>November 14, 2008</v>
          </cell>
          <cell r="C154" t="str">
            <v>FDIC/FRB</v>
          </cell>
          <cell r="D154" t="str">
            <v>RSSD</v>
          </cell>
          <cell r="E154">
            <v>3003178</v>
          </cell>
          <cell r="F154" t="str">
            <v>Center Financial Corporation/Center Bank</v>
          </cell>
          <cell r="G154" t="str">
            <v xml:space="preserve">Public </v>
          </cell>
          <cell r="H154">
            <v>55000000</v>
          </cell>
          <cell r="I154" t="str">
            <v>Approve</v>
          </cell>
          <cell r="L154" t="str">
            <v>November 21, 2008</v>
          </cell>
          <cell r="M154">
            <v>39773.708333333336</v>
          </cell>
          <cell r="N154" t="str">
            <v>Approve</v>
          </cell>
          <cell r="O154">
            <v>55000000</v>
          </cell>
          <cell r="Q154" t="str">
            <v>Yes</v>
          </cell>
          <cell r="R154">
            <v>39777</v>
          </cell>
          <cell r="T154" t="str">
            <v>Mr. Jae Whan (J.W.) Yoo</v>
          </cell>
          <cell r="U154" t="str">
            <v>213-251-2201</v>
          </cell>
          <cell r="V154" t="str">
            <v>Lonny D. Robinson</v>
          </cell>
          <cell r="W154" t="str">
            <v>3435 Wilshire Boulevard, Suite 700</v>
          </cell>
          <cell r="X154" t="str">
            <v>Los Angeles</v>
          </cell>
          <cell r="Y154" t="str">
            <v>CA</v>
          </cell>
          <cell r="Z154">
            <v>90010</v>
          </cell>
          <cell r="AA154" t="str">
            <v>(213) 251-2202</v>
          </cell>
          <cell r="AB154">
            <v>39794</v>
          </cell>
          <cell r="AC154">
            <v>39794</v>
          </cell>
          <cell r="AD154">
            <v>55000000</v>
          </cell>
          <cell r="AE154" t="str">
            <v>Hughes Hubbard</v>
          </cell>
          <cell r="AF154" t="str">
            <v>CLFC</v>
          </cell>
          <cell r="AG154" t="str">
            <v>Nasdaq</v>
          </cell>
          <cell r="AH154">
            <v>9.5399999999999991</v>
          </cell>
          <cell r="AI154">
            <v>864780</v>
          </cell>
        </row>
        <row r="155">
          <cell r="A155">
            <v>133</v>
          </cell>
          <cell r="B155" t="str">
            <v>November 14, 2008</v>
          </cell>
          <cell r="C155" t="str">
            <v>FDIC</v>
          </cell>
          <cell r="D155" t="str">
            <v>RSSD</v>
          </cell>
          <cell r="E155">
            <v>2746049</v>
          </cell>
          <cell r="F155" t="str">
            <v>Central Bancorp, Inc./Central Co-operative Bank</v>
          </cell>
          <cell r="G155" t="str">
            <v xml:space="preserve">Public </v>
          </cell>
          <cell r="H155">
            <v>10000000</v>
          </cell>
          <cell r="I155" t="str">
            <v>Approve</v>
          </cell>
          <cell r="L155" t="str">
            <v>November 25, 2008</v>
          </cell>
          <cell r="M155">
            <v>39777.708333333336</v>
          </cell>
          <cell r="N155" t="str">
            <v>Approve</v>
          </cell>
          <cell r="O155">
            <v>10000000</v>
          </cell>
          <cell r="Q155" t="str">
            <v>Yes</v>
          </cell>
          <cell r="R155">
            <v>39783</v>
          </cell>
          <cell r="T155" t="str">
            <v>Mr. John D. Doherty</v>
          </cell>
          <cell r="U155" t="str">
            <v>617-629-4222</v>
          </cell>
          <cell r="V155" t="str">
            <v>Paul S. Feeley</v>
          </cell>
          <cell r="W155" t="str">
            <v>399 Highland Ave.</v>
          </cell>
          <cell r="X155" t="str">
            <v>Somerville</v>
          </cell>
          <cell r="Y155" t="str">
            <v>MA</v>
          </cell>
          <cell r="Z155">
            <v>2144</v>
          </cell>
          <cell r="AA155" t="str">
            <v>(617) 629-4247</v>
          </cell>
          <cell r="AB155">
            <v>39787</v>
          </cell>
          <cell r="AC155">
            <v>39787</v>
          </cell>
          <cell r="AD155">
            <v>10000000</v>
          </cell>
          <cell r="AE155" t="str">
            <v>Squire Sanders</v>
          </cell>
          <cell r="AF155" t="str">
            <v>CEBK</v>
          </cell>
          <cell r="AG155" t="str">
            <v>Nasdaq</v>
          </cell>
          <cell r="AH155">
            <v>6.39</v>
          </cell>
          <cell r="AI155">
            <v>234742</v>
          </cell>
        </row>
        <row r="156">
          <cell r="A156">
            <v>134</v>
          </cell>
          <cell r="B156" t="str">
            <v>November 14, 2008</v>
          </cell>
          <cell r="C156" t="str">
            <v>FDIC</v>
          </cell>
          <cell r="D156" t="str">
            <v>RSSD</v>
          </cell>
          <cell r="E156">
            <v>3409462</v>
          </cell>
          <cell r="F156" t="str">
            <v>Community 1st Bank</v>
          </cell>
          <cell r="G156" t="str">
            <v>Private</v>
          </cell>
          <cell r="H156">
            <v>2550000</v>
          </cell>
          <cell r="I156" t="str">
            <v>Approve</v>
          </cell>
          <cell r="L156" t="str">
            <v>November 19, 2008</v>
          </cell>
          <cell r="M156">
            <v>39771.708333333336</v>
          </cell>
          <cell r="N156" t="str">
            <v>Approve</v>
          </cell>
          <cell r="O156">
            <v>2550000</v>
          </cell>
          <cell r="Q156" t="str">
            <v>Yes</v>
          </cell>
          <cell r="R156">
            <v>39773</v>
          </cell>
          <cell r="T156" t="str">
            <v>Mr. Mark A. Lund</v>
          </cell>
          <cell r="U156" t="str">
            <v>916-724-2423</v>
          </cell>
          <cell r="V156" t="str">
            <v>James J. Kim</v>
          </cell>
          <cell r="W156" t="str">
            <v>2250 Douglas Boulevard, Suite 100</v>
          </cell>
          <cell r="X156" t="str">
            <v>Roseville</v>
          </cell>
          <cell r="Y156" t="str">
            <v>CA</v>
          </cell>
          <cell r="Z156">
            <v>95661</v>
          </cell>
          <cell r="AA156" t="str">
            <v>(916) 724-2422</v>
          </cell>
          <cell r="AB156">
            <v>39829</v>
          </cell>
          <cell r="AC156">
            <v>39829</v>
          </cell>
          <cell r="AD156">
            <v>2550000</v>
          </cell>
          <cell r="AE156" t="str">
            <v>Hughes Hubbard</v>
          </cell>
          <cell r="AH156" t="str">
            <v>n/a</v>
          </cell>
          <cell r="AI156" t="str">
            <v>n/a</v>
          </cell>
        </row>
        <row r="157">
          <cell r="A157">
            <v>135</v>
          </cell>
          <cell r="B157" t="str">
            <v>November 14, 2008</v>
          </cell>
          <cell r="C157" t="str">
            <v>FDIC</v>
          </cell>
          <cell r="D157" t="str">
            <v>RSSD</v>
          </cell>
          <cell r="E157">
            <v>2303910</v>
          </cell>
          <cell r="F157" t="str">
            <v>Enterprise Financial Services Corp./ Enterprise Bank &amp; Trust</v>
          </cell>
          <cell r="G157" t="str">
            <v xml:space="preserve">Public </v>
          </cell>
          <cell r="H157">
            <v>62000000</v>
          </cell>
          <cell r="I157" t="str">
            <v>Approve</v>
          </cell>
          <cell r="L157" t="str">
            <v>November 21, 2008</v>
          </cell>
          <cell r="M157">
            <v>39773.708333333336</v>
          </cell>
          <cell r="N157" t="str">
            <v>Approve</v>
          </cell>
          <cell r="O157">
            <v>35000000</v>
          </cell>
          <cell r="P157" t="str">
            <v>amount lowered per 12/16 bank request</v>
          </cell>
          <cell r="Q157" t="str">
            <v>Yes</v>
          </cell>
          <cell r="R157">
            <v>39777</v>
          </cell>
          <cell r="T157" t="str">
            <v>Mr. Frank Sanfilippo</v>
          </cell>
          <cell r="U157" t="str">
            <v>314-512-7214</v>
          </cell>
          <cell r="V157" t="str">
            <v>Jerry Mueller</v>
          </cell>
          <cell r="W157" t="str">
            <v>150 N. Meramec</v>
          </cell>
          <cell r="X157" t="str">
            <v>St. Louis</v>
          </cell>
          <cell r="Y157" t="str">
            <v>MO</v>
          </cell>
          <cell r="Z157">
            <v>63105</v>
          </cell>
          <cell r="AA157" t="str">
            <v>(314) 812-1576</v>
          </cell>
          <cell r="AB157">
            <v>39801</v>
          </cell>
          <cell r="AC157">
            <v>39801</v>
          </cell>
          <cell r="AD157">
            <v>35000000</v>
          </cell>
          <cell r="AE157" t="str">
            <v>Squire Sanders</v>
          </cell>
          <cell r="AH157">
            <v>16.2</v>
          </cell>
          <cell r="AI157">
            <v>324074</v>
          </cell>
        </row>
        <row r="158">
          <cell r="A158">
            <v>136</v>
          </cell>
          <cell r="B158" t="str">
            <v>November 14, 2008</v>
          </cell>
          <cell r="C158" t="str">
            <v>FDIC</v>
          </cell>
          <cell r="D158" t="str">
            <v>RSSD</v>
          </cell>
          <cell r="E158">
            <v>1104231</v>
          </cell>
          <cell r="F158" t="str">
            <v>International Bancshares Corporation/ International Bank of Commerce</v>
          </cell>
          <cell r="G158" t="str">
            <v xml:space="preserve">Public </v>
          </cell>
          <cell r="H158">
            <v>216000000</v>
          </cell>
          <cell r="I158" t="str">
            <v>Approve</v>
          </cell>
          <cell r="L158" t="str">
            <v>November 19, 2008</v>
          </cell>
          <cell r="M158">
            <v>39771.708333333336</v>
          </cell>
          <cell r="N158" t="str">
            <v>Approve</v>
          </cell>
          <cell r="O158">
            <v>216000000</v>
          </cell>
          <cell r="Q158" t="str">
            <v>Yes</v>
          </cell>
          <cell r="R158">
            <v>39773</v>
          </cell>
          <cell r="T158" t="str">
            <v>Mr. Cary Plotkin Kavy</v>
          </cell>
          <cell r="U158" t="str">
            <v>210-554-5250</v>
          </cell>
          <cell r="V158" t="str">
            <v>Dennis E. Nixon</v>
          </cell>
          <cell r="W158" t="str">
            <v>1200 San Bernardo Ave.</v>
          </cell>
          <cell r="X158" t="str">
            <v>Laredo</v>
          </cell>
          <cell r="Y158" t="str">
            <v>TX</v>
          </cell>
          <cell r="Z158">
            <v>78240</v>
          </cell>
          <cell r="AA158" t="str">
            <v>(956) 726-6616</v>
          </cell>
          <cell r="AB158">
            <v>39805</v>
          </cell>
          <cell r="AC158">
            <v>39805</v>
          </cell>
          <cell r="AD158">
            <v>216000000</v>
          </cell>
          <cell r="AE158" t="str">
            <v>Hughes Hubbard</v>
          </cell>
          <cell r="AF158" t="str">
            <v>IBOC</v>
          </cell>
          <cell r="AG158" t="str">
            <v>Nasdaq</v>
          </cell>
          <cell r="AH158">
            <v>24.43</v>
          </cell>
          <cell r="AI158">
            <v>1326238</v>
          </cell>
        </row>
        <row r="159">
          <cell r="A159">
            <v>137</v>
          </cell>
          <cell r="B159" t="str">
            <v>November 14, 2008</v>
          </cell>
          <cell r="C159" t="str">
            <v>FDIC</v>
          </cell>
          <cell r="D159" t="str">
            <v>RSSD</v>
          </cell>
          <cell r="E159">
            <v>3282692</v>
          </cell>
          <cell r="F159" t="str">
            <v>First Sound Bank</v>
          </cell>
          <cell r="G159" t="str">
            <v xml:space="preserve">Public </v>
          </cell>
          <cell r="H159">
            <v>7400000</v>
          </cell>
          <cell r="I159" t="str">
            <v>Approve</v>
          </cell>
          <cell r="L159" t="str">
            <v>November 19, 2008</v>
          </cell>
          <cell r="M159">
            <v>39771.708333333336</v>
          </cell>
          <cell r="N159" t="str">
            <v>Approve</v>
          </cell>
          <cell r="O159">
            <v>7400000</v>
          </cell>
          <cell r="Q159" t="str">
            <v>Yes</v>
          </cell>
          <cell r="R159">
            <v>39773</v>
          </cell>
          <cell r="T159" t="str">
            <v>Ms. Jan Gould</v>
          </cell>
          <cell r="U159" t="str">
            <v>206-436-2002</v>
          </cell>
          <cell r="V159" t="str">
            <v>Steve Shaughnessy</v>
          </cell>
          <cell r="W159" t="str">
            <v>925 Fourth Avenue, Suite 2350</v>
          </cell>
          <cell r="X159" t="str">
            <v>Seattle</v>
          </cell>
          <cell r="Y159" t="str">
            <v>WA</v>
          </cell>
          <cell r="Z159">
            <v>98104</v>
          </cell>
          <cell r="AA159" t="str">
            <v>(206) 515-2005</v>
          </cell>
          <cell r="AB159">
            <v>39805</v>
          </cell>
          <cell r="AC159">
            <v>39805</v>
          </cell>
          <cell r="AD159">
            <v>7400000</v>
          </cell>
          <cell r="AE159" t="str">
            <v>Squire Sanders</v>
          </cell>
          <cell r="AH159">
            <v>9.73</v>
          </cell>
          <cell r="AI159">
            <v>114080</v>
          </cell>
        </row>
        <row r="160">
          <cell r="A160">
            <v>138</v>
          </cell>
          <cell r="B160" t="str">
            <v>November 14, 2008</v>
          </cell>
          <cell r="C160" t="str">
            <v>FDIC</v>
          </cell>
          <cell r="D160" t="str">
            <v>RSSD</v>
          </cell>
          <cell r="E160">
            <v>1944204</v>
          </cell>
          <cell r="F160" t="str">
            <v>Mid Penn Bancorp, Inc./Mid Penn Bank</v>
          </cell>
          <cell r="G160" t="str">
            <v xml:space="preserve">Public </v>
          </cell>
          <cell r="H160">
            <v>10000000</v>
          </cell>
          <cell r="I160" t="str">
            <v>Approve</v>
          </cell>
          <cell r="L160" t="str">
            <v>November 19, 2008</v>
          </cell>
          <cell r="M160">
            <v>39771.708333333336</v>
          </cell>
          <cell r="N160" t="str">
            <v xml:space="preserve">Approve </v>
          </cell>
          <cell r="O160">
            <v>10000000</v>
          </cell>
          <cell r="P160" t="str">
            <v>11/19 Approved by IC, but hold off on the letter for verification by Melissa; 11/20 Karl called and they said they would email verified amount; originally requested $12.9 million, but changed request with their FBA to $10 million</v>
          </cell>
          <cell r="Q160" t="str">
            <v>Yes</v>
          </cell>
          <cell r="R160">
            <v>39783</v>
          </cell>
          <cell r="T160" t="str">
            <v>Mr. Kevin W. Laudenslager</v>
          </cell>
          <cell r="U160" t="str">
            <v>717-692-2133 Ext. 107</v>
          </cell>
          <cell r="V160" t="str">
            <v>Edward P. Williams</v>
          </cell>
          <cell r="W160" t="str">
            <v>349 Union Street</v>
          </cell>
          <cell r="X160" t="str">
            <v>Millersburg</v>
          </cell>
          <cell r="Y160" t="str">
            <v>PA</v>
          </cell>
          <cell r="Z160">
            <v>17061</v>
          </cell>
          <cell r="AA160" t="str">
            <v>(717) 692-4861</v>
          </cell>
          <cell r="AB160">
            <v>39801</v>
          </cell>
          <cell r="AC160">
            <v>39801</v>
          </cell>
          <cell r="AD160">
            <v>10000000</v>
          </cell>
          <cell r="AE160" t="str">
            <v>Hughes Hubbard</v>
          </cell>
          <cell r="AF160" t="str">
            <v>MPB</v>
          </cell>
          <cell r="AG160" t="str">
            <v>Nasdaq</v>
          </cell>
          <cell r="AH160">
            <v>20.52</v>
          </cell>
          <cell r="AI160">
            <v>73099</v>
          </cell>
        </row>
        <row r="161">
          <cell r="A161">
            <v>139</v>
          </cell>
          <cell r="B161" t="str">
            <v>November 14, 2008</v>
          </cell>
          <cell r="C161" t="str">
            <v>FDIC</v>
          </cell>
          <cell r="D161" t="str">
            <v>RSSD</v>
          </cell>
          <cell r="E161">
            <v>3364600</v>
          </cell>
          <cell r="F161" t="str">
            <v>Mission Valley Bancorp/ Mission Valley Bank</v>
          </cell>
          <cell r="G161" t="str">
            <v>CDFI - Private</v>
          </cell>
          <cell r="H161">
            <v>5500000</v>
          </cell>
          <cell r="I161" t="str">
            <v>Approve</v>
          </cell>
          <cell r="L161" t="str">
            <v>November 19, 2008</v>
          </cell>
          <cell r="M161">
            <v>39771.708333333336</v>
          </cell>
          <cell r="N161" t="str">
            <v>Approve</v>
          </cell>
          <cell r="O161">
            <v>5500000</v>
          </cell>
          <cell r="Q161" t="str">
            <v>Yes</v>
          </cell>
          <cell r="R161">
            <v>39773</v>
          </cell>
          <cell r="T161" t="str">
            <v>Ms. Tamara Gurney</v>
          </cell>
          <cell r="U161" t="str">
            <v>818-394-2330</v>
          </cell>
          <cell r="V161" t="str">
            <v>Jane Chen</v>
          </cell>
          <cell r="W161" t="str">
            <v>9116 Sunland Blvd</v>
          </cell>
          <cell r="X161" t="str">
            <v>Sun Valley</v>
          </cell>
          <cell r="Y161" t="str">
            <v>CA</v>
          </cell>
          <cell r="Z161" t="str">
            <v>91352</v>
          </cell>
          <cell r="AA161" t="str">
            <v>(818) 394-2380</v>
          </cell>
          <cell r="AB161">
            <v>39805</v>
          </cell>
          <cell r="AC161">
            <v>39805</v>
          </cell>
          <cell r="AD161">
            <v>5500000</v>
          </cell>
          <cell r="AE161" t="str">
            <v>Squire Sanders</v>
          </cell>
          <cell r="AF161" t="str">
            <v>MVLY.OB</v>
          </cell>
          <cell r="AG161" t="str">
            <v>OTC</v>
          </cell>
          <cell r="AH161" t="str">
            <v>n/a</v>
          </cell>
          <cell r="AI161" t="str">
            <v>n/a</v>
          </cell>
        </row>
        <row r="162">
          <cell r="A162">
            <v>140</v>
          </cell>
          <cell r="B162" t="str">
            <v>November 14, 2008</v>
          </cell>
          <cell r="C162" t="str">
            <v>FDIC</v>
          </cell>
          <cell r="D162" t="str">
            <v>RSSD</v>
          </cell>
          <cell r="E162">
            <v>3471209</v>
          </cell>
          <cell r="F162" t="str">
            <v>New Resource Bank</v>
          </cell>
          <cell r="H162">
            <v>4000000</v>
          </cell>
          <cell r="I162" t="str">
            <v>Approve</v>
          </cell>
          <cell r="L162" t="str">
            <v>November 25, 2008</v>
          </cell>
          <cell r="M162">
            <v>39777.708333333336</v>
          </cell>
          <cell r="N162" t="str">
            <v>Approve</v>
          </cell>
          <cell r="O162">
            <v>3972000</v>
          </cell>
          <cell r="P162" t="str">
            <v>IC held this application at the 11/19 meeting; Approved 11/25/08; 12/03/08 Brent Hoyer asked for it to be placed on HOLD due to a material change in the bank's condition</v>
          </cell>
          <cell r="Q162" t="str">
            <v>Yes</v>
          </cell>
          <cell r="R162">
            <v>39783</v>
          </cell>
          <cell r="T162" t="str">
            <v>Mr. Clay Jones</v>
          </cell>
          <cell r="U162" t="str">
            <v>415-995-8101</v>
          </cell>
          <cell r="V162" t="str">
            <v>Peter Liu</v>
          </cell>
          <cell r="W162" t="str">
            <v>405 Howard Street, Suite 110</v>
          </cell>
          <cell r="X162" t="str">
            <v>San Francisco</v>
          </cell>
          <cell r="Y162" t="str">
            <v>CA</v>
          </cell>
          <cell r="Z162">
            <v>94105</v>
          </cell>
          <cell r="AA162" t="str">
            <v>(415) 947-0482</v>
          </cell>
          <cell r="AB162" t="str">
            <v xml:space="preserve"> </v>
          </cell>
          <cell r="AE162" t="str">
            <v>Hughes Hubbard</v>
          </cell>
          <cell r="AF162" t="str">
            <v>NWBN.OB</v>
          </cell>
          <cell r="AG162" t="str">
            <v>OTC</v>
          </cell>
        </row>
        <row r="163">
          <cell r="A163">
            <v>141</v>
          </cell>
          <cell r="B163" t="str">
            <v>November 14, 2008</v>
          </cell>
          <cell r="C163" t="str">
            <v>FDIC</v>
          </cell>
          <cell r="D163" t="str">
            <v>RSSD</v>
          </cell>
          <cell r="E163">
            <v>1076002</v>
          </cell>
          <cell r="F163" t="str">
            <v>NewBridge Bancorp/New Bridge Bank</v>
          </cell>
          <cell r="G163" t="str">
            <v xml:space="preserve">Public </v>
          </cell>
          <cell r="H163">
            <v>52372000</v>
          </cell>
          <cell r="I163" t="str">
            <v>Approve</v>
          </cell>
          <cell r="L163" t="str">
            <v>November 21, 2008</v>
          </cell>
          <cell r="M163">
            <v>39773.708333333336</v>
          </cell>
          <cell r="N163" t="str">
            <v>Approve</v>
          </cell>
          <cell r="O163">
            <v>52372000</v>
          </cell>
          <cell r="P163" t="str">
            <v xml:space="preserve">Increased amount at bank's request to 3% of 9/30 RWA - application was made based on 6/30 RWA </v>
          </cell>
          <cell r="Q163" t="str">
            <v>Yes</v>
          </cell>
          <cell r="R163">
            <v>39777</v>
          </cell>
          <cell r="T163" t="str">
            <v>Mr. Pressley A. Ridgill</v>
          </cell>
          <cell r="U163" t="str">
            <v>336-369-0903</v>
          </cell>
          <cell r="V163" t="str">
            <v>Michael W. Shelton</v>
          </cell>
          <cell r="W163" t="str">
            <v>1501 Highwoods Boulevard, Suite 400</v>
          </cell>
          <cell r="X163" t="str">
            <v>Greensboro</v>
          </cell>
          <cell r="Y163" t="str">
            <v>NC</v>
          </cell>
          <cell r="Z163">
            <v>27410</v>
          </cell>
          <cell r="AA163" t="str">
            <v>(336) 369-0935</v>
          </cell>
          <cell r="AB163">
            <v>39794</v>
          </cell>
          <cell r="AC163">
            <v>39794</v>
          </cell>
          <cell r="AD163">
            <v>52372000</v>
          </cell>
          <cell r="AE163" t="str">
            <v>Squire Sanders</v>
          </cell>
          <cell r="AF163" t="str">
            <v>NBBC</v>
          </cell>
          <cell r="AG163" t="str">
            <v>Nasdaq</v>
          </cell>
          <cell r="AH163">
            <v>3.06</v>
          </cell>
          <cell r="AI163">
            <v>2567255</v>
          </cell>
        </row>
        <row r="164">
          <cell r="A164">
            <v>142</v>
          </cell>
          <cell r="B164" t="str">
            <v>November 14, 2008</v>
          </cell>
          <cell r="C164" t="str">
            <v>FDIC</v>
          </cell>
          <cell r="D164" t="str">
            <v>RSSD</v>
          </cell>
          <cell r="E164">
            <v>3595084</v>
          </cell>
          <cell r="F164" t="str">
            <v>Pacific City Finacial Corporation/ Pacific City Bank</v>
          </cell>
          <cell r="G164" t="str">
            <v>Private</v>
          </cell>
          <cell r="H164">
            <v>16200000</v>
          </cell>
          <cell r="I164" t="str">
            <v>Approve</v>
          </cell>
          <cell r="L164" t="str">
            <v>November 21, 2008</v>
          </cell>
          <cell r="M164">
            <v>39773.708333333336</v>
          </cell>
          <cell r="N164" t="str">
            <v>Approve</v>
          </cell>
          <cell r="O164">
            <v>16200000</v>
          </cell>
          <cell r="Q164" t="str">
            <v>Yes</v>
          </cell>
          <cell r="R164">
            <v>39777</v>
          </cell>
          <cell r="T164" t="str">
            <v>Mr. Andrew H. Chung</v>
          </cell>
          <cell r="U164" t="str">
            <v>213-210-2020</v>
          </cell>
          <cell r="V164" t="str">
            <v>Henry Kim</v>
          </cell>
          <cell r="W164" t="str">
            <v>3701 Wilshire Blvd, Suite 402</v>
          </cell>
          <cell r="X164" t="str">
            <v>Los Angeles</v>
          </cell>
          <cell r="Y164" t="str">
            <v>CA</v>
          </cell>
          <cell r="Z164">
            <v>90010</v>
          </cell>
          <cell r="AA164" t="str">
            <v>(213) 210-2032</v>
          </cell>
          <cell r="AB164">
            <v>39801</v>
          </cell>
          <cell r="AC164">
            <v>39801</v>
          </cell>
          <cell r="AD164">
            <v>16200000</v>
          </cell>
          <cell r="AE164" t="str">
            <v>Hughes Hubbard</v>
          </cell>
          <cell r="AF164" t="str">
            <v>PFCF.OB</v>
          </cell>
          <cell r="AG164" t="str">
            <v>OTC</v>
          </cell>
          <cell r="AH164" t="str">
            <v>n/a</v>
          </cell>
          <cell r="AI164" t="str">
            <v>n/a</v>
          </cell>
        </row>
        <row r="165">
          <cell r="A165">
            <v>143</v>
          </cell>
          <cell r="B165" t="str">
            <v>November 14, 2008</v>
          </cell>
          <cell r="C165" t="str">
            <v>FDIC/FRB</v>
          </cell>
          <cell r="D165" t="str">
            <v>RSSD</v>
          </cell>
          <cell r="E165">
            <v>3637863</v>
          </cell>
          <cell r="F165" t="str">
            <v>Security Business Bancorp/Security Business Bank of San Diego</v>
          </cell>
          <cell r="G165" t="str">
            <v>Private</v>
          </cell>
          <cell r="H165">
            <v>5803350</v>
          </cell>
          <cell r="I165" t="str">
            <v>Approve</v>
          </cell>
          <cell r="L165" t="str">
            <v>November 19, 2008</v>
          </cell>
          <cell r="M165">
            <v>39771.708333333336</v>
          </cell>
          <cell r="N165" t="str">
            <v>Approve</v>
          </cell>
          <cell r="O165">
            <v>5803000</v>
          </cell>
          <cell r="Q165" t="str">
            <v>Yes</v>
          </cell>
          <cell r="R165">
            <v>39773</v>
          </cell>
          <cell r="T165" t="str">
            <v>Mr. Paul F. Rodeno</v>
          </cell>
          <cell r="U165" t="str">
            <v>619-237-4801</v>
          </cell>
          <cell r="V165" t="str">
            <v>Pamela Schock</v>
          </cell>
          <cell r="W165" t="str">
            <v>701 B Street, Suite 100</v>
          </cell>
          <cell r="X165" t="str">
            <v>San Diego</v>
          </cell>
          <cell r="Y165" t="str">
            <v>CA</v>
          </cell>
          <cell r="Z165">
            <v>92101</v>
          </cell>
          <cell r="AA165" t="str">
            <v>(619) 230-8829</v>
          </cell>
          <cell r="AB165">
            <v>39822</v>
          </cell>
          <cell r="AC165">
            <v>39822</v>
          </cell>
          <cell r="AD165">
            <v>5803000</v>
          </cell>
          <cell r="AE165" t="str">
            <v>Squire Sanders</v>
          </cell>
          <cell r="AF165" t="str">
            <v>SBBC.OB</v>
          </cell>
          <cell r="AG165" t="str">
            <v>OTC</v>
          </cell>
          <cell r="AH165" t="str">
            <v>n/a</v>
          </cell>
          <cell r="AI165" t="str">
            <v>n/a</v>
          </cell>
        </row>
        <row r="166">
          <cell r="A166">
            <v>144</v>
          </cell>
          <cell r="B166" t="str">
            <v>November 14, 2008</v>
          </cell>
          <cell r="C166" t="str">
            <v>FDIC</v>
          </cell>
          <cell r="D166" t="str">
            <v>RSSD</v>
          </cell>
          <cell r="E166">
            <v>3047659</v>
          </cell>
          <cell r="F166" t="str">
            <v>Sound Banking Company</v>
          </cell>
          <cell r="G166" t="str">
            <v>Private</v>
          </cell>
          <cell r="H166">
            <v>3070000</v>
          </cell>
          <cell r="I166" t="str">
            <v>Approve</v>
          </cell>
          <cell r="L166" t="str">
            <v>November 19, 2008</v>
          </cell>
          <cell r="M166">
            <v>39771.708333333336</v>
          </cell>
          <cell r="N166" t="str">
            <v>Approve</v>
          </cell>
          <cell r="O166">
            <v>3070000</v>
          </cell>
          <cell r="Q166" t="str">
            <v>Yes</v>
          </cell>
          <cell r="R166">
            <v>39773</v>
          </cell>
          <cell r="T166" t="str">
            <v>Mr. Allen Nelson</v>
          </cell>
          <cell r="U166" t="str">
            <v>919-616-2067</v>
          </cell>
          <cell r="V166" t="str">
            <v>Phillip Collins</v>
          </cell>
          <cell r="W166" t="str">
            <v>5039 Executive Drive</v>
          </cell>
          <cell r="X166" t="str">
            <v>Morehead City</v>
          </cell>
          <cell r="Y166" t="str">
            <v>NC</v>
          </cell>
          <cell r="Z166">
            <v>28557</v>
          </cell>
          <cell r="AA166" t="str">
            <v>(919) 388-8311</v>
          </cell>
          <cell r="AB166">
            <v>39822</v>
          </cell>
          <cell r="AC166">
            <v>39822</v>
          </cell>
          <cell r="AD166">
            <v>3070000</v>
          </cell>
          <cell r="AE166" t="str">
            <v>Hughes Hubbard</v>
          </cell>
          <cell r="AF166" t="str">
            <v>SNBN.OB</v>
          </cell>
          <cell r="AG166" t="str">
            <v>OTC</v>
          </cell>
          <cell r="AH166" t="str">
            <v>n/a</v>
          </cell>
          <cell r="AI166" t="str">
            <v>n/a</v>
          </cell>
        </row>
        <row r="167">
          <cell r="A167">
            <v>145</v>
          </cell>
          <cell r="B167" t="str">
            <v>November 14, 2008</v>
          </cell>
          <cell r="C167" t="str">
            <v>FDIC</v>
          </cell>
          <cell r="D167" t="str">
            <v>RSSD</v>
          </cell>
          <cell r="E167">
            <v>3266227</v>
          </cell>
          <cell r="F167" t="str">
            <v>Southern Missouri Bancorp, Inc./ Southern Missouri Bank &amp; Trust Co.</v>
          </cell>
          <cell r="G167" t="str">
            <v xml:space="preserve">Public </v>
          </cell>
          <cell r="H167">
            <v>9555000</v>
          </cell>
          <cell r="I167" t="str">
            <v>Approve</v>
          </cell>
          <cell r="L167" t="str">
            <v>November 19, 2008</v>
          </cell>
          <cell r="M167">
            <v>39771.708333333336</v>
          </cell>
          <cell r="N167" t="str">
            <v>Approve</v>
          </cell>
          <cell r="O167">
            <v>9550000</v>
          </cell>
          <cell r="Q167" t="str">
            <v>Yes</v>
          </cell>
          <cell r="R167">
            <v>39773</v>
          </cell>
          <cell r="T167" t="str">
            <v>Mr. Greg A. Steffens</v>
          </cell>
          <cell r="U167" t="str">
            <v>573-778-1800</v>
          </cell>
          <cell r="V167" t="str">
            <v>Matt Funke</v>
          </cell>
          <cell r="W167" t="str">
            <v>531 Vine Street</v>
          </cell>
          <cell r="X167" t="str">
            <v>Poplar Bluff</v>
          </cell>
          <cell r="Y167" t="str">
            <v>MO</v>
          </cell>
          <cell r="Z167">
            <v>63901</v>
          </cell>
          <cell r="AA167" t="str">
            <v>(573) 686-2920</v>
          </cell>
          <cell r="AB167">
            <v>39787</v>
          </cell>
          <cell r="AC167">
            <v>39787</v>
          </cell>
          <cell r="AD167">
            <v>9550000</v>
          </cell>
          <cell r="AE167" t="str">
            <v>Squire Sanders</v>
          </cell>
          <cell r="AF167" t="str">
            <v>SMBC</v>
          </cell>
          <cell r="AG167" t="str">
            <v>Nasdaq</v>
          </cell>
          <cell r="AH167">
            <v>12.53</v>
          </cell>
          <cell r="AI167">
            <v>114326</v>
          </cell>
        </row>
        <row r="168">
          <cell r="A168">
            <v>146</v>
          </cell>
          <cell r="B168" t="str">
            <v>November 14, 2008</v>
          </cell>
          <cell r="C168" t="str">
            <v>FDIC</v>
          </cell>
          <cell r="D168" t="str">
            <v>RSSD</v>
          </cell>
          <cell r="E168">
            <v>138861</v>
          </cell>
          <cell r="F168" t="str">
            <v>State Bancorp, Inc./State Bank of Long Island</v>
          </cell>
          <cell r="H168">
            <v>36842000</v>
          </cell>
          <cell r="I168" t="str">
            <v>Approve</v>
          </cell>
          <cell r="L168" t="str">
            <v>November 19, 2008</v>
          </cell>
          <cell r="M168">
            <v>39771.708333333336</v>
          </cell>
          <cell r="N168" t="str">
            <v>Approve</v>
          </cell>
          <cell r="O168">
            <v>36842000</v>
          </cell>
          <cell r="Q168" t="str">
            <v>Yes</v>
          </cell>
          <cell r="R168">
            <v>39773</v>
          </cell>
          <cell r="T168" t="str">
            <v>Mr. Thomas M. O'Brien</v>
          </cell>
          <cell r="U168" t="str">
            <v>516-495-5103</v>
          </cell>
          <cell r="V168" t="str">
            <v>Patricia M. Schaubeck</v>
          </cell>
          <cell r="W168" t="str">
            <v>Two Jericho Plaza, Wing C</v>
          </cell>
          <cell r="X168" t="str">
            <v>Jericho</v>
          </cell>
          <cell r="Y168" t="str">
            <v>NY</v>
          </cell>
          <cell r="Z168">
            <v>11753</v>
          </cell>
          <cell r="AA168" t="str">
            <v>(516) 465-6700</v>
          </cell>
          <cell r="AB168">
            <v>39787</v>
          </cell>
          <cell r="AC168">
            <v>39787</v>
          </cell>
          <cell r="AD168">
            <v>36842000</v>
          </cell>
          <cell r="AE168" t="str">
            <v>Squire Sanders</v>
          </cell>
          <cell r="AH168">
            <v>11.87</v>
          </cell>
          <cell r="AI168">
            <v>465569</v>
          </cell>
        </row>
        <row r="169">
          <cell r="A169">
            <v>147</v>
          </cell>
          <cell r="B169" t="str">
            <v>November 14, 2008</v>
          </cell>
          <cell r="C169" t="str">
            <v>FDIC</v>
          </cell>
          <cell r="D169" t="str">
            <v>RSSD</v>
          </cell>
          <cell r="E169">
            <v>1105425</v>
          </cell>
          <cell r="F169" t="str">
            <v>Sterling Bancshares, Inc./Sterling Bank</v>
          </cell>
          <cell r="G169" t="str">
            <v xml:space="preserve">Public </v>
          </cell>
          <cell r="H169">
            <v>125198340</v>
          </cell>
          <cell r="I169" t="str">
            <v>Approve</v>
          </cell>
          <cell r="L169" t="str">
            <v>November 21, 2008</v>
          </cell>
          <cell r="M169">
            <v>39773.708333333336</v>
          </cell>
          <cell r="N169" t="str">
            <v>Approve</v>
          </cell>
          <cell r="O169">
            <v>125198000</v>
          </cell>
          <cell r="Q169" t="str">
            <v>Yes</v>
          </cell>
          <cell r="R169">
            <v>39777</v>
          </cell>
          <cell r="T169" t="str">
            <v>Mr. J. Downey Bridgwater</v>
          </cell>
          <cell r="U169" t="str">
            <v>713-507-2670</v>
          </cell>
          <cell r="V169" t="str">
            <v>Zach L. Wasson</v>
          </cell>
          <cell r="W169" t="str">
            <v>2550 North Loop West, Suite 600</v>
          </cell>
          <cell r="X169" t="str">
            <v>Houston</v>
          </cell>
          <cell r="Y169" t="str">
            <v>TX</v>
          </cell>
          <cell r="Z169">
            <v>77092</v>
          </cell>
          <cell r="AA169" t="str">
            <v>(713) 339-1459</v>
          </cell>
          <cell r="AB169">
            <v>39794</v>
          </cell>
          <cell r="AC169">
            <v>39794</v>
          </cell>
          <cell r="AD169">
            <v>125198000</v>
          </cell>
          <cell r="AE169" t="str">
            <v>Squire Sanders</v>
          </cell>
          <cell r="AF169" t="str">
            <v>SBIB</v>
          </cell>
          <cell r="AG169" t="str">
            <v>Nasdaq</v>
          </cell>
          <cell r="AH169">
            <v>7.18</v>
          </cell>
          <cell r="AI169">
            <v>2615557</v>
          </cell>
        </row>
        <row r="170">
          <cell r="A170">
            <v>148</v>
          </cell>
          <cell r="B170" t="str">
            <v>November 14, 2008</v>
          </cell>
          <cell r="C170" t="str">
            <v>FDIC</v>
          </cell>
          <cell r="D170" t="str">
            <v>RSSD</v>
          </cell>
          <cell r="E170">
            <v>561574</v>
          </cell>
          <cell r="F170" t="str">
            <v>Summit State Bank</v>
          </cell>
          <cell r="G170" t="str">
            <v xml:space="preserve">Public </v>
          </cell>
          <cell r="H170">
            <v>8500000</v>
          </cell>
          <cell r="I170" t="str">
            <v>Approve</v>
          </cell>
          <cell r="L170" t="str">
            <v>November 19, 2008</v>
          </cell>
          <cell r="M170">
            <v>39771.708333333336</v>
          </cell>
          <cell r="N170" t="str">
            <v>Approve</v>
          </cell>
          <cell r="O170">
            <v>8500000</v>
          </cell>
          <cell r="Q170" t="str">
            <v>Yes</v>
          </cell>
          <cell r="R170">
            <v>39773</v>
          </cell>
          <cell r="T170" t="str">
            <v>Mr. Thomas Duryea</v>
          </cell>
          <cell r="U170" t="str">
            <v>707-568-4920</v>
          </cell>
          <cell r="V170" t="str">
            <v>Dennis Kelley</v>
          </cell>
          <cell r="W170" t="str">
            <v>500 Bicentennial Way</v>
          </cell>
          <cell r="X170" t="str">
            <v>Santa Rosa</v>
          </cell>
          <cell r="Y170" t="str">
            <v>CA</v>
          </cell>
          <cell r="Z170">
            <v>95403</v>
          </cell>
          <cell r="AA170" t="str">
            <v>(707) 573-4620</v>
          </cell>
          <cell r="AB170">
            <v>39801</v>
          </cell>
          <cell r="AC170">
            <v>39801</v>
          </cell>
          <cell r="AD170">
            <v>8500000</v>
          </cell>
          <cell r="AE170" t="str">
            <v>Squire Sanders</v>
          </cell>
          <cell r="AF170" t="str">
            <v>SSBI</v>
          </cell>
          <cell r="AG170" t="str">
            <v>Nasdaq</v>
          </cell>
          <cell r="AH170">
            <v>5.33</v>
          </cell>
          <cell r="AI170">
            <v>239212</v>
          </cell>
        </row>
        <row r="171">
          <cell r="A171">
            <v>149</v>
          </cell>
          <cell r="B171" t="str">
            <v>November 14, 2008</v>
          </cell>
          <cell r="C171" t="str">
            <v>FDIC</v>
          </cell>
          <cell r="D171" t="str">
            <v>RSSD</v>
          </cell>
          <cell r="E171">
            <v>2858951</v>
          </cell>
          <cell r="F171" t="str">
            <v>The Bancorp, Inc./The Bancorp Bank</v>
          </cell>
          <cell r="G171" t="str">
            <v xml:space="preserve">Public </v>
          </cell>
          <cell r="H171">
            <v>45220000</v>
          </cell>
          <cell r="I171" t="str">
            <v>Approve</v>
          </cell>
          <cell r="L171" t="str">
            <v>November 21, 2008</v>
          </cell>
          <cell r="M171">
            <v>39773.708333333336</v>
          </cell>
          <cell r="N171" t="str">
            <v>Approve</v>
          </cell>
          <cell r="O171">
            <v>45220000</v>
          </cell>
          <cell r="Q171" t="str">
            <v>Yes</v>
          </cell>
          <cell r="R171">
            <v>39777</v>
          </cell>
          <cell r="T171" t="str">
            <v>Mr. Martin F. Egan</v>
          </cell>
          <cell r="U171" t="str">
            <v>302-385-5009</v>
          </cell>
          <cell r="V171" t="str">
            <v>Frank M. Mastrangelo</v>
          </cell>
          <cell r="W171" t="str">
            <v>409 Silverside Road, Suite 105</v>
          </cell>
          <cell r="X171" t="str">
            <v>Wilmington</v>
          </cell>
          <cell r="Y171" t="str">
            <v>DE</v>
          </cell>
          <cell r="Z171">
            <v>19809</v>
          </cell>
          <cell r="AA171" t="str">
            <v>(302) 791-5609</v>
          </cell>
          <cell r="AB171">
            <v>39794</v>
          </cell>
          <cell r="AC171">
            <v>39794</v>
          </cell>
          <cell r="AD171">
            <v>45220000</v>
          </cell>
          <cell r="AE171" t="str">
            <v>Squire Sanders</v>
          </cell>
          <cell r="AF171" t="str">
            <v>TBBK</v>
          </cell>
          <cell r="AG171" t="str">
            <v>Nasdaq</v>
          </cell>
          <cell r="AH171">
            <v>3.46</v>
          </cell>
          <cell r="AI171">
            <v>1960405</v>
          </cell>
        </row>
        <row r="172">
          <cell r="A172">
            <v>150</v>
          </cell>
          <cell r="B172" t="str">
            <v>November 14, 2008</v>
          </cell>
          <cell r="C172" t="str">
            <v>FDIC</v>
          </cell>
          <cell r="D172" t="str">
            <v>RSSD</v>
          </cell>
          <cell r="E172">
            <v>2744782</v>
          </cell>
          <cell r="F172" t="str">
            <v>The Little Bank, Incorporated</v>
          </cell>
          <cell r="G172" t="str">
            <v>Private</v>
          </cell>
          <cell r="H172">
            <v>7500000</v>
          </cell>
          <cell r="I172" t="str">
            <v>Approve</v>
          </cell>
          <cell r="L172" t="str">
            <v>November 19, 2008</v>
          </cell>
          <cell r="M172">
            <v>39771.708333333336</v>
          </cell>
          <cell r="N172" t="str">
            <v>Approve</v>
          </cell>
          <cell r="O172">
            <v>7500000</v>
          </cell>
          <cell r="Q172" t="str">
            <v>Yes</v>
          </cell>
          <cell r="R172">
            <v>39773</v>
          </cell>
          <cell r="T172" t="str">
            <v>Mr. Doyle Thigpen</v>
          </cell>
          <cell r="U172" t="str">
            <v>252-317-2804</v>
          </cell>
          <cell r="V172" t="str">
            <v>Rob Joness</v>
          </cell>
          <cell r="W172" t="str">
            <v>1101 Vernon Ave.</v>
          </cell>
          <cell r="X172" t="str">
            <v>Kinston</v>
          </cell>
          <cell r="Y172" t="str">
            <v>NC</v>
          </cell>
          <cell r="Z172">
            <v>28501</v>
          </cell>
          <cell r="AA172" t="str">
            <v>(252) 317-2837</v>
          </cell>
          <cell r="AB172">
            <v>39805</v>
          </cell>
          <cell r="AC172">
            <v>39805</v>
          </cell>
          <cell r="AD172">
            <v>7500000</v>
          </cell>
          <cell r="AE172" t="str">
            <v>Hughes Hubbard</v>
          </cell>
          <cell r="AH172" t="str">
            <v>n/a</v>
          </cell>
          <cell r="AI172" t="str">
            <v>n/a</v>
          </cell>
        </row>
        <row r="173">
          <cell r="A173">
            <v>151</v>
          </cell>
          <cell r="B173" t="str">
            <v>November 14, 2008</v>
          </cell>
          <cell r="C173" t="str">
            <v>FDIC</v>
          </cell>
          <cell r="D173" t="str">
            <v>RSSD</v>
          </cell>
          <cell r="E173">
            <v>3385100</v>
          </cell>
          <cell r="F173" t="str">
            <v>SBT Bancorp, Inc./The Simsbury Bank &amp; Trust Company</v>
          </cell>
          <cell r="G173" t="str">
            <v xml:space="preserve">Public </v>
          </cell>
          <cell r="H173">
            <v>4000000</v>
          </cell>
          <cell r="I173" t="str">
            <v>Approve</v>
          </cell>
          <cell r="L173" t="str">
            <v>November 19, 2008</v>
          </cell>
          <cell r="M173">
            <v>39771.708333333336</v>
          </cell>
          <cell r="N173" t="str">
            <v>Approve</v>
          </cell>
          <cell r="O173">
            <v>4000000</v>
          </cell>
          <cell r="Q173" t="str">
            <v>Yes</v>
          </cell>
          <cell r="R173">
            <v>39773</v>
          </cell>
          <cell r="T173" t="str">
            <v>Mr. Anthony Bisceglio</v>
          </cell>
          <cell r="U173" t="str">
            <v>860-651-2077</v>
          </cell>
          <cell r="V173" t="str">
            <v>Martin Geitz</v>
          </cell>
          <cell r="W173" t="str">
            <v>760 Hopmeadow Street</v>
          </cell>
          <cell r="X173" t="str">
            <v>Simsbury</v>
          </cell>
          <cell r="Y173" t="str">
            <v>CT</v>
          </cell>
          <cell r="Z173" t="str">
            <v>06070</v>
          </cell>
          <cell r="AA173" t="str">
            <v>(860) 408-4679</v>
          </cell>
          <cell r="AB173" t="str">
            <v xml:space="preserve"> </v>
          </cell>
          <cell r="AE173" t="str">
            <v>Squire Sanders</v>
          </cell>
          <cell r="AF173" t="str">
            <v>SBTB.OB</v>
          </cell>
          <cell r="AG173" t="str">
            <v>OTC</v>
          </cell>
          <cell r="AH173">
            <v>20.05</v>
          </cell>
        </row>
        <row r="174">
          <cell r="A174">
            <v>152</v>
          </cell>
          <cell r="B174" t="str">
            <v>November 14, 2008</v>
          </cell>
          <cell r="C174" t="str">
            <v>FDIC</v>
          </cell>
          <cell r="D174" t="str">
            <v>RSSD</v>
          </cell>
          <cell r="E174">
            <v>2457943</v>
          </cell>
          <cell r="F174" t="str">
            <v>TIB Financial Corp/TIB Bank</v>
          </cell>
          <cell r="G174" t="str">
            <v xml:space="preserve">Public </v>
          </cell>
          <cell r="H174">
            <v>37000000</v>
          </cell>
          <cell r="I174" t="str">
            <v>Approve</v>
          </cell>
          <cell r="L174" t="str">
            <v>November 19, 2008</v>
          </cell>
          <cell r="M174">
            <v>39771.708333333336</v>
          </cell>
          <cell r="N174" t="str">
            <v>Approve</v>
          </cell>
          <cell r="O174">
            <v>37000000</v>
          </cell>
          <cell r="Q174" t="str">
            <v>Yes</v>
          </cell>
          <cell r="R174">
            <v>39773</v>
          </cell>
          <cell r="T174" t="str">
            <v>Mr. Thomas Longe</v>
          </cell>
          <cell r="U174" t="str">
            <v>239-659-5857</v>
          </cell>
          <cell r="V174" t="str">
            <v>Stephen Gilhooly</v>
          </cell>
          <cell r="W174" t="str">
            <v>599 9th Street N</v>
          </cell>
          <cell r="X174" t="str">
            <v>Naples</v>
          </cell>
          <cell r="Y174" t="str">
            <v>FL</v>
          </cell>
          <cell r="Z174">
            <v>34102</v>
          </cell>
          <cell r="AA174" t="str">
            <v>(239) 263-4543</v>
          </cell>
          <cell r="AB174">
            <v>39787</v>
          </cell>
          <cell r="AC174">
            <v>39787</v>
          </cell>
          <cell r="AD174">
            <v>37000000</v>
          </cell>
          <cell r="AE174" t="str">
            <v>Hughes Hubbard</v>
          </cell>
          <cell r="AF174" t="str">
            <v>TIBB</v>
          </cell>
          <cell r="AG174" t="str">
            <v>Nasdaq</v>
          </cell>
          <cell r="AH174">
            <v>5.22</v>
          </cell>
          <cell r="AI174">
            <v>1063218</v>
          </cell>
        </row>
        <row r="175">
          <cell r="A175">
            <v>153</v>
          </cell>
          <cell r="B175" t="str">
            <v>November 14, 2008</v>
          </cell>
          <cell r="C175" t="str">
            <v>FDIC</v>
          </cell>
          <cell r="D175" t="str">
            <v>RSSD</v>
          </cell>
          <cell r="E175">
            <v>2797724</v>
          </cell>
          <cell r="F175" t="str">
            <v>TowneBank</v>
          </cell>
          <cell r="G175" t="str">
            <v xml:space="preserve">Public </v>
          </cell>
          <cell r="H175">
            <v>76458000</v>
          </cell>
          <cell r="I175" t="str">
            <v>Approve</v>
          </cell>
          <cell r="L175" t="str">
            <v>November 19, 2008</v>
          </cell>
          <cell r="M175">
            <v>39771.708333333336</v>
          </cell>
          <cell r="N175" t="str">
            <v>Approve</v>
          </cell>
          <cell r="O175">
            <v>76458000</v>
          </cell>
          <cell r="Q175" t="str">
            <v>Yes</v>
          </cell>
          <cell r="R175">
            <v>39773</v>
          </cell>
          <cell r="T175" t="str">
            <v>Mr. Clyde E. McFarland, Jr.</v>
          </cell>
          <cell r="U175" t="str">
            <v>757-638-6801</v>
          </cell>
          <cell r="V175" t="str">
            <v>Cindy Daluisio</v>
          </cell>
          <cell r="W175" t="str">
            <v>5716 High Street</v>
          </cell>
          <cell r="X175" t="str">
            <v>Portsmouth</v>
          </cell>
          <cell r="Y175" t="str">
            <v>VA</v>
          </cell>
          <cell r="Z175">
            <v>23703</v>
          </cell>
          <cell r="AA175" t="str">
            <v>(757) 484-7231</v>
          </cell>
          <cell r="AB175">
            <v>39794</v>
          </cell>
          <cell r="AC175">
            <v>39794</v>
          </cell>
          <cell r="AD175">
            <v>76458000</v>
          </cell>
          <cell r="AE175" t="str">
            <v>Squire Sanders</v>
          </cell>
          <cell r="AF175" t="str">
            <v>TOWN</v>
          </cell>
          <cell r="AG175" t="str">
            <v>Nasdaq</v>
          </cell>
          <cell r="AH175">
            <v>21.31</v>
          </cell>
          <cell r="AI175">
            <v>538184</v>
          </cell>
        </row>
        <row r="176">
          <cell r="A176">
            <v>154</v>
          </cell>
          <cell r="B176" t="str">
            <v>November 14, 2008</v>
          </cell>
          <cell r="C176" t="str">
            <v>FDIC</v>
          </cell>
          <cell r="D176" t="str">
            <v>RSSD</v>
          </cell>
          <cell r="E176">
            <v>2181426</v>
          </cell>
          <cell r="F176" t="str">
            <v>Unity Bancorp, Inc./Unity Bank</v>
          </cell>
          <cell r="G176" t="str">
            <v xml:space="preserve">Public </v>
          </cell>
          <cell r="H176">
            <v>20649000</v>
          </cell>
          <cell r="I176" t="str">
            <v>Approve</v>
          </cell>
          <cell r="L176" t="str">
            <v>November 19, 2008</v>
          </cell>
          <cell r="M176">
            <v>39771.708333333336</v>
          </cell>
          <cell r="N176" t="str">
            <v>Approve</v>
          </cell>
          <cell r="O176">
            <v>20649000</v>
          </cell>
          <cell r="Q176" t="str">
            <v>Yes</v>
          </cell>
          <cell r="R176">
            <v>39773</v>
          </cell>
          <cell r="T176" t="str">
            <v>Mr. James A. Hughes</v>
          </cell>
          <cell r="U176" t="str">
            <v>908-713-4306</v>
          </cell>
          <cell r="V176" t="str">
            <v>Alan J. Bedner</v>
          </cell>
          <cell r="W176" t="str">
            <v>64 Old Highway 22</v>
          </cell>
          <cell r="X176" t="str">
            <v>Clinton</v>
          </cell>
          <cell r="Y176" t="str">
            <v>NJ</v>
          </cell>
          <cell r="Z176" t="str">
            <v>08809</v>
          </cell>
          <cell r="AA176" t="str">
            <v>(908) 713-4351</v>
          </cell>
          <cell r="AB176">
            <v>39787</v>
          </cell>
          <cell r="AC176">
            <v>39787</v>
          </cell>
          <cell r="AD176">
            <v>20649000</v>
          </cell>
          <cell r="AE176" t="str">
            <v>Hughes Hubbard</v>
          </cell>
          <cell r="AF176" t="str">
            <v>UNTY</v>
          </cell>
          <cell r="AG176" t="str">
            <v>Nasdaq</v>
          </cell>
          <cell r="AH176">
            <v>4.05</v>
          </cell>
          <cell r="AI176">
            <v>764778</v>
          </cell>
        </row>
        <row r="177">
          <cell r="A177">
            <v>155</v>
          </cell>
          <cell r="B177" t="str">
            <v>November 14, 2008</v>
          </cell>
          <cell r="C177" t="str">
            <v>FDIC</v>
          </cell>
          <cell r="D177" t="str">
            <v>RSSD</v>
          </cell>
          <cell r="E177">
            <v>1136139</v>
          </cell>
          <cell r="F177" t="str">
            <v>VIST Financial Corp./VIST Bank</v>
          </cell>
          <cell r="G177" t="str">
            <v xml:space="preserve">Public </v>
          </cell>
          <cell r="H177">
            <v>25000000</v>
          </cell>
          <cell r="I177" t="str">
            <v>Approve</v>
          </cell>
          <cell r="L177" t="str">
            <v>November 19, 2008</v>
          </cell>
          <cell r="M177">
            <v>39771.708333333336</v>
          </cell>
          <cell r="N177" t="str">
            <v>Approve</v>
          </cell>
          <cell r="O177">
            <v>25000000</v>
          </cell>
          <cell r="Q177" t="str">
            <v>Yes</v>
          </cell>
          <cell r="R177">
            <v>39773</v>
          </cell>
          <cell r="T177" t="str">
            <v>Mr. Robert D. Davis</v>
          </cell>
          <cell r="U177" t="str">
            <v>610-603-7212</v>
          </cell>
          <cell r="V177" t="str">
            <v>Edward C. Barrett</v>
          </cell>
          <cell r="W177" t="str">
            <v>P.O. Box 6219</v>
          </cell>
          <cell r="X177" t="str">
            <v>Wyomissing</v>
          </cell>
          <cell r="Y177" t="str">
            <v>PA</v>
          </cell>
          <cell r="Z177" t="str">
            <v>19610-0219</v>
          </cell>
          <cell r="AA177" t="str">
            <v>(610) 603-2050</v>
          </cell>
          <cell r="AB177">
            <v>39801</v>
          </cell>
          <cell r="AC177">
            <v>39801</v>
          </cell>
          <cell r="AD177">
            <v>25000000</v>
          </cell>
          <cell r="AE177" t="str">
            <v>Squire Sanders</v>
          </cell>
          <cell r="AF177" t="str">
            <v>VIST</v>
          </cell>
          <cell r="AG177" t="str">
            <v>Nasdaq</v>
          </cell>
          <cell r="AH177">
            <v>10.3</v>
          </cell>
          <cell r="AI177">
            <v>364078</v>
          </cell>
        </row>
        <row r="178">
          <cell r="A178">
            <v>156</v>
          </cell>
          <cell r="B178" t="str">
            <v>November 14, 2008</v>
          </cell>
          <cell r="C178" t="str">
            <v>FDIC</v>
          </cell>
          <cell r="D178" t="str">
            <v>RSSD</v>
          </cell>
          <cell r="E178">
            <v>689302</v>
          </cell>
          <cell r="F178" t="str">
            <v>Wainwright Bank &amp; Trust Company</v>
          </cell>
          <cell r="G178" t="str">
            <v xml:space="preserve">Public </v>
          </cell>
          <cell r="H178">
            <v>22000000</v>
          </cell>
          <cell r="I178" t="str">
            <v>Approve</v>
          </cell>
          <cell r="L178" t="str">
            <v>November 19, 2008</v>
          </cell>
          <cell r="M178">
            <v>39771.708333333336</v>
          </cell>
          <cell r="N178" t="str">
            <v>Approve</v>
          </cell>
          <cell r="O178">
            <v>22000000</v>
          </cell>
          <cell r="Q178" t="str">
            <v>Yes</v>
          </cell>
          <cell r="R178">
            <v>39773</v>
          </cell>
          <cell r="T178" t="str">
            <v>Ms. Jan A. Miller</v>
          </cell>
          <cell r="U178" t="str">
            <v>617-478-4000</v>
          </cell>
          <cell r="V178" t="str">
            <v>James J. Barrett</v>
          </cell>
          <cell r="W178" t="str">
            <v>63 Franklin Street</v>
          </cell>
          <cell r="X178" t="str">
            <v>Boston</v>
          </cell>
          <cell r="Y178" t="str">
            <v>MA</v>
          </cell>
          <cell r="Z178">
            <v>2110</v>
          </cell>
          <cell r="AA178" t="str">
            <v>(617) 478-4010</v>
          </cell>
          <cell r="AB178">
            <v>39801</v>
          </cell>
          <cell r="AC178">
            <v>39801</v>
          </cell>
          <cell r="AD178">
            <v>22000000</v>
          </cell>
          <cell r="AE178" t="str">
            <v>Hughes Hubbard</v>
          </cell>
          <cell r="AF178" t="str">
            <v>WAIN</v>
          </cell>
          <cell r="AG178" t="str">
            <v>Nasdaq</v>
          </cell>
          <cell r="AH178">
            <v>8.4600000000000009</v>
          </cell>
          <cell r="AI178">
            <v>390071</v>
          </cell>
        </row>
        <row r="179">
          <cell r="A179">
            <v>157</v>
          </cell>
          <cell r="B179" t="str">
            <v>November 14, 2008</v>
          </cell>
          <cell r="C179" t="str">
            <v>FDIC/FRB</v>
          </cell>
          <cell r="D179" t="str">
            <v>RSSD</v>
          </cell>
          <cell r="E179">
            <v>2406174</v>
          </cell>
          <cell r="F179" t="str">
            <v>Washington Banking Company/ Whidbey Island Bank</v>
          </cell>
          <cell r="G179" t="str">
            <v xml:space="preserve">Public </v>
          </cell>
          <cell r="H179">
            <v>26400000</v>
          </cell>
          <cell r="I179" t="str">
            <v>Approve</v>
          </cell>
          <cell r="L179" t="str">
            <v>November 25, 2008</v>
          </cell>
          <cell r="M179">
            <v>39777.708333333336</v>
          </cell>
          <cell r="N179" t="str">
            <v>Approve</v>
          </cell>
          <cell r="O179">
            <v>26380000</v>
          </cell>
          <cell r="Q179" t="str">
            <v>Yes</v>
          </cell>
          <cell r="R179">
            <v>39783</v>
          </cell>
          <cell r="T179" t="str">
            <v>Mr. Richard A. Shields</v>
          </cell>
          <cell r="U179" t="str">
            <v>360-240-5160</v>
          </cell>
          <cell r="V179" t="str">
            <v>John L. Wagner</v>
          </cell>
          <cell r="W179" t="str">
            <v>450 SW Bayshore Drive</v>
          </cell>
          <cell r="X179" t="str">
            <v>Oak Harbor</v>
          </cell>
          <cell r="Y179" t="str">
            <v>WA</v>
          </cell>
          <cell r="Z179" t="str">
            <v>98277-7003</v>
          </cell>
          <cell r="AA179" t="str">
            <v>(360) 240-5046</v>
          </cell>
          <cell r="AB179">
            <v>39829</v>
          </cell>
          <cell r="AC179">
            <v>39829</v>
          </cell>
          <cell r="AD179">
            <v>26380000</v>
          </cell>
          <cell r="AE179" t="str">
            <v>Squire Sanders</v>
          </cell>
          <cell r="AF179" t="str">
            <v>WBCO</v>
          </cell>
          <cell r="AG179" t="str">
            <v>Nasdaq</v>
          </cell>
          <cell r="AH179">
            <v>8.0399999999999991</v>
          </cell>
          <cell r="AI179">
            <v>492164</v>
          </cell>
        </row>
        <row r="180">
          <cell r="A180">
            <v>158</v>
          </cell>
          <cell r="B180" t="str">
            <v>November 14, 2008</v>
          </cell>
          <cell r="C180" t="str">
            <v>FDIC</v>
          </cell>
          <cell r="D180" t="str">
            <v>RSSD</v>
          </cell>
          <cell r="E180">
            <v>3248513</v>
          </cell>
          <cell r="F180" t="str">
            <v>Wilshire Bancorp, Inc.</v>
          </cell>
          <cell r="G180" t="str">
            <v xml:space="preserve">Public </v>
          </cell>
          <cell r="H180">
            <v>62158000</v>
          </cell>
          <cell r="I180" t="str">
            <v>Approve</v>
          </cell>
          <cell r="L180" t="str">
            <v>November 19, 2008</v>
          </cell>
          <cell r="M180">
            <v>39771.708333333336</v>
          </cell>
          <cell r="N180" t="str">
            <v>Approve</v>
          </cell>
          <cell r="O180">
            <v>62158000</v>
          </cell>
          <cell r="Q180" t="str">
            <v>Yes</v>
          </cell>
          <cell r="R180">
            <v>39773</v>
          </cell>
          <cell r="T180" t="str">
            <v>Mr. Alex Ko</v>
          </cell>
          <cell r="U180" t="str">
            <v>213-427-6560</v>
          </cell>
          <cell r="V180" t="str">
            <v>Elaine Jeon</v>
          </cell>
          <cell r="W180" t="str">
            <v>3200 Wilshire Blvd., Suite 1400</v>
          </cell>
          <cell r="X180" t="str">
            <v>Los Angeles</v>
          </cell>
          <cell r="Y180" t="str">
            <v>CA</v>
          </cell>
          <cell r="Z180">
            <v>90010</v>
          </cell>
          <cell r="AA180" t="str">
            <v>(213) 427-6584</v>
          </cell>
          <cell r="AB180">
            <v>39794</v>
          </cell>
          <cell r="AC180">
            <v>39794</v>
          </cell>
          <cell r="AD180">
            <v>62158000</v>
          </cell>
          <cell r="AE180" t="str">
            <v>Hughes Hubbard</v>
          </cell>
          <cell r="AF180" t="str">
            <v>WIBC</v>
          </cell>
          <cell r="AG180" t="str">
            <v>Nasdaq</v>
          </cell>
          <cell r="AH180">
            <v>9.82</v>
          </cell>
          <cell r="AI180">
            <v>949460</v>
          </cell>
        </row>
        <row r="181">
          <cell r="A181">
            <v>159</v>
          </cell>
          <cell r="B181" t="str">
            <v>November 14, 2008</v>
          </cell>
          <cell r="C181" t="str">
            <v>FRB</v>
          </cell>
          <cell r="D181" t="str">
            <v>RSSD</v>
          </cell>
          <cell r="E181">
            <v>3200221</v>
          </cell>
          <cell r="F181" t="str">
            <v>Old Line Bancshares, Inc.</v>
          </cell>
          <cell r="G181" t="str">
            <v xml:space="preserve">Public </v>
          </cell>
          <cell r="H181">
            <v>7000000</v>
          </cell>
          <cell r="I181" t="str">
            <v>Approve</v>
          </cell>
          <cell r="L181" t="str">
            <v>November 19, 2008</v>
          </cell>
          <cell r="M181">
            <v>39771.708333333336</v>
          </cell>
          <cell r="N181" t="str">
            <v>Approve</v>
          </cell>
          <cell r="O181">
            <v>7000000</v>
          </cell>
          <cell r="Q181" t="str">
            <v>Yes</v>
          </cell>
          <cell r="R181">
            <v>39773</v>
          </cell>
          <cell r="T181" t="str">
            <v>Ms. Christine M. Rush</v>
          </cell>
          <cell r="U181" t="str">
            <v>301-430-2544</v>
          </cell>
          <cell r="V181" t="str">
            <v>James W. Cornelsen</v>
          </cell>
          <cell r="W181" t="str">
            <v>1525 Pointer Ridge Place</v>
          </cell>
          <cell r="X181" t="str">
            <v>Bowie</v>
          </cell>
          <cell r="Y181" t="str">
            <v>MD</v>
          </cell>
          <cell r="Z181">
            <v>20716</v>
          </cell>
          <cell r="AA181" t="str">
            <v>(301) 430-2445</v>
          </cell>
          <cell r="AB181">
            <v>39787</v>
          </cell>
          <cell r="AC181">
            <v>39787</v>
          </cell>
          <cell r="AD181">
            <v>7000000</v>
          </cell>
          <cell r="AE181" t="str">
            <v>Squire Sanders</v>
          </cell>
          <cell r="AF181" t="str">
            <v>OLBK</v>
          </cell>
          <cell r="AG181" t="str">
            <v>Nasdaq</v>
          </cell>
          <cell r="AH181">
            <v>7.4</v>
          </cell>
          <cell r="AI181">
            <v>141892</v>
          </cell>
        </row>
        <row r="182">
          <cell r="A182">
            <v>160</v>
          </cell>
          <cell r="B182" t="str">
            <v>November 14, 2008</v>
          </cell>
          <cell r="C182" t="str">
            <v>FRB</v>
          </cell>
          <cell r="D182" t="str">
            <v>RSSD</v>
          </cell>
          <cell r="E182">
            <v>1037003</v>
          </cell>
          <cell r="F182" t="str">
            <v>M&amp;T Bank Corporation</v>
          </cell>
          <cell r="G182" t="str">
            <v xml:space="preserve">Public </v>
          </cell>
          <cell r="H182">
            <v>600000000</v>
          </cell>
          <cell r="I182" t="str">
            <v>Approve</v>
          </cell>
          <cell r="L182" t="str">
            <v>November 19, 2008</v>
          </cell>
          <cell r="M182">
            <v>39771.708333333336</v>
          </cell>
          <cell r="N182" t="str">
            <v>Approve</v>
          </cell>
          <cell r="O182">
            <v>600000000</v>
          </cell>
          <cell r="P182" t="str">
            <v>12/10/08: Laurie Schaffer cleared the hold on this bank</v>
          </cell>
          <cell r="Q182" t="str">
            <v>Yes</v>
          </cell>
          <cell r="R182">
            <v>39777</v>
          </cell>
          <cell r="T182" t="str">
            <v>Mr. René F. Jones</v>
          </cell>
          <cell r="U182" t="str">
            <v>716-842-5844</v>
          </cell>
          <cell r="V182" t="str">
            <v>Michael R. Spychala</v>
          </cell>
          <cell r="W182" t="str">
            <v>One M&amp;T Plaza</v>
          </cell>
          <cell r="X182" t="str">
            <v>Buffalo</v>
          </cell>
          <cell r="Y182" t="str">
            <v>NY</v>
          </cell>
          <cell r="Z182">
            <v>14203</v>
          </cell>
          <cell r="AA182" t="str">
            <v>(716) 842-5220</v>
          </cell>
          <cell r="AB182">
            <v>39805</v>
          </cell>
          <cell r="AC182">
            <v>39805</v>
          </cell>
          <cell r="AD182">
            <v>600000000</v>
          </cell>
          <cell r="AE182" t="str">
            <v>Simpson Thatcher</v>
          </cell>
          <cell r="AF182" t="str">
            <v>MTB</v>
          </cell>
          <cell r="AG182" t="str">
            <v>NYSE</v>
          </cell>
          <cell r="AH182">
            <v>73.86</v>
          </cell>
          <cell r="AI182">
            <v>1218522</v>
          </cell>
        </row>
        <row r="183">
          <cell r="A183">
            <v>161</v>
          </cell>
          <cell r="B183" t="str">
            <v>November 14, 2008</v>
          </cell>
          <cell r="C183" t="str">
            <v>OCC</v>
          </cell>
          <cell r="D183" t="str">
            <v>RSSD</v>
          </cell>
          <cell r="E183">
            <v>1079740</v>
          </cell>
          <cell r="F183" t="str">
            <v>Whitney Holding Corporation</v>
          </cell>
          <cell r="G183" t="str">
            <v xml:space="preserve">Public </v>
          </cell>
          <cell r="H183">
            <v>300858000</v>
          </cell>
          <cell r="I183" t="str">
            <v>Approve</v>
          </cell>
          <cell r="L183" t="str">
            <v>November 25, 2008</v>
          </cell>
          <cell r="M183">
            <v>39777.708333333336</v>
          </cell>
          <cell r="N183" t="str">
            <v>Approve</v>
          </cell>
          <cell r="O183">
            <v>300000000</v>
          </cell>
          <cell r="P183" t="str">
            <v>11/14/08: Whitney is acquiring Parish National (application for Parish Nat. is included in Whitney's file), amt revised per 12/18 request</v>
          </cell>
          <cell r="Q183" t="str">
            <v>Yes</v>
          </cell>
          <cell r="R183">
            <v>39783</v>
          </cell>
          <cell r="T183" t="str">
            <v>Mr. Thomas L. Callicutt, Jr.</v>
          </cell>
          <cell r="U183" t="str">
            <v>504-552-4591</v>
          </cell>
          <cell r="V183" t="str">
            <v>Joseph S. Schwertz, Jr. 504-586-3596</v>
          </cell>
          <cell r="W183" t="str">
            <v>228 St. Charles Avenue</v>
          </cell>
          <cell r="X183" t="str">
            <v>New Orleans</v>
          </cell>
          <cell r="Y183" t="str">
            <v>LA</v>
          </cell>
          <cell r="Z183">
            <v>70130</v>
          </cell>
          <cell r="AA183" t="str">
            <v>(504) 552-4851</v>
          </cell>
          <cell r="AB183">
            <v>39801</v>
          </cell>
          <cell r="AC183">
            <v>39801</v>
          </cell>
          <cell r="AD183">
            <v>300000000</v>
          </cell>
          <cell r="AE183" t="str">
            <v>Squire Sanders</v>
          </cell>
          <cell r="AF183" t="str">
            <v>WTNY</v>
          </cell>
          <cell r="AG183" t="str">
            <v>Nasdaq</v>
          </cell>
          <cell r="AH183">
            <v>17.100000000000001</v>
          </cell>
          <cell r="AI183">
            <v>2631579</v>
          </cell>
        </row>
        <row r="184">
          <cell r="AB184" t="str">
            <v xml:space="preserve"> </v>
          </cell>
        </row>
        <row r="185">
          <cell r="A185">
            <v>162</v>
          </cell>
          <cell r="B185" t="str">
            <v>November 17, 2008</v>
          </cell>
          <cell r="C185" t="str">
            <v>FRB</v>
          </cell>
          <cell r="D185" t="str">
            <v>RSSD</v>
          </cell>
          <cell r="E185">
            <v>3143805</v>
          </cell>
          <cell r="F185" t="str">
            <v>Pacific Commerce Bank</v>
          </cell>
          <cell r="G185" t="str">
            <v>OTC - Private</v>
          </cell>
          <cell r="H185">
            <v>4060000</v>
          </cell>
          <cell r="I185" t="str">
            <v>Approve</v>
          </cell>
          <cell r="L185" t="str">
            <v>December 4, 2008</v>
          </cell>
          <cell r="M185">
            <v>39786.770833333336</v>
          </cell>
          <cell r="N185" t="str">
            <v>Approve</v>
          </cell>
          <cell r="O185">
            <v>4060000</v>
          </cell>
          <cell r="R185">
            <v>39790</v>
          </cell>
          <cell r="T185" t="str">
            <v>Mr. Brian H. Kelley</v>
          </cell>
          <cell r="U185" t="str">
            <v>213-617-8961</v>
          </cell>
          <cell r="V185" t="str">
            <v>Richard Koh</v>
          </cell>
          <cell r="W185" t="str">
            <v>420 E. 3rd Street</v>
          </cell>
          <cell r="X185" t="str">
            <v>Los Angeles</v>
          </cell>
          <cell r="Y185" t="str">
            <v>CA</v>
          </cell>
          <cell r="Z185">
            <v>90013</v>
          </cell>
          <cell r="AA185" t="str">
            <v>(213) 617-8326</v>
          </cell>
          <cell r="AB185">
            <v>39805</v>
          </cell>
          <cell r="AC185">
            <v>39805</v>
          </cell>
          <cell r="AD185">
            <v>4060000</v>
          </cell>
          <cell r="AE185" t="str">
            <v>Hughes Hubbard</v>
          </cell>
          <cell r="AF185" t="str">
            <v>PFCI.OB</v>
          </cell>
          <cell r="AG185" t="str">
            <v>OTC</v>
          </cell>
          <cell r="AH185" t="str">
            <v>n/a</v>
          </cell>
          <cell r="AI185" t="str">
            <v>n/a</v>
          </cell>
        </row>
        <row r="186">
          <cell r="AB186" t="str">
            <v xml:space="preserve"> </v>
          </cell>
        </row>
        <row r="187">
          <cell r="A187">
            <v>163</v>
          </cell>
          <cell r="B187" t="str">
            <v>November 18, 2008</v>
          </cell>
          <cell r="C187" t="str">
            <v>FRB</v>
          </cell>
          <cell r="D187" t="str">
            <v>RSSD</v>
          </cell>
          <cell r="E187">
            <v>3251081</v>
          </cell>
          <cell r="F187" t="str">
            <v>The Connecticut Bank and Trust Company</v>
          </cell>
          <cell r="G187" t="str">
            <v xml:space="preserve">Public </v>
          </cell>
          <cell r="H187">
            <v>5448000</v>
          </cell>
          <cell r="I187" t="str">
            <v>Approve</v>
          </cell>
          <cell r="L187" t="str">
            <v>November 25, 2008</v>
          </cell>
          <cell r="M187">
            <v>39777.708333333336</v>
          </cell>
          <cell r="N187" t="str">
            <v>Approve</v>
          </cell>
          <cell r="O187">
            <v>5448000</v>
          </cell>
          <cell r="Q187" t="str">
            <v>Yes</v>
          </cell>
          <cell r="R187">
            <v>39783</v>
          </cell>
          <cell r="T187" t="str">
            <v>Mr. David A. Lentini</v>
          </cell>
          <cell r="U187" t="str">
            <v>860-748-4250</v>
          </cell>
          <cell r="V187" t="str">
            <v>Anson C. Hall 860-748-4251</v>
          </cell>
          <cell r="W187" t="str">
            <v>58 State House Square</v>
          </cell>
          <cell r="X187" t="str">
            <v>Hartford</v>
          </cell>
          <cell r="Y187" t="str">
            <v>CT</v>
          </cell>
          <cell r="Z187" t="str">
            <v>06103-3902</v>
          </cell>
          <cell r="AA187" t="str">
            <v>(860) 722-9983</v>
          </cell>
          <cell r="AB187">
            <v>39801</v>
          </cell>
          <cell r="AC187">
            <v>39801</v>
          </cell>
          <cell r="AD187">
            <v>5448000</v>
          </cell>
          <cell r="AE187" t="str">
            <v>Squire Sanders</v>
          </cell>
          <cell r="AF187" t="str">
            <v>CTBC</v>
          </cell>
          <cell r="AG187" t="str">
            <v>Nasdaq</v>
          </cell>
          <cell r="AH187">
            <v>4.6500000000000004</v>
          </cell>
          <cell r="AI187">
            <v>175742</v>
          </cell>
        </row>
        <row r="188">
          <cell r="A188">
            <v>164</v>
          </cell>
          <cell r="B188" t="str">
            <v>November 18, 2008</v>
          </cell>
          <cell r="C188" t="str">
            <v>FRB</v>
          </cell>
          <cell r="D188" t="str">
            <v>RSSD</v>
          </cell>
          <cell r="E188">
            <v>2847432</v>
          </cell>
          <cell r="F188" t="str">
            <v>Citizens Community Bank</v>
          </cell>
          <cell r="G188" t="str">
            <v>OTC - Private</v>
          </cell>
          <cell r="H188">
            <v>3000000</v>
          </cell>
          <cell r="I188" t="str">
            <v>Approve</v>
          </cell>
          <cell r="L188" t="str">
            <v>November 21, 2008</v>
          </cell>
          <cell r="M188">
            <v>39773.708333333336</v>
          </cell>
          <cell r="N188" t="str">
            <v>Approve</v>
          </cell>
          <cell r="O188">
            <v>3000000</v>
          </cell>
          <cell r="Q188" t="str">
            <v>Yes</v>
          </cell>
          <cell r="R188">
            <v>39777</v>
          </cell>
          <cell r="T188" t="str">
            <v>Mr. James R. Black</v>
          </cell>
          <cell r="U188" t="str">
            <v>434-447-2265</v>
          </cell>
          <cell r="V188" t="str">
            <v>Thomas C. Nanson 434-447-2265</v>
          </cell>
          <cell r="W188" t="str">
            <v>800 N. Mecklenburg Ave.</v>
          </cell>
          <cell r="X188" t="str">
            <v>South Hill</v>
          </cell>
          <cell r="Y188" t="str">
            <v>VA</v>
          </cell>
          <cell r="Z188">
            <v>23970</v>
          </cell>
          <cell r="AA188" t="str">
            <v>(434) 955-2401</v>
          </cell>
          <cell r="AB188">
            <v>39805</v>
          </cell>
          <cell r="AC188">
            <v>39805</v>
          </cell>
          <cell r="AD188">
            <v>3000000</v>
          </cell>
          <cell r="AE188" t="str">
            <v>Hughes Hubbard</v>
          </cell>
          <cell r="AH188" t="str">
            <v>n/a</v>
          </cell>
          <cell r="AI188" t="str">
            <v>n/a</v>
          </cell>
        </row>
        <row r="189">
          <cell r="A189">
            <v>165</v>
          </cell>
          <cell r="B189" t="str">
            <v>November 18, 2008</v>
          </cell>
          <cell r="C189" t="str">
            <v>FRB</v>
          </cell>
          <cell r="D189" t="str">
            <v xml:space="preserve">RSSD </v>
          </cell>
          <cell r="E189">
            <v>3398100</v>
          </cell>
          <cell r="F189" t="str">
            <v>Presidio Bank</v>
          </cell>
          <cell r="H189">
            <v>6250000</v>
          </cell>
          <cell r="I189" t="str">
            <v>Approve</v>
          </cell>
          <cell r="T189" t="str">
            <v>Mr. Edward J. Murphy</v>
          </cell>
          <cell r="U189" t="str">
            <v>415-229-8403</v>
          </cell>
          <cell r="V189" t="str">
            <v>James R. Woolwine 415-229-8401</v>
          </cell>
          <cell r="W189" t="str">
            <v>1 Montgomery Street, Suite 2300</v>
          </cell>
          <cell r="X189" t="str">
            <v>San Francisco</v>
          </cell>
          <cell r="Y189" t="str">
            <v>CA</v>
          </cell>
          <cell r="Z189">
            <v>94104</v>
          </cell>
          <cell r="AA189" t="str">
            <v>(415) 398-3111</v>
          </cell>
          <cell r="AB189" t="str">
            <v xml:space="preserve"> </v>
          </cell>
          <cell r="AE189" t="str">
            <v>Squire Sanders</v>
          </cell>
          <cell r="AF189" t="str">
            <v>PDOB.OB</v>
          </cell>
          <cell r="AG189" t="str">
            <v>OTC</v>
          </cell>
        </row>
        <row r="190">
          <cell r="A190">
            <v>166</v>
          </cell>
          <cell r="B190" t="str">
            <v>November 18, 2008</v>
          </cell>
          <cell r="C190" t="str">
            <v>FRB</v>
          </cell>
          <cell r="D190" t="str">
            <v>RSSD</v>
          </cell>
          <cell r="E190">
            <v>1060328</v>
          </cell>
          <cell r="F190" t="str">
            <v>CoBiz Financial Inc.</v>
          </cell>
          <cell r="G190" t="str">
            <v xml:space="preserve">Public </v>
          </cell>
          <cell r="H190">
            <v>64450000</v>
          </cell>
          <cell r="I190" t="str">
            <v>Approve</v>
          </cell>
          <cell r="L190" t="str">
            <v>November 21, 2008</v>
          </cell>
          <cell r="M190">
            <v>39773.708333333336</v>
          </cell>
          <cell r="N190" t="str">
            <v>Approve</v>
          </cell>
          <cell r="O190">
            <v>64450000</v>
          </cell>
          <cell r="Q190" t="str">
            <v>Yes</v>
          </cell>
          <cell r="R190">
            <v>39777</v>
          </cell>
          <cell r="T190" t="str">
            <v>Ms. Lyne Andrich</v>
          </cell>
          <cell r="U190" t="str">
            <v>303-312-3458</v>
          </cell>
          <cell r="V190" t="str">
            <v>Troy Dumlao 303-383-1262</v>
          </cell>
          <cell r="W190" t="str">
            <v>821 17th Street</v>
          </cell>
          <cell r="X190" t="str">
            <v>Denver</v>
          </cell>
          <cell r="Y190" t="str">
            <v>CO</v>
          </cell>
          <cell r="Z190">
            <v>80202</v>
          </cell>
          <cell r="AA190" t="str">
            <v>(720) 264-1958</v>
          </cell>
          <cell r="AB190">
            <v>39801</v>
          </cell>
          <cell r="AC190">
            <v>39801</v>
          </cell>
          <cell r="AD190">
            <v>64450000</v>
          </cell>
          <cell r="AE190" t="str">
            <v>Hughes Hubbard</v>
          </cell>
          <cell r="AF190" t="str">
            <v>COBZ</v>
          </cell>
          <cell r="AG190" t="str">
            <v>Nasdaq</v>
          </cell>
          <cell r="AH190">
            <v>10.79</v>
          </cell>
          <cell r="AI190">
            <v>895968</v>
          </cell>
        </row>
        <row r="191">
          <cell r="A191">
            <v>167</v>
          </cell>
          <cell r="B191" t="str">
            <v>November 18, 2008</v>
          </cell>
          <cell r="C191" t="str">
            <v>FRB</v>
          </cell>
          <cell r="D191" t="str">
            <v>RSSD</v>
          </cell>
          <cell r="E191">
            <v>1207486</v>
          </cell>
          <cell r="F191" t="str">
            <v>Marquette National Corporation</v>
          </cell>
          <cell r="G191" t="str">
            <v>OTC - Private</v>
          </cell>
          <cell r="H191">
            <v>35541750</v>
          </cell>
          <cell r="I191" t="str">
            <v>Approve</v>
          </cell>
          <cell r="L191" t="str">
            <v>November 21, 2008</v>
          </cell>
          <cell r="M191">
            <v>39773.708333333336</v>
          </cell>
          <cell r="N191" t="str">
            <v>Approve</v>
          </cell>
          <cell r="O191">
            <v>35500000</v>
          </cell>
          <cell r="P191" t="str">
            <v>revised per 12/16 request by QFI</v>
          </cell>
          <cell r="Q191" t="str">
            <v>Yes</v>
          </cell>
          <cell r="R191">
            <v>39777</v>
          </cell>
          <cell r="T191" t="str">
            <v>Mr. George Moncada</v>
          </cell>
          <cell r="U191" t="str">
            <v>708-364-9003</v>
          </cell>
          <cell r="V191" t="str">
            <v>Paul Eckroth 708-364-9011</v>
          </cell>
          <cell r="W191" t="str">
            <v>6316 South Western</v>
          </cell>
          <cell r="X191" t="str">
            <v>Chicago</v>
          </cell>
          <cell r="Y191" t="str">
            <v>IL</v>
          </cell>
          <cell r="Z191">
            <v>60636</v>
          </cell>
          <cell r="AA191" t="str">
            <v>(708) 226-6801</v>
          </cell>
          <cell r="AB191">
            <v>39801</v>
          </cell>
          <cell r="AC191">
            <v>39801</v>
          </cell>
          <cell r="AD191">
            <v>35500000</v>
          </cell>
          <cell r="AE191" t="str">
            <v>Squire Sanders</v>
          </cell>
          <cell r="AH191" t="str">
            <v>n/a</v>
          </cell>
          <cell r="AI191" t="str">
            <v>n/a</v>
          </cell>
        </row>
        <row r="192">
          <cell r="A192">
            <v>168</v>
          </cell>
          <cell r="B192" t="str">
            <v>November 18, 2008</v>
          </cell>
          <cell r="C192" t="str">
            <v>FRB</v>
          </cell>
          <cell r="D192" t="str">
            <v>RSSD</v>
          </cell>
          <cell r="E192">
            <v>3403778</v>
          </cell>
          <cell r="F192" t="str">
            <v>Santa Lucia Bancorp</v>
          </cell>
          <cell r="G192" t="str">
            <v xml:space="preserve">Public </v>
          </cell>
          <cell r="H192">
            <v>4000000</v>
          </cell>
          <cell r="I192" t="str">
            <v>Approve</v>
          </cell>
          <cell r="L192" t="str">
            <v>November 21, 2008</v>
          </cell>
          <cell r="M192">
            <v>39773.708333333336</v>
          </cell>
          <cell r="N192" t="str">
            <v>Approve</v>
          </cell>
          <cell r="O192">
            <v>4000000</v>
          </cell>
          <cell r="Q192" t="str">
            <v>Yes</v>
          </cell>
          <cell r="R192">
            <v>39777</v>
          </cell>
          <cell r="T192" t="str">
            <v>Mr. Larry H. Putnam</v>
          </cell>
          <cell r="U192" t="str">
            <v>805-466-7087</v>
          </cell>
          <cell r="V192" t="str">
            <v>John C. Hansen 805-466-7087</v>
          </cell>
          <cell r="W192" t="str">
            <v>7480 El Camino Real</v>
          </cell>
          <cell r="X192" t="str">
            <v>Atascadero</v>
          </cell>
          <cell r="Y192" t="str">
            <v>CA</v>
          </cell>
          <cell r="Z192">
            <v>93422</v>
          </cell>
          <cell r="AA192" t="str">
            <v>(805) 466-0402</v>
          </cell>
          <cell r="AB192">
            <v>39801</v>
          </cell>
          <cell r="AC192">
            <v>39801</v>
          </cell>
          <cell r="AD192">
            <v>4000000</v>
          </cell>
          <cell r="AE192" t="str">
            <v>Hughes Hubbard</v>
          </cell>
          <cell r="AF192" t="str">
            <v>SLBA.OB</v>
          </cell>
          <cell r="AG192" t="str">
            <v>OTC</v>
          </cell>
          <cell r="AH192">
            <v>16.059999999999999</v>
          </cell>
          <cell r="AI192">
            <v>37360</v>
          </cell>
        </row>
        <row r="193">
          <cell r="A193">
            <v>169</v>
          </cell>
          <cell r="B193" t="str">
            <v>November 18, 2008</v>
          </cell>
          <cell r="C193" t="str">
            <v>FRB</v>
          </cell>
          <cell r="D193" t="str">
            <v>RSSD</v>
          </cell>
          <cell r="E193">
            <v>2314327</v>
          </cell>
          <cell r="F193" t="str">
            <v>Valley Financial Corporation</v>
          </cell>
          <cell r="H193">
            <v>16019000</v>
          </cell>
          <cell r="I193" t="str">
            <v>Approve</v>
          </cell>
          <cell r="L193" t="str">
            <v>November 21, 2008</v>
          </cell>
          <cell r="M193">
            <v>39773.708333333336</v>
          </cell>
          <cell r="N193" t="str">
            <v>Approve</v>
          </cell>
          <cell r="O193">
            <v>16019000</v>
          </cell>
          <cell r="Q193" t="str">
            <v>Yes</v>
          </cell>
          <cell r="R193">
            <v>39777</v>
          </cell>
          <cell r="T193" t="str">
            <v>Mr. Ellis L. Gutshall</v>
          </cell>
          <cell r="U193" t="str">
            <v>540-769-8500</v>
          </cell>
          <cell r="V193" t="str">
            <v>Kimberly B. Snyder 540-769-8542</v>
          </cell>
          <cell r="W193" t="str">
            <v>36 Church Avenue, SW</v>
          </cell>
          <cell r="X193" t="str">
            <v>Roanoke</v>
          </cell>
          <cell r="Y193" t="str">
            <v>VA</v>
          </cell>
          <cell r="Z193">
            <v>24011</v>
          </cell>
          <cell r="AA193" t="str">
            <v>(540) 342-4514</v>
          </cell>
          <cell r="AB193">
            <v>39794</v>
          </cell>
          <cell r="AC193">
            <v>39794</v>
          </cell>
          <cell r="AD193">
            <v>16019000</v>
          </cell>
          <cell r="AE193" t="str">
            <v>Squire Sanders</v>
          </cell>
          <cell r="AH193">
            <v>6.97</v>
          </cell>
          <cell r="AI193">
            <v>344742</v>
          </cell>
        </row>
        <row r="194">
          <cell r="AB194" t="str">
            <v xml:space="preserve"> </v>
          </cell>
        </row>
        <row r="195">
          <cell r="A195">
            <v>170</v>
          </cell>
          <cell r="B195" t="str">
            <v>November 19, 2008</v>
          </cell>
          <cell r="C195" t="str">
            <v>FRB</v>
          </cell>
          <cell r="D195" t="str">
            <v>RSSD</v>
          </cell>
          <cell r="E195">
            <v>2948366</v>
          </cell>
          <cell r="F195" t="str">
            <v>Mission Community Bancorp/Mission Community Bank</v>
          </cell>
          <cell r="G195" t="str">
            <v>CDFI - Public</v>
          </cell>
          <cell r="H195">
            <v>5116680</v>
          </cell>
          <cell r="I195" t="str">
            <v>Approve</v>
          </cell>
          <cell r="L195" t="str">
            <v>December 2, 2008</v>
          </cell>
          <cell r="M195">
            <v>39784.708333333336</v>
          </cell>
          <cell r="N195" t="str">
            <v>Approve</v>
          </cell>
          <cell r="O195">
            <v>5116000</v>
          </cell>
          <cell r="P195" t="str">
            <v>Application says "$5,116,680 or 3% RWA</v>
          </cell>
          <cell r="Q195" t="str">
            <v>Yes</v>
          </cell>
          <cell r="R195">
            <v>39785</v>
          </cell>
          <cell r="T195" t="str">
            <v>Ms. Anita M. Robinson</v>
          </cell>
          <cell r="U195" t="str">
            <v>805-782-5011</v>
          </cell>
          <cell r="V195" t="str">
            <v>Ron Pigeon 805-269-0012</v>
          </cell>
          <cell r="W195" t="str">
            <v>581 Higuera Street</v>
          </cell>
          <cell r="X195" t="str">
            <v>San Luis Obispo</v>
          </cell>
          <cell r="Y195" t="str">
            <v>CA</v>
          </cell>
          <cell r="Z195">
            <v>93401</v>
          </cell>
          <cell r="AA195" t="str">
            <v>(805) 269-0117</v>
          </cell>
          <cell r="AB195">
            <v>39822</v>
          </cell>
          <cell r="AC195">
            <v>39822</v>
          </cell>
          <cell r="AD195">
            <v>5116000</v>
          </cell>
          <cell r="AE195" t="str">
            <v>Hughes Hubbard</v>
          </cell>
          <cell r="AF195" t="str">
            <v>MISS.OB</v>
          </cell>
          <cell r="AG195" t="str">
            <v>OTC</v>
          </cell>
          <cell r="AH195" t="str">
            <v>n/a</v>
          </cell>
          <cell r="AI195" t="str">
            <v>n/a</v>
          </cell>
        </row>
        <row r="196">
          <cell r="A196">
            <v>171</v>
          </cell>
          <cell r="B196" t="str">
            <v>November 19, 2008</v>
          </cell>
          <cell r="C196" t="str">
            <v>OCC</v>
          </cell>
          <cell r="D196" t="str">
            <v>RSSD</v>
          </cell>
          <cell r="E196">
            <v>3227442</v>
          </cell>
          <cell r="F196" t="str">
            <v>Commerce National Bank</v>
          </cell>
          <cell r="G196" t="str">
            <v xml:space="preserve">Public </v>
          </cell>
          <cell r="H196">
            <v>5000000</v>
          </cell>
          <cell r="I196" t="str">
            <v>Approve</v>
          </cell>
          <cell r="L196" t="str">
            <v>November 21, 2008</v>
          </cell>
          <cell r="M196">
            <v>39773.708333333336</v>
          </cell>
          <cell r="N196" t="str">
            <v>Approve</v>
          </cell>
          <cell r="O196">
            <v>5000000</v>
          </cell>
          <cell r="Q196" t="str">
            <v>Yes</v>
          </cell>
          <cell r="R196">
            <v>39777</v>
          </cell>
          <cell r="T196" t="str">
            <v>Mr. Mark E. Simmons</v>
          </cell>
          <cell r="U196" t="str">
            <v>949-870-3860</v>
          </cell>
          <cell r="V196" t="str">
            <v>Reginald R. Prout 949-870-3862</v>
          </cell>
          <cell r="W196" t="str">
            <v>4040 MacArthur Blvd., Suite 100</v>
          </cell>
          <cell r="X196" t="str">
            <v>Newport Beach</v>
          </cell>
          <cell r="Y196" t="str">
            <v>CA</v>
          </cell>
          <cell r="Z196">
            <v>92660</v>
          </cell>
          <cell r="AA196" t="str">
            <v>(949) 870-4499</v>
          </cell>
          <cell r="AB196">
            <v>39822</v>
          </cell>
          <cell r="AC196">
            <v>39822</v>
          </cell>
          <cell r="AD196">
            <v>5000000</v>
          </cell>
          <cell r="AE196" t="str">
            <v>Squire Sanders</v>
          </cell>
          <cell r="AH196">
            <v>8.6</v>
          </cell>
          <cell r="AI196">
            <v>87209</v>
          </cell>
        </row>
        <row r="197">
          <cell r="A197">
            <v>172</v>
          </cell>
          <cell r="B197" t="str">
            <v>November 19, 2008</v>
          </cell>
          <cell r="C197" t="str">
            <v>OCC</v>
          </cell>
          <cell r="D197" t="str">
            <v>RSSD</v>
          </cell>
          <cell r="E197">
            <v>1115433</v>
          </cell>
          <cell r="F197" t="str">
            <v>Beverly National Corporation</v>
          </cell>
          <cell r="G197" t="str">
            <v xml:space="preserve">Public </v>
          </cell>
          <cell r="H197">
            <v>10600000</v>
          </cell>
          <cell r="I197" t="str">
            <v>Approve</v>
          </cell>
          <cell r="L197" t="str">
            <v>November 21, 2008</v>
          </cell>
          <cell r="M197">
            <v>39773.708333333336</v>
          </cell>
          <cell r="N197" t="str">
            <v>Approve</v>
          </cell>
          <cell r="O197">
            <v>10600000</v>
          </cell>
          <cell r="Q197" t="str">
            <v>Yes</v>
          </cell>
          <cell r="R197">
            <v>39777</v>
          </cell>
          <cell r="T197" t="str">
            <v>Mr. Donat A. Fournier</v>
          </cell>
          <cell r="U197" t="str">
            <v>978-922-2100</v>
          </cell>
          <cell r="V197" t="str">
            <v>Michael O. Gilles 978-922-2100</v>
          </cell>
          <cell r="W197" t="str">
            <v>240 Cabot St.</v>
          </cell>
          <cell r="X197" t="str">
            <v>Beverly</v>
          </cell>
          <cell r="Y197" t="str">
            <v>MA</v>
          </cell>
          <cell r="Z197">
            <v>1915</v>
          </cell>
          <cell r="AA197" t="str">
            <v>(978) 921-6317</v>
          </cell>
          <cell r="AB197" t="str">
            <v xml:space="preserve"> </v>
          </cell>
          <cell r="AE197" t="str">
            <v>Hughes Hubbard</v>
          </cell>
          <cell r="AF197" t="str">
            <v>BNV</v>
          </cell>
          <cell r="AG197" t="str">
            <v>AMEX</v>
          </cell>
          <cell r="AH197">
            <v>17.350000000000001</v>
          </cell>
        </row>
        <row r="198">
          <cell r="A198">
            <v>173</v>
          </cell>
          <cell r="B198" t="str">
            <v>November 19, 2008</v>
          </cell>
          <cell r="C198" t="str">
            <v>OCC</v>
          </cell>
          <cell r="D198" t="str">
            <v>RSSD</v>
          </cell>
          <cell r="E198">
            <v>1480944</v>
          </cell>
          <cell r="F198" t="str">
            <v>Emclaire Financial Corp./The Farmers National Bank of Emlenton</v>
          </cell>
          <cell r="G198" t="str">
            <v xml:space="preserve">Public </v>
          </cell>
          <cell r="H198">
            <v>7500000</v>
          </cell>
          <cell r="I198" t="str">
            <v>Approve</v>
          </cell>
          <cell r="L198" t="str">
            <v>November 21, 2008</v>
          </cell>
          <cell r="M198">
            <v>39773.708333333336</v>
          </cell>
          <cell r="N198" t="str">
            <v>Approve</v>
          </cell>
          <cell r="O198">
            <v>7500000</v>
          </cell>
          <cell r="Q198" t="str">
            <v>Yes</v>
          </cell>
          <cell r="R198">
            <v>39777</v>
          </cell>
          <cell r="T198" t="str">
            <v>Mr. William C. Marsh</v>
          </cell>
          <cell r="U198" t="str">
            <v>724-867-2311 ext. 118</v>
          </cell>
          <cell r="V198" t="str">
            <v>Amanda L. Engles 724-867-2311</v>
          </cell>
          <cell r="W198" t="str">
            <v>P.O. Drawer D</v>
          </cell>
          <cell r="X198" t="str">
            <v>Emlenton</v>
          </cell>
          <cell r="Y198" t="str">
            <v>PA</v>
          </cell>
          <cell r="Z198">
            <v>16373</v>
          </cell>
          <cell r="AA198" t="str">
            <v>(724) 867-9326</v>
          </cell>
          <cell r="AB198">
            <v>39805</v>
          </cell>
          <cell r="AC198">
            <v>39805</v>
          </cell>
          <cell r="AD198">
            <v>7500000</v>
          </cell>
          <cell r="AE198" t="str">
            <v>Squire Sanders</v>
          </cell>
          <cell r="AF198" t="str">
            <v>EMCF.OB</v>
          </cell>
          <cell r="AG198" t="str">
            <v>OTC</v>
          </cell>
          <cell r="AH198">
            <v>22.45</v>
          </cell>
          <cell r="AI198">
            <v>50111</v>
          </cell>
        </row>
        <row r="199">
          <cell r="A199">
            <v>174</v>
          </cell>
          <cell r="B199" t="str">
            <v>November 19, 2008</v>
          </cell>
          <cell r="C199" t="str">
            <v>OCC</v>
          </cell>
          <cell r="D199" t="str">
            <v>RSSD</v>
          </cell>
          <cell r="E199">
            <v>1142336</v>
          </cell>
          <cell r="F199" t="str">
            <v>Park National Corporation</v>
          </cell>
          <cell r="G199" t="str">
            <v xml:space="preserve">Public </v>
          </cell>
          <cell r="H199">
            <v>100000000</v>
          </cell>
          <cell r="I199" t="str">
            <v>Approve</v>
          </cell>
          <cell r="L199" t="str">
            <v>December 1, 2008</v>
          </cell>
          <cell r="M199">
            <v>39783.708333333336</v>
          </cell>
          <cell r="N199" t="str">
            <v>Approve</v>
          </cell>
          <cell r="O199">
            <v>100000000</v>
          </cell>
          <cell r="Q199" t="str">
            <v>Yes</v>
          </cell>
          <cell r="R199">
            <v>39785</v>
          </cell>
          <cell r="T199" t="str">
            <v>Mr. John W. Kozak</v>
          </cell>
          <cell r="U199" t="str">
            <v>740-349-3792</v>
          </cell>
          <cell r="V199" t="str">
            <v>David L. Trautman 740-349-3927</v>
          </cell>
          <cell r="W199" t="str">
            <v>50 North Third Street</v>
          </cell>
          <cell r="X199" t="str">
            <v>Newark</v>
          </cell>
          <cell r="Y199" t="str">
            <v>OH</v>
          </cell>
          <cell r="Z199">
            <v>43055</v>
          </cell>
          <cell r="AA199" t="str">
            <v>(740) 349-3709</v>
          </cell>
          <cell r="AB199">
            <v>39805</v>
          </cell>
          <cell r="AC199">
            <v>39805</v>
          </cell>
          <cell r="AD199">
            <v>100000000</v>
          </cell>
          <cell r="AE199" t="str">
            <v>Hughes Hubbard</v>
          </cell>
          <cell r="AF199" t="str">
            <v>PRK</v>
          </cell>
          <cell r="AG199" t="str">
            <v>AMEX</v>
          </cell>
          <cell r="AH199">
            <v>65.97</v>
          </cell>
          <cell r="AI199">
            <v>227376</v>
          </cell>
        </row>
        <row r="200">
          <cell r="A200">
            <v>175</v>
          </cell>
          <cell r="B200" t="str">
            <v>November 19, 2008</v>
          </cell>
          <cell r="C200" t="str">
            <v>OCC</v>
          </cell>
          <cell r="D200" t="str">
            <v>RSSD</v>
          </cell>
          <cell r="E200">
            <v>1085013</v>
          </cell>
          <cell r="F200" t="str">
            <v>Seacoast Banking Corporation of Florida/Seacoast National Bank</v>
          </cell>
          <cell r="G200" t="str">
            <v xml:space="preserve">Public </v>
          </cell>
          <cell r="H200">
            <v>50000000</v>
          </cell>
          <cell r="I200" t="str">
            <v>COUNCIL</v>
          </cell>
          <cell r="J200">
            <v>39771</v>
          </cell>
          <cell r="K200" t="str">
            <v>Approve</v>
          </cell>
          <cell r="L200" t="str">
            <v>December 3, 2008</v>
          </cell>
          <cell r="M200">
            <v>39785.708333333336</v>
          </cell>
          <cell r="N200" t="str">
            <v>Approve - Conditional</v>
          </cell>
          <cell r="O200">
            <v>50000000</v>
          </cell>
          <cell r="P200" t="str">
            <v>12/3/08; Approved by I/C on condition - check with Don</v>
          </cell>
          <cell r="R200">
            <v>39790</v>
          </cell>
          <cell r="T200" t="str">
            <v>Mr. William R. Hahl</v>
          </cell>
          <cell r="U200" t="str">
            <v>772-288-2825</v>
          </cell>
          <cell r="V200" t="str">
            <v>Dennis S. Hudson 772-288-6086</v>
          </cell>
          <cell r="W200" t="str">
            <v>P.O. Box 9012</v>
          </cell>
          <cell r="X200" t="str">
            <v>Stuart</v>
          </cell>
          <cell r="Y200" t="str">
            <v>FL</v>
          </cell>
          <cell r="Z200">
            <v>34995</v>
          </cell>
          <cell r="AA200" t="str">
            <v>(772) 288-6012</v>
          </cell>
          <cell r="AB200">
            <v>39801</v>
          </cell>
          <cell r="AC200">
            <v>39801</v>
          </cell>
          <cell r="AD200">
            <v>50000000</v>
          </cell>
          <cell r="AE200" t="str">
            <v>Squire Sanders</v>
          </cell>
          <cell r="AF200" t="str">
            <v>SBCF</v>
          </cell>
          <cell r="AG200" t="str">
            <v>Nasdaq</v>
          </cell>
          <cell r="AH200">
            <v>6.36</v>
          </cell>
          <cell r="AI200">
            <v>1179245</v>
          </cell>
        </row>
        <row r="201">
          <cell r="A201">
            <v>176</v>
          </cell>
          <cell r="B201" t="str">
            <v>November 19, 2008</v>
          </cell>
          <cell r="C201" t="str">
            <v>OCC</v>
          </cell>
          <cell r="D201" t="str">
            <v>RSSD</v>
          </cell>
          <cell r="E201">
            <v>1209136</v>
          </cell>
          <cell r="F201" t="str">
            <v>Horizon Bancorp</v>
          </cell>
          <cell r="G201" t="str">
            <v xml:space="preserve">Public </v>
          </cell>
          <cell r="H201">
            <v>25000000</v>
          </cell>
          <cell r="I201" t="str">
            <v>COUNCIL</v>
          </cell>
          <cell r="J201">
            <v>39771</v>
          </cell>
          <cell r="K201" t="str">
            <v>Approve</v>
          </cell>
          <cell r="L201" t="str">
            <v>November 21, 2008</v>
          </cell>
          <cell r="M201">
            <v>39773.708333333336</v>
          </cell>
          <cell r="N201" t="str">
            <v>Approve</v>
          </cell>
          <cell r="O201">
            <v>25000000</v>
          </cell>
          <cell r="Q201" t="str">
            <v>Yes</v>
          </cell>
          <cell r="R201">
            <v>39777</v>
          </cell>
          <cell r="T201" t="str">
            <v>Mr. James H. Foglesong</v>
          </cell>
          <cell r="U201" t="str">
            <v>219-873-2608</v>
          </cell>
          <cell r="V201" t="str">
            <v>Craig M. Dwight 219-873-2725</v>
          </cell>
          <cell r="W201" t="str">
            <v>515 Franklin Square</v>
          </cell>
          <cell r="X201" t="str">
            <v>Michigan City</v>
          </cell>
          <cell r="Y201" t="str">
            <v>IN</v>
          </cell>
          <cell r="Z201">
            <v>46360</v>
          </cell>
          <cell r="AA201" t="str">
            <v>(219) 873-2628</v>
          </cell>
          <cell r="AB201">
            <v>39801</v>
          </cell>
          <cell r="AC201">
            <v>39801</v>
          </cell>
          <cell r="AD201">
            <v>25000000</v>
          </cell>
          <cell r="AE201" t="str">
            <v>Hughes Hubbard</v>
          </cell>
          <cell r="AH201">
            <v>17.68</v>
          </cell>
          <cell r="AI201">
            <v>212104</v>
          </cell>
        </row>
        <row r="202">
          <cell r="A202">
            <v>177</v>
          </cell>
          <cell r="B202" t="str">
            <v>November 19, 2008</v>
          </cell>
          <cell r="C202" t="str">
            <v>FDIC</v>
          </cell>
          <cell r="D202" t="str">
            <v>RSSD</v>
          </cell>
          <cell r="E202">
            <v>507068</v>
          </cell>
          <cell r="F202" t="str">
            <v>Exchange Bank</v>
          </cell>
          <cell r="G202" t="str">
            <v>OTC - Private</v>
          </cell>
          <cell r="H202">
            <v>43000000</v>
          </cell>
          <cell r="I202" t="str">
            <v>COUNCIL</v>
          </cell>
          <cell r="J202">
            <v>39771</v>
          </cell>
          <cell r="K202" t="str">
            <v>Approve</v>
          </cell>
          <cell r="L202" t="str">
            <v>November 21, 2008</v>
          </cell>
          <cell r="M202">
            <v>39773.708333333336</v>
          </cell>
          <cell r="N202" t="str">
            <v>Approve</v>
          </cell>
          <cell r="O202">
            <v>43000000</v>
          </cell>
          <cell r="Q202" t="str">
            <v>Yes</v>
          </cell>
          <cell r="R202">
            <v>39777</v>
          </cell>
          <cell r="T202" t="str">
            <v>Mr. Bill Schrader</v>
          </cell>
          <cell r="U202" t="str">
            <v>707-524-3115</v>
          </cell>
          <cell r="V202" t="str">
            <v>Bruce DeCrona 707-524-3208</v>
          </cell>
          <cell r="W202" t="str">
            <v>545 Fourth Street</v>
          </cell>
          <cell r="X202" t="str">
            <v>Santa Rosa</v>
          </cell>
          <cell r="Y202" t="str">
            <v>CA</v>
          </cell>
          <cell r="Z202">
            <v>95401</v>
          </cell>
          <cell r="AA202" t="str">
            <v>(707) 579-4745</v>
          </cell>
          <cell r="AB202">
            <v>39801</v>
          </cell>
          <cell r="AC202">
            <v>39801</v>
          </cell>
          <cell r="AD202">
            <v>43000000</v>
          </cell>
          <cell r="AE202" t="str">
            <v>Squire Sanders</v>
          </cell>
          <cell r="AF202" t="str">
            <v>EXSR.OB</v>
          </cell>
          <cell r="AG202" t="str">
            <v>OTC</v>
          </cell>
          <cell r="AH202" t="str">
            <v>n/a</v>
          </cell>
          <cell r="AI202" t="str">
            <v>n/a</v>
          </cell>
        </row>
        <row r="203">
          <cell r="A203">
            <v>178</v>
          </cell>
          <cell r="B203" t="str">
            <v>November 19, 2008</v>
          </cell>
          <cell r="C203" t="str">
            <v>FDIC</v>
          </cell>
          <cell r="D203" t="str">
            <v>RSSD</v>
          </cell>
          <cell r="E203">
            <v>1081118</v>
          </cell>
          <cell r="F203" t="str">
            <v>Fidelity Southern Corporation</v>
          </cell>
          <cell r="G203" t="str">
            <v xml:space="preserve">Public </v>
          </cell>
          <cell r="H203">
            <v>48200000</v>
          </cell>
          <cell r="I203" t="str">
            <v>COUNCIL</v>
          </cell>
          <cell r="J203">
            <v>39771</v>
          </cell>
          <cell r="K203" t="str">
            <v>Approve</v>
          </cell>
          <cell r="L203" t="str">
            <v>November 21, 2008</v>
          </cell>
          <cell r="M203">
            <v>39773.708333333336</v>
          </cell>
          <cell r="N203" t="str">
            <v>Approve</v>
          </cell>
          <cell r="O203">
            <v>48200000</v>
          </cell>
          <cell r="Q203" t="str">
            <v>Yes</v>
          </cell>
          <cell r="R203">
            <v>39777</v>
          </cell>
          <cell r="T203" t="str">
            <v>Mr. James B. Miller, Jr.</v>
          </cell>
          <cell r="U203" t="str">
            <v>404-240-1501</v>
          </cell>
          <cell r="V203" t="str">
            <v>H. Palmer Proctor, Jr. 404-240-1525</v>
          </cell>
          <cell r="W203" t="str">
            <v>3490 Piedmont Road NE, Suite 1550</v>
          </cell>
          <cell r="X203" t="str">
            <v>Atlanta</v>
          </cell>
          <cell r="Y203" t="str">
            <v>GA</v>
          </cell>
          <cell r="Z203">
            <v>30305</v>
          </cell>
          <cell r="AA203" t="str">
            <v>(404) 814-8060</v>
          </cell>
          <cell r="AB203">
            <v>39801</v>
          </cell>
          <cell r="AC203">
            <v>39801</v>
          </cell>
          <cell r="AD203">
            <v>48200000</v>
          </cell>
          <cell r="AE203" t="str">
            <v>Hughes Hubbard</v>
          </cell>
          <cell r="AF203" t="str">
            <v>LION</v>
          </cell>
          <cell r="AG203" t="str">
            <v>Nasdaq</v>
          </cell>
          <cell r="AH203">
            <v>3.19</v>
          </cell>
          <cell r="AI203">
            <v>2266458</v>
          </cell>
        </row>
        <row r="204">
          <cell r="A204">
            <v>179</v>
          </cell>
          <cell r="B204" t="str">
            <v>November 19, 2008</v>
          </cell>
          <cell r="C204" t="str">
            <v>FDIC</v>
          </cell>
          <cell r="D204" t="str">
            <v>RSSD</v>
          </cell>
          <cell r="E204">
            <v>2803223</v>
          </cell>
          <cell r="F204" t="str">
            <v>FPB Bancorp, Inc.</v>
          </cell>
          <cell r="G204" t="str">
            <v xml:space="preserve">Public </v>
          </cell>
          <cell r="H204">
            <v>5800000</v>
          </cell>
          <cell r="I204" t="str">
            <v>COUNCIL</v>
          </cell>
          <cell r="J204">
            <v>39771</v>
          </cell>
          <cell r="K204" t="str">
            <v>Approve</v>
          </cell>
          <cell r="L204" t="str">
            <v>November 21, 2008</v>
          </cell>
          <cell r="M204">
            <v>39773.708333333336</v>
          </cell>
          <cell r="N204" t="str">
            <v>Approve</v>
          </cell>
          <cell r="O204">
            <v>5800000</v>
          </cell>
          <cell r="Q204" t="str">
            <v>Yes</v>
          </cell>
          <cell r="R204">
            <v>39777</v>
          </cell>
          <cell r="T204" t="str">
            <v>Ms. Nancy E. Aumack</v>
          </cell>
          <cell r="U204" t="str">
            <v>772-225-5930</v>
          </cell>
          <cell r="V204" t="str">
            <v>Marge Riley 772-225-5910</v>
          </cell>
          <cell r="W204" t="str">
            <v>1301 SE Port St. Lucie Blvd</v>
          </cell>
          <cell r="X204" t="str">
            <v>Port St. Lucie</v>
          </cell>
          <cell r="Y204" t="str">
            <v>FL</v>
          </cell>
          <cell r="Z204">
            <v>34952</v>
          </cell>
          <cell r="AA204" t="str">
            <v>(772) 225-5998</v>
          </cell>
          <cell r="AB204">
            <v>39787</v>
          </cell>
          <cell r="AC204">
            <v>39787</v>
          </cell>
          <cell r="AD204">
            <v>5800000</v>
          </cell>
          <cell r="AE204" t="str">
            <v>Squire Sanders</v>
          </cell>
          <cell r="AF204" t="str">
            <v>FPBI</v>
          </cell>
          <cell r="AG204" t="str">
            <v>Nasdaq</v>
          </cell>
          <cell r="AH204">
            <v>4.75</v>
          </cell>
          <cell r="AI204">
            <v>183158</v>
          </cell>
        </row>
        <row r="205">
          <cell r="A205">
            <v>180</v>
          </cell>
          <cell r="B205" t="str">
            <v>November 19, 2008</v>
          </cell>
          <cell r="C205" t="str">
            <v>FDIC</v>
          </cell>
          <cell r="D205" t="str">
            <v>RSSD</v>
          </cell>
          <cell r="E205">
            <v>1133277</v>
          </cell>
          <cell r="F205" t="str">
            <v>Green Bankshares, Inc.</v>
          </cell>
          <cell r="G205" t="str">
            <v xml:space="preserve">Public </v>
          </cell>
          <cell r="H205">
            <v>72278000</v>
          </cell>
          <cell r="I205" t="str">
            <v>COUNCIL</v>
          </cell>
          <cell r="J205">
            <v>39771</v>
          </cell>
          <cell r="K205" t="str">
            <v>Approve</v>
          </cell>
          <cell r="L205" t="str">
            <v>November 21, 2008</v>
          </cell>
          <cell r="M205">
            <v>39773.708333333336</v>
          </cell>
          <cell r="N205" t="str">
            <v>Approve</v>
          </cell>
          <cell r="O205">
            <v>72278000</v>
          </cell>
          <cell r="Q205" t="str">
            <v>Yes</v>
          </cell>
          <cell r="R205">
            <v>39777</v>
          </cell>
          <cell r="T205" t="str">
            <v>Mr. R. Stan Puckett</v>
          </cell>
          <cell r="U205" t="str">
            <v>423-278-3010</v>
          </cell>
          <cell r="V205" t="str">
            <v>James E. Adams 423-278-3050</v>
          </cell>
          <cell r="W205" t="str">
            <v>100 North Main Street</v>
          </cell>
          <cell r="X205" t="str">
            <v>Greeneville</v>
          </cell>
          <cell r="Y205" t="str">
            <v>TN</v>
          </cell>
          <cell r="Z205">
            <v>37743</v>
          </cell>
          <cell r="AA205" t="str">
            <v>(423) 787-1235</v>
          </cell>
          <cell r="AB205">
            <v>39805</v>
          </cell>
          <cell r="AC205">
            <v>39805</v>
          </cell>
          <cell r="AD205">
            <v>72278000</v>
          </cell>
          <cell r="AE205" t="str">
            <v>Hughes Hubbard</v>
          </cell>
          <cell r="AF205" t="str">
            <v>GRNB</v>
          </cell>
          <cell r="AG205" t="str">
            <v>Nasdaq</v>
          </cell>
          <cell r="AH205">
            <v>17.059999999999999</v>
          </cell>
          <cell r="AI205">
            <v>635504</v>
          </cell>
        </row>
        <row r="206">
          <cell r="A206">
            <v>181</v>
          </cell>
          <cell r="B206" t="str">
            <v>November 19, 2008</v>
          </cell>
          <cell r="C206" t="str">
            <v>FDIC</v>
          </cell>
          <cell r="D206" t="str">
            <v>RSSD</v>
          </cell>
          <cell r="E206">
            <v>3194638</v>
          </cell>
          <cell r="F206" t="str">
            <v>Seacoast Commerce Bank</v>
          </cell>
          <cell r="G206" t="str">
            <v>OTC - Private</v>
          </cell>
          <cell r="H206">
            <v>1800000</v>
          </cell>
          <cell r="I206" t="str">
            <v>COUNCIL</v>
          </cell>
          <cell r="J206">
            <v>39771</v>
          </cell>
          <cell r="K206" t="str">
            <v>Approve</v>
          </cell>
          <cell r="L206" t="str">
            <v>November 21, 2008</v>
          </cell>
          <cell r="M206">
            <v>39773.708333333336</v>
          </cell>
          <cell r="N206" t="str">
            <v>Approve</v>
          </cell>
          <cell r="O206">
            <v>1800000</v>
          </cell>
          <cell r="Q206" t="str">
            <v>Yes</v>
          </cell>
          <cell r="R206">
            <v>39777</v>
          </cell>
          <cell r="T206" t="str">
            <v>Mr. Richard M. Sanborn</v>
          </cell>
          <cell r="U206" t="str">
            <v>619-409-5762</v>
          </cell>
          <cell r="V206" t="str">
            <v>Ronnie Zivanic 619-409-5721</v>
          </cell>
          <cell r="W206" t="str">
            <v>678 Third Avenue, Suite 310</v>
          </cell>
          <cell r="X206" t="str">
            <v>Chula Vista</v>
          </cell>
          <cell r="Y206" t="str">
            <v>CA</v>
          </cell>
          <cell r="Z206">
            <v>91910</v>
          </cell>
          <cell r="AA206" t="str">
            <v>(619) 618-4506</v>
          </cell>
          <cell r="AB206">
            <v>39805</v>
          </cell>
          <cell r="AC206">
            <v>39805</v>
          </cell>
          <cell r="AD206">
            <v>1800000</v>
          </cell>
          <cell r="AE206" t="str">
            <v>Squire Sanders</v>
          </cell>
          <cell r="AF206" t="str">
            <v>SCCB.OB</v>
          </cell>
          <cell r="AG206" t="str">
            <v>OTC</v>
          </cell>
          <cell r="AH206" t="str">
            <v>n/a</v>
          </cell>
          <cell r="AI206" t="str">
            <v>n/a</v>
          </cell>
        </row>
        <row r="207">
          <cell r="A207">
            <v>182</v>
          </cell>
          <cell r="B207" t="str">
            <v>November 19, 2008</v>
          </cell>
          <cell r="C207" t="str">
            <v>FRB</v>
          </cell>
          <cell r="D207" t="str">
            <v>RSSD</v>
          </cell>
          <cell r="E207">
            <v>1201925</v>
          </cell>
          <cell r="F207" t="str">
            <v>Independent Bank Corporation</v>
          </cell>
          <cell r="H207">
            <v>72000000</v>
          </cell>
          <cell r="I207" t="str">
            <v>COUNCIL</v>
          </cell>
          <cell r="J207">
            <v>39771</v>
          </cell>
          <cell r="K207" t="str">
            <v>Approve</v>
          </cell>
          <cell r="L207" t="str">
            <v>November 21, 2008</v>
          </cell>
          <cell r="M207">
            <v>39773.708333333336</v>
          </cell>
          <cell r="N207" t="str">
            <v>Approve</v>
          </cell>
          <cell r="O207">
            <v>72000000</v>
          </cell>
          <cell r="Q207" t="str">
            <v>Yes</v>
          </cell>
          <cell r="R207">
            <v>39777</v>
          </cell>
          <cell r="T207" t="str">
            <v>Mr. Robert N. Shuster</v>
          </cell>
          <cell r="U207" t="str">
            <v>616-522-1765</v>
          </cell>
          <cell r="V207" t="str">
            <v>Dean M. Morse 616-522-1781</v>
          </cell>
          <cell r="W207" t="str">
            <v>230 West Main Street</v>
          </cell>
          <cell r="X207" t="str">
            <v>Ionia</v>
          </cell>
          <cell r="Y207" t="str">
            <v>MI</v>
          </cell>
          <cell r="Z207">
            <v>48846</v>
          </cell>
          <cell r="AA207" t="str">
            <v>(616) 522-1858</v>
          </cell>
          <cell r="AB207">
            <v>39794</v>
          </cell>
          <cell r="AC207">
            <v>39794</v>
          </cell>
          <cell r="AD207">
            <v>72000000</v>
          </cell>
          <cell r="AE207" t="str">
            <v>Hughes Hubbard</v>
          </cell>
          <cell r="AH207">
            <v>3.12</v>
          </cell>
          <cell r="AI207">
            <v>3461538</v>
          </cell>
        </row>
        <row r="208">
          <cell r="A208">
            <v>183</v>
          </cell>
          <cell r="B208" t="str">
            <v>November 19, 2008</v>
          </cell>
          <cell r="C208" t="str">
            <v>FDIC/FRB</v>
          </cell>
          <cell r="D208" t="str">
            <v>RSSD</v>
          </cell>
          <cell r="E208">
            <v>3152245</v>
          </cell>
          <cell r="F208" t="str">
            <v>Sterling Financial Corporation/Sterling Savings Bank</v>
          </cell>
          <cell r="G208" t="str">
            <v xml:space="preserve">Public </v>
          </cell>
          <cell r="H208">
            <v>303000000</v>
          </cell>
          <cell r="I208" t="str">
            <v>COUNCIL</v>
          </cell>
          <cell r="J208">
            <v>39771</v>
          </cell>
          <cell r="K208" t="str">
            <v>Approve</v>
          </cell>
          <cell r="L208" t="str">
            <v>November 21, 2008</v>
          </cell>
          <cell r="M208">
            <v>39773.708333333336</v>
          </cell>
          <cell r="N208" t="str">
            <v>Approve</v>
          </cell>
          <cell r="O208">
            <v>303000000</v>
          </cell>
          <cell r="Q208" t="str">
            <v>Yes</v>
          </cell>
          <cell r="R208">
            <v>39777</v>
          </cell>
          <cell r="T208" t="str">
            <v>Mr. Daniel G. Byrne</v>
          </cell>
          <cell r="U208" t="str">
            <v>509-458-3711</v>
          </cell>
          <cell r="V208" t="str">
            <v>Shawna R. Manion 509-624-4130 ext. 6418</v>
          </cell>
          <cell r="W208" t="str">
            <v>111 N Wall</v>
          </cell>
          <cell r="X208" t="str">
            <v>Spokane</v>
          </cell>
          <cell r="Y208" t="str">
            <v>WA</v>
          </cell>
          <cell r="Z208">
            <v>99201</v>
          </cell>
          <cell r="AA208" t="str">
            <v>(509) 624-6233</v>
          </cell>
          <cell r="AB208">
            <v>39787</v>
          </cell>
          <cell r="AC208">
            <v>39787</v>
          </cell>
          <cell r="AD208">
            <v>303000000</v>
          </cell>
          <cell r="AE208" t="str">
            <v>Squire Sanders</v>
          </cell>
          <cell r="AF208" t="str">
            <v>STSA</v>
          </cell>
          <cell r="AG208" t="str">
            <v>Nasdaq</v>
          </cell>
          <cell r="AH208">
            <v>7.06</v>
          </cell>
          <cell r="AI208">
            <v>6437677</v>
          </cell>
        </row>
        <row r="209">
          <cell r="AB209" t="str">
            <v xml:space="preserve"> </v>
          </cell>
        </row>
        <row r="210">
          <cell r="A210">
            <v>184</v>
          </cell>
          <cell r="B210" t="str">
            <v>November 20, 2008</v>
          </cell>
          <cell r="C210" t="str">
            <v>OCC</v>
          </cell>
          <cell r="D210" t="str">
            <v>RSSD</v>
          </cell>
          <cell r="E210">
            <v>2925657</v>
          </cell>
          <cell r="F210" t="str">
            <v>Pinnacle Financial Partners, Inc.</v>
          </cell>
          <cell r="H210">
            <v>95000000</v>
          </cell>
          <cell r="I210" t="str">
            <v>Approve</v>
          </cell>
          <cell r="L210" t="str">
            <v>November 21, 2008</v>
          </cell>
          <cell r="M210">
            <v>39773.708333333336</v>
          </cell>
          <cell r="N210" t="str">
            <v>Approve</v>
          </cell>
          <cell r="O210">
            <v>95000000</v>
          </cell>
          <cell r="Q210" t="str">
            <v>Yes</v>
          </cell>
          <cell r="R210">
            <v>39777</v>
          </cell>
          <cell r="T210" t="str">
            <v>Mr. Harold R. Carpenter</v>
          </cell>
          <cell r="U210" t="str">
            <v>615-744-3742</v>
          </cell>
          <cell r="V210" t="str">
            <v>Bob F. Thompson 615-742-6262</v>
          </cell>
          <cell r="W210" t="str">
            <v>211 Commerce Street, Suite 300</v>
          </cell>
          <cell r="X210" t="str">
            <v>Nashville</v>
          </cell>
          <cell r="Y210" t="str">
            <v>TN</v>
          </cell>
          <cell r="Z210">
            <v>37201</v>
          </cell>
          <cell r="AA210" t="str">
            <v>(615) 744-3842</v>
          </cell>
          <cell r="AB210">
            <v>39794</v>
          </cell>
          <cell r="AC210">
            <v>39794</v>
          </cell>
          <cell r="AD210">
            <v>95000000</v>
          </cell>
          <cell r="AE210" t="str">
            <v>Hughes Hubbard</v>
          </cell>
          <cell r="AH210">
            <v>26.64</v>
          </cell>
          <cell r="AI210">
            <v>534910</v>
          </cell>
        </row>
        <row r="211">
          <cell r="A211">
            <v>185</v>
          </cell>
          <cell r="B211" t="str">
            <v>November 20, 2008</v>
          </cell>
          <cell r="C211" t="str">
            <v>OCC</v>
          </cell>
          <cell r="D211" t="str">
            <v>RSSD</v>
          </cell>
          <cell r="E211">
            <v>1363757</v>
          </cell>
          <cell r="F211" t="str">
            <v>First Litchfield Financial Corporation</v>
          </cell>
          <cell r="H211">
            <v>10000000</v>
          </cell>
          <cell r="I211" t="str">
            <v>Approve</v>
          </cell>
          <cell r="L211" t="str">
            <v>November 25, 2008</v>
          </cell>
          <cell r="M211">
            <v>39777.708333333336</v>
          </cell>
          <cell r="N211" t="str">
            <v>Approve</v>
          </cell>
          <cell r="O211">
            <v>10000000</v>
          </cell>
          <cell r="Q211" t="str">
            <v>Yes</v>
          </cell>
          <cell r="R211">
            <v>39783</v>
          </cell>
          <cell r="T211" t="str">
            <v>Mr. Joseph J. Greco</v>
          </cell>
          <cell r="U211" t="str">
            <v>860-567-6438</v>
          </cell>
          <cell r="V211" t="str">
            <v>Carroll A Pereira 860-567-2674 ext 7001</v>
          </cell>
          <cell r="W211" t="str">
            <v>P.O. Box #578</v>
          </cell>
          <cell r="X211" t="str">
            <v>Litchfield</v>
          </cell>
          <cell r="Y211" t="str">
            <v>CT</v>
          </cell>
          <cell r="Z211" t="str">
            <v>06759</v>
          </cell>
          <cell r="AA211" t="str">
            <v>(860) 567-5231</v>
          </cell>
          <cell r="AB211">
            <v>39794</v>
          </cell>
          <cell r="AC211">
            <v>39794</v>
          </cell>
          <cell r="AD211">
            <v>10000000</v>
          </cell>
          <cell r="AE211" t="str">
            <v>Squire Sanders</v>
          </cell>
          <cell r="AH211">
            <v>7.53</v>
          </cell>
          <cell r="AI211">
            <v>199203</v>
          </cell>
        </row>
        <row r="212">
          <cell r="A212">
            <v>186</v>
          </cell>
          <cell r="B212" t="str">
            <v>November 20, 2008</v>
          </cell>
          <cell r="C212" t="str">
            <v>OCC</v>
          </cell>
          <cell r="D212" t="str">
            <v>RSSD</v>
          </cell>
          <cell r="E212">
            <v>1133932</v>
          </cell>
          <cell r="F212" t="str">
            <v>The First Bancorp, Inc.</v>
          </cell>
          <cell r="G212" t="str">
            <v xml:space="preserve">Public </v>
          </cell>
          <cell r="H212">
            <v>25000000</v>
          </cell>
          <cell r="I212" t="str">
            <v>Approve</v>
          </cell>
          <cell r="L212" t="str">
            <v>November 21, 2008</v>
          </cell>
          <cell r="M212">
            <v>39773.708333333336</v>
          </cell>
          <cell r="N212" t="str">
            <v>Approve</v>
          </cell>
          <cell r="O212">
            <v>25000000</v>
          </cell>
          <cell r="Q212" t="str">
            <v>Yes</v>
          </cell>
          <cell r="R212">
            <v>39777</v>
          </cell>
          <cell r="T212" t="str">
            <v>Mr. Daniel R. Daigneault</v>
          </cell>
          <cell r="U212" t="str">
            <v>207-563-3195 x2010</v>
          </cell>
          <cell r="V212" t="str">
            <v>F. Stephen Ward 207-563-3195 ext. 5001</v>
          </cell>
          <cell r="W212" t="str">
            <v>P.O. Box 940</v>
          </cell>
          <cell r="X212" t="str">
            <v>Damariscotta</v>
          </cell>
          <cell r="Y212" t="str">
            <v>ME</v>
          </cell>
          <cell r="Z212" t="str">
            <v>04543-0940</v>
          </cell>
          <cell r="AA212" t="str">
            <v>(207) 563-5085</v>
          </cell>
          <cell r="AB212">
            <v>39822</v>
          </cell>
          <cell r="AC212">
            <v>39822</v>
          </cell>
          <cell r="AD212">
            <v>25000000</v>
          </cell>
          <cell r="AE212" t="str">
            <v>Hughes Hubbard</v>
          </cell>
          <cell r="AH212">
            <v>16.600000000000001</v>
          </cell>
          <cell r="AI212">
            <v>225904</v>
          </cell>
        </row>
        <row r="213">
          <cell r="A213">
            <v>187</v>
          </cell>
          <cell r="B213" t="str">
            <v>November 20, 2008</v>
          </cell>
          <cell r="C213" t="str">
            <v>OCC</v>
          </cell>
          <cell r="D213" t="str">
            <v>RSSD</v>
          </cell>
          <cell r="E213">
            <v>3378380</v>
          </cell>
          <cell r="F213" t="str">
            <v>CNB Financial Corporation</v>
          </cell>
          <cell r="G213" t="str">
            <v>OTC - Public</v>
          </cell>
          <cell r="H213">
            <v>7000000</v>
          </cell>
          <cell r="I213" t="str">
            <v>Approve</v>
          </cell>
          <cell r="L213" t="str">
            <v>November 21, 2008</v>
          </cell>
          <cell r="M213">
            <v>39773.708333333336</v>
          </cell>
          <cell r="N213" t="str">
            <v>Approve</v>
          </cell>
          <cell r="O213">
            <v>7000000</v>
          </cell>
          <cell r="Q213" t="str">
            <v>Yes</v>
          </cell>
          <cell r="R213">
            <v>39777</v>
          </cell>
          <cell r="T213" t="str">
            <v>Mr. Charles R. Valade</v>
          </cell>
          <cell r="U213" t="str">
            <v>508-793-8350</v>
          </cell>
          <cell r="V213" t="str">
            <v>William M. Mahoney 508-793-8369</v>
          </cell>
          <cell r="W213" t="str">
            <v>33 Waldo Street</v>
          </cell>
          <cell r="X213" t="str">
            <v>Worcester</v>
          </cell>
          <cell r="Y213" t="str">
            <v>MA</v>
          </cell>
          <cell r="Z213" t="str">
            <v>01608</v>
          </cell>
          <cell r="AA213" t="str">
            <v>(508) 793-8321</v>
          </cell>
          <cell r="AB213">
            <v>0</v>
          </cell>
          <cell r="AE213" t="str">
            <v>Squire Sanders</v>
          </cell>
          <cell r="AH213">
            <v>4.37</v>
          </cell>
        </row>
        <row r="214">
          <cell r="A214">
            <v>188</v>
          </cell>
          <cell r="B214" t="str">
            <v>November 20, 2008</v>
          </cell>
          <cell r="C214" t="str">
            <v>OCC</v>
          </cell>
          <cell r="D214" t="str">
            <v>RSSD</v>
          </cell>
          <cell r="E214">
            <v>1139242</v>
          </cell>
          <cell r="F214" t="str">
            <v>Sun Bancorp, Inc</v>
          </cell>
          <cell r="G214" t="str">
            <v xml:space="preserve">Public </v>
          </cell>
          <cell r="H214">
            <v>89310000</v>
          </cell>
          <cell r="I214" t="str">
            <v>Approve</v>
          </cell>
          <cell r="L214" t="str">
            <v>December 2, 2008</v>
          </cell>
          <cell r="M214">
            <v>39784.708333333336</v>
          </cell>
          <cell r="N214" t="str">
            <v>Approve</v>
          </cell>
          <cell r="O214">
            <v>89310000</v>
          </cell>
          <cell r="P214" t="str">
            <v>12/2/08: Approved by I/C with condition that council provide guidance about commercial real estate; 12/16/08 Council has provided that guidance</v>
          </cell>
          <cell r="Q214" t="str">
            <v>Yes</v>
          </cell>
          <cell r="R214">
            <v>39799</v>
          </cell>
          <cell r="T214" t="str">
            <v>Mr. Thomas X. Geisel</v>
          </cell>
          <cell r="U214" t="str">
            <v>856-691-4184</v>
          </cell>
          <cell r="V214" t="str">
            <v>Dan A. Chila 856-690-9210</v>
          </cell>
          <cell r="W214" t="str">
            <v>226 Landis Avenue</v>
          </cell>
          <cell r="X214" t="str">
            <v>Vineland</v>
          </cell>
          <cell r="Y214" t="str">
            <v>NJ</v>
          </cell>
          <cell r="Z214" t="str">
            <v>08360</v>
          </cell>
          <cell r="AA214" t="str">
            <v>(856) 691-9187</v>
          </cell>
          <cell r="AB214">
            <v>39822</v>
          </cell>
          <cell r="AC214">
            <v>39822</v>
          </cell>
          <cell r="AD214">
            <v>89310000</v>
          </cell>
          <cell r="AE214" t="str">
            <v>Hughes Hubbard</v>
          </cell>
          <cell r="AH214">
            <v>8.68</v>
          </cell>
          <cell r="AI214">
            <v>1543376</v>
          </cell>
        </row>
        <row r="215">
          <cell r="A215">
            <v>189</v>
          </cell>
          <cell r="B215" t="str">
            <v>November 20, 2008</v>
          </cell>
          <cell r="C215" t="str">
            <v>OCC</v>
          </cell>
          <cell r="D215" t="str">
            <v>RSSD</v>
          </cell>
          <cell r="E215">
            <v>1117026</v>
          </cell>
          <cell r="F215" t="str">
            <v>National Penn Bancshares, Inc.</v>
          </cell>
          <cell r="H215">
            <v>150000000</v>
          </cell>
          <cell r="I215" t="str">
            <v>Approve</v>
          </cell>
          <cell r="L215" t="str">
            <v>November 25, 2008</v>
          </cell>
          <cell r="M215">
            <v>39777.708333333336</v>
          </cell>
          <cell r="N215" t="str">
            <v>Approve</v>
          </cell>
          <cell r="O215">
            <v>150000000</v>
          </cell>
          <cell r="Q215" t="str">
            <v>Yes</v>
          </cell>
          <cell r="R215">
            <v>39783</v>
          </cell>
          <cell r="T215" t="str">
            <v>Mr. Michael R. Reinhard</v>
          </cell>
          <cell r="U215" t="str">
            <v>610-369-6342</v>
          </cell>
          <cell r="V215" t="str">
            <v>Gary Rhoads 610-369-6341</v>
          </cell>
          <cell r="W215" t="str">
            <v>P.O. Box 547</v>
          </cell>
          <cell r="X215" t="str">
            <v>Boyertown</v>
          </cell>
          <cell r="Y215" t="str">
            <v>PA</v>
          </cell>
          <cell r="Z215">
            <v>19512</v>
          </cell>
          <cell r="AA215" t="str">
            <v>(610) 369-6349</v>
          </cell>
          <cell r="AB215">
            <v>39794</v>
          </cell>
          <cell r="AC215">
            <v>39794</v>
          </cell>
          <cell r="AD215">
            <v>150000000</v>
          </cell>
          <cell r="AE215" t="str">
            <v>Squire Sanders</v>
          </cell>
          <cell r="AH215">
            <v>15.3</v>
          </cell>
          <cell r="AI215">
            <v>1470588</v>
          </cell>
        </row>
        <row r="216">
          <cell r="A216">
            <v>190</v>
          </cell>
          <cell r="B216" t="str">
            <v>November 20, 2008</v>
          </cell>
          <cell r="C216" t="str">
            <v>FRB</v>
          </cell>
          <cell r="D216" t="str">
            <v>RSSD</v>
          </cell>
          <cell r="E216">
            <v>1208906</v>
          </cell>
          <cell r="F216" t="str">
            <v>Lakeland Financial Corporation</v>
          </cell>
          <cell r="G216" t="str">
            <v xml:space="preserve">Public </v>
          </cell>
          <cell r="H216">
            <v>56044000</v>
          </cell>
          <cell r="I216" t="str">
            <v>COUNCIL</v>
          </cell>
          <cell r="J216">
            <v>39799</v>
          </cell>
          <cell r="K216" t="str">
            <v>Approve</v>
          </cell>
          <cell r="L216" t="str">
            <v>December 18, 2008</v>
          </cell>
          <cell r="M216">
            <v>39800.729166666664</v>
          </cell>
          <cell r="N216" t="str">
            <v>Approve</v>
          </cell>
          <cell r="O216">
            <v>56044000</v>
          </cell>
          <cell r="P216" t="str">
            <v>Approved by Council on 12/17/08</v>
          </cell>
          <cell r="Q216" t="str">
            <v>Yes</v>
          </cell>
          <cell r="R216">
            <v>39812</v>
          </cell>
          <cell r="T216" t="str">
            <v>Mr. Michael L Kubacki</v>
          </cell>
          <cell r="U216" t="str">
            <v>574-267-9178</v>
          </cell>
          <cell r="V216" t="str">
            <v>David M. Findlay 574-267-9197</v>
          </cell>
          <cell r="W216" t="str">
            <v>202 East Center Street</v>
          </cell>
          <cell r="X216" t="str">
            <v>Warsaw</v>
          </cell>
          <cell r="Y216" t="str">
            <v>IN</v>
          </cell>
          <cell r="Z216">
            <v>46580</v>
          </cell>
          <cell r="AA216" t="str">
            <v>(574) 267-4282</v>
          </cell>
          <cell r="AB216" t="str">
            <v xml:space="preserve"> </v>
          </cell>
          <cell r="AE216" t="str">
            <v>Hughes Hubbard</v>
          </cell>
        </row>
        <row r="217">
          <cell r="A217">
            <v>191</v>
          </cell>
          <cell r="B217" t="str">
            <v>November 20, 2008</v>
          </cell>
          <cell r="C217" t="str">
            <v>FRB</v>
          </cell>
          <cell r="D217" t="str">
            <v>RSSD</v>
          </cell>
          <cell r="E217">
            <v>2324111</v>
          </cell>
          <cell r="F217" t="str">
            <v>Northeast Bancorp</v>
          </cell>
          <cell r="G217" t="str">
            <v xml:space="preserve">Public </v>
          </cell>
          <cell r="H217">
            <v>4200000</v>
          </cell>
          <cell r="I217" t="str">
            <v>Approve</v>
          </cell>
          <cell r="L217" t="str">
            <v>November 25, 2008</v>
          </cell>
          <cell r="M217">
            <v>39777.708333333336</v>
          </cell>
          <cell r="N217" t="str">
            <v>Approve</v>
          </cell>
          <cell r="O217">
            <v>4227000</v>
          </cell>
          <cell r="Q217" t="str">
            <v>Yes</v>
          </cell>
          <cell r="R217">
            <v>39785</v>
          </cell>
          <cell r="T217" t="str">
            <v>Mr. Robert Johnson</v>
          </cell>
          <cell r="U217" t="str">
            <v>207-786-3245 ext. 3521</v>
          </cell>
          <cell r="V217" t="str">
            <v>James Delamater 207-786-3245 ext. 3569</v>
          </cell>
          <cell r="W217" t="str">
            <v>500 Canal Street</v>
          </cell>
          <cell r="X217" t="str">
            <v>Lewiston</v>
          </cell>
          <cell r="Y217" t="str">
            <v>ME</v>
          </cell>
          <cell r="Z217" t="str">
            <v>04240</v>
          </cell>
          <cell r="AA217" t="str">
            <v>(207) 777-5936</v>
          </cell>
          <cell r="AB217">
            <v>39794</v>
          </cell>
          <cell r="AC217">
            <v>39794</v>
          </cell>
          <cell r="AD217">
            <v>4227000</v>
          </cell>
          <cell r="AE217" t="str">
            <v>Squire Sanders</v>
          </cell>
          <cell r="AH217">
            <v>9.33</v>
          </cell>
          <cell r="AI217">
            <v>67958</v>
          </cell>
        </row>
        <row r="218">
          <cell r="A218">
            <v>192</v>
          </cell>
          <cell r="B218" t="str">
            <v>November 20, 2008</v>
          </cell>
          <cell r="C218" t="str">
            <v>FRB</v>
          </cell>
          <cell r="D218" t="str">
            <v>RSSD</v>
          </cell>
          <cell r="E218">
            <v>3135190</v>
          </cell>
          <cell r="F218" t="str">
            <v>Cecil Bancorp, Inc.</v>
          </cell>
          <cell r="G218" t="str">
            <v xml:space="preserve">Public </v>
          </cell>
          <cell r="H218">
            <v>11560000</v>
          </cell>
          <cell r="I218" t="str">
            <v>Approve</v>
          </cell>
          <cell r="L218" t="str">
            <v>November 21, 2008</v>
          </cell>
          <cell r="M218">
            <v>39773.708333333336</v>
          </cell>
          <cell r="N218" t="str">
            <v>Approve</v>
          </cell>
          <cell r="O218">
            <v>11560000</v>
          </cell>
          <cell r="Q218" t="str">
            <v>Yes</v>
          </cell>
          <cell r="R218">
            <v>39777</v>
          </cell>
          <cell r="T218" t="str">
            <v>Ms. Mary B. Halsey</v>
          </cell>
          <cell r="U218" t="str">
            <v>410-398-1650</v>
          </cell>
          <cell r="V218" t="str">
            <v>Lee Whitehead 410-642-2300</v>
          </cell>
          <cell r="W218" t="str">
            <v>P.O. Box 568</v>
          </cell>
          <cell r="X218" t="str">
            <v>Elkton</v>
          </cell>
          <cell r="Y218" t="str">
            <v>MD</v>
          </cell>
          <cell r="Z218" t="str">
            <v>21922-0568</v>
          </cell>
          <cell r="AA218" t="str">
            <v>(410) 392-3128</v>
          </cell>
          <cell r="AB218">
            <v>39805</v>
          </cell>
          <cell r="AC218">
            <v>39805</v>
          </cell>
          <cell r="AD218">
            <v>11560000</v>
          </cell>
          <cell r="AE218" t="str">
            <v>Hughes Hubbard</v>
          </cell>
          <cell r="AH218">
            <v>6.63</v>
          </cell>
          <cell r="AI218">
            <v>261538</v>
          </cell>
        </row>
        <row r="219">
          <cell r="AB219" t="str">
            <v xml:space="preserve"> </v>
          </cell>
        </row>
        <row r="220">
          <cell r="A220">
            <v>193</v>
          </cell>
          <cell r="B220" t="str">
            <v>November 21, 2008</v>
          </cell>
          <cell r="C220" t="str">
            <v>OTS</v>
          </cell>
          <cell r="D220" t="str">
            <v>Holding Co Docket</v>
          </cell>
          <cell r="E220" t="str">
            <v>H1972</v>
          </cell>
          <cell r="F220" t="str">
            <v>Anchor BanCorp Wisconsin, Inc.</v>
          </cell>
          <cell r="G220" t="str">
            <v xml:space="preserve">Public </v>
          </cell>
          <cell r="H220">
            <v>110000000</v>
          </cell>
          <cell r="I220" t="str">
            <v>Approve</v>
          </cell>
          <cell r="L220" t="str">
            <v>January 8, 2009</v>
          </cell>
          <cell r="M220">
            <v>39821.541666666664</v>
          </cell>
          <cell r="N220" t="str">
            <v>Approve</v>
          </cell>
          <cell r="O220">
            <v>110000000</v>
          </cell>
          <cell r="P220" t="str">
            <v>Awaiting information from the OTS</v>
          </cell>
          <cell r="Q220" t="str">
            <v>Yes</v>
          </cell>
          <cell r="R220">
            <v>39827</v>
          </cell>
          <cell r="T220" t="str">
            <v>Mr. Douglas J. Timmerman</v>
          </cell>
          <cell r="U220" t="str">
            <v>608-252-8782</v>
          </cell>
          <cell r="V220" t="str">
            <v>Mark D. Timmerman 608-252-8784</v>
          </cell>
          <cell r="W220" t="str">
            <v>25 West Main Street</v>
          </cell>
          <cell r="X220" t="str">
            <v>Madison</v>
          </cell>
          <cell r="Y220" t="str">
            <v>WI</v>
          </cell>
          <cell r="Z220">
            <v>53703</v>
          </cell>
          <cell r="AA220" t="str">
            <v>(608) 252-8783</v>
          </cell>
          <cell r="AB220" t="str">
            <v xml:space="preserve"> </v>
          </cell>
          <cell r="AE220" t="str">
            <v>Squire Sanders</v>
          </cell>
          <cell r="AH220">
            <v>2.23</v>
          </cell>
          <cell r="AI220">
            <v>7399103</v>
          </cell>
        </row>
        <row r="221">
          <cell r="A221">
            <v>194</v>
          </cell>
          <cell r="B221" t="str">
            <v>November 21, 2008</v>
          </cell>
          <cell r="C221" t="str">
            <v>OTS</v>
          </cell>
          <cell r="D221" t="str">
            <v>Holding Co Docket</v>
          </cell>
          <cell r="E221" t="str">
            <v>H2750</v>
          </cell>
          <cell r="F221" t="str">
            <v>Community Financial Corporation</v>
          </cell>
          <cell r="G221" t="str">
            <v xml:space="preserve">Public </v>
          </cell>
          <cell r="H221">
            <v>12785550</v>
          </cell>
          <cell r="I221" t="str">
            <v>Approve</v>
          </cell>
          <cell r="L221" t="str">
            <v>December 1, 2008</v>
          </cell>
          <cell r="M221">
            <v>39783.708333333336</v>
          </cell>
          <cell r="N221" t="str">
            <v>Approve</v>
          </cell>
          <cell r="O221">
            <v>110000000</v>
          </cell>
          <cell r="Q221" t="str">
            <v>Yes</v>
          </cell>
          <cell r="R221">
            <v>39785</v>
          </cell>
          <cell r="T221" t="str">
            <v>Mr. R. Jerry Giles</v>
          </cell>
          <cell r="U221" t="str">
            <v>540-213-1222</v>
          </cell>
          <cell r="V221" t="str">
            <v>P. Douglas Richard 540-213-1220</v>
          </cell>
          <cell r="W221" t="str">
            <v>38 N. Central Avenue</v>
          </cell>
          <cell r="X221" t="str">
            <v>Staunton</v>
          </cell>
          <cell r="Y221" t="str">
            <v>VA</v>
          </cell>
          <cell r="Z221">
            <v>24401</v>
          </cell>
          <cell r="AA221" t="str">
            <v>(540) 886-6273</v>
          </cell>
          <cell r="AB221">
            <v>39801</v>
          </cell>
          <cell r="AC221">
            <v>39801</v>
          </cell>
          <cell r="AD221">
            <v>12643000</v>
          </cell>
          <cell r="AE221" t="str">
            <v>Hughes Hubbard</v>
          </cell>
          <cell r="AH221">
            <v>5.4</v>
          </cell>
          <cell r="AI221">
            <v>351194</v>
          </cell>
        </row>
        <row r="222">
          <cell r="A222">
            <v>195</v>
          </cell>
          <cell r="B222" t="str">
            <v>November 21, 2008</v>
          </cell>
          <cell r="C222" t="str">
            <v>OTS</v>
          </cell>
          <cell r="D222" t="str">
            <v>Holding Co Docket</v>
          </cell>
          <cell r="E222" t="str">
            <v>H3027</v>
          </cell>
          <cell r="F222" t="str">
            <v>Citizens South Bank</v>
          </cell>
          <cell r="H222">
            <v>20500000</v>
          </cell>
          <cell r="I222" t="str">
            <v>Approve</v>
          </cell>
          <cell r="L222" t="str">
            <v>November 25, 2008</v>
          </cell>
          <cell r="M222">
            <v>39777.708333333336</v>
          </cell>
          <cell r="N222" t="str">
            <v>Approve</v>
          </cell>
          <cell r="O222">
            <v>20500000</v>
          </cell>
          <cell r="Q222" t="str">
            <v>Yes</v>
          </cell>
          <cell r="R222">
            <v>39783</v>
          </cell>
          <cell r="T222" t="str">
            <v>Ms. Kim S. Price</v>
          </cell>
          <cell r="U222" t="str">
            <v>704-884-2260</v>
          </cell>
          <cell r="V222" t="str">
            <v>Gary F. Hoskins 704-884-2263</v>
          </cell>
          <cell r="W222" t="str">
            <v>519 South New Hope Road</v>
          </cell>
          <cell r="X222" t="str">
            <v>Gastonia</v>
          </cell>
          <cell r="Y222" t="str">
            <v>NC</v>
          </cell>
          <cell r="Z222" t="str">
            <v>28054-4040</v>
          </cell>
          <cell r="AA222" t="str">
            <v>(704) 868-8155</v>
          </cell>
          <cell r="AB222">
            <v>39794</v>
          </cell>
          <cell r="AC222">
            <v>39794</v>
          </cell>
          <cell r="AD222">
            <v>20500000</v>
          </cell>
          <cell r="AE222" t="str">
            <v>Squire Sanders</v>
          </cell>
          <cell r="AH222">
            <v>7.17</v>
          </cell>
          <cell r="AI222">
            <v>428870</v>
          </cell>
        </row>
        <row r="223">
          <cell r="A223">
            <v>196</v>
          </cell>
          <cell r="B223" t="str">
            <v>November 21, 2008</v>
          </cell>
          <cell r="C223" t="str">
            <v>OTS</v>
          </cell>
          <cell r="D223" t="str">
            <v>OTS Bank Docket</v>
          </cell>
          <cell r="E223" t="str">
            <v>05286</v>
          </cell>
          <cell r="F223" t="str">
            <v>Franklin Bank</v>
          </cell>
          <cell r="G223" t="str">
            <v>Mutual</v>
          </cell>
          <cell r="H223">
            <v>4271000</v>
          </cell>
          <cell r="I223" t="str">
            <v>Approve</v>
          </cell>
          <cell r="P223" t="str">
            <v>Application Withdrawn by the OTS - submitted in error</v>
          </cell>
          <cell r="T223" t="str">
            <v>Mr. Thomas J. Murray</v>
          </cell>
          <cell r="U223" t="str">
            <v>856-769-4400 x1114</v>
          </cell>
          <cell r="V223" t="str">
            <v>Mark V. Edwards 856-769-4400 x1136</v>
          </cell>
          <cell r="W223" t="str">
            <v>1179 Route 40, P.O. Box 230</v>
          </cell>
          <cell r="X223" t="str">
            <v>Woodstown</v>
          </cell>
          <cell r="Y223" t="str">
            <v xml:space="preserve">NJ </v>
          </cell>
          <cell r="Z223" t="str">
            <v>08098-0230</v>
          </cell>
          <cell r="AA223" t="str">
            <v>(856) 769-5571</v>
          </cell>
          <cell r="AB223" t="str">
            <v xml:space="preserve"> </v>
          </cell>
          <cell r="AE223" t="str">
            <v>Hughes Hubbard</v>
          </cell>
        </row>
        <row r="224">
          <cell r="A224">
            <v>197</v>
          </cell>
          <cell r="B224" t="str">
            <v>November 21, 2008</v>
          </cell>
          <cell r="C224" t="str">
            <v>OTS</v>
          </cell>
          <cell r="D224" t="str">
            <v>OTS Bank Docket</v>
          </cell>
          <cell r="E224" t="str">
            <v>03844</v>
          </cell>
          <cell r="F224" t="str">
            <v>Kennebec Federal Savings and Loan Association</v>
          </cell>
          <cell r="G224" t="str">
            <v>Mutual</v>
          </cell>
          <cell r="H224">
            <v>1660000</v>
          </cell>
          <cell r="I224" t="str">
            <v>Approve</v>
          </cell>
          <cell r="T224" t="str">
            <v>Mr. Allan L. Rancourt</v>
          </cell>
          <cell r="U224" t="str">
            <v>207-873-5151</v>
          </cell>
          <cell r="V224" t="str">
            <v>Rene Turner 207-873-5151</v>
          </cell>
          <cell r="W224" t="str">
            <v>70 Main Street</v>
          </cell>
          <cell r="X224" t="str">
            <v>Waterville</v>
          </cell>
          <cell r="Y224" t="str">
            <v>ME</v>
          </cell>
          <cell r="Z224" t="str">
            <v>04901</v>
          </cell>
          <cell r="AA224" t="str">
            <v>(207) 873-5673</v>
          </cell>
          <cell r="AB224" t="str">
            <v xml:space="preserve"> </v>
          </cell>
          <cell r="AE224" t="str">
            <v>Squire Sanders</v>
          </cell>
        </row>
        <row r="225">
          <cell r="A225">
            <v>198</v>
          </cell>
          <cell r="B225" t="str">
            <v>November 21, 2008</v>
          </cell>
          <cell r="C225" t="str">
            <v>OTS</v>
          </cell>
          <cell r="D225" t="str">
            <v>Holding Co Docket</v>
          </cell>
          <cell r="E225" t="str">
            <v>H3791</v>
          </cell>
          <cell r="F225" t="str">
            <v>Grand Financial Corporation</v>
          </cell>
          <cell r="G225" t="str">
            <v>S-Corp</v>
          </cell>
          <cell r="H225">
            <v>2247060</v>
          </cell>
          <cell r="I225" t="str">
            <v>Approve</v>
          </cell>
          <cell r="T225" t="str">
            <v>Mr. Rucker W. Howell</v>
          </cell>
          <cell r="U225" t="str">
            <v>601-705-2402</v>
          </cell>
          <cell r="V225" t="str">
            <v>Edward J. Langton 601-705-2429</v>
          </cell>
          <cell r="W225" t="str">
            <v>14 Plaza Drive</v>
          </cell>
          <cell r="X225" t="str">
            <v>Haitiesburg</v>
          </cell>
          <cell r="Y225" t="str">
            <v>MS</v>
          </cell>
          <cell r="Z225">
            <v>39402</v>
          </cell>
          <cell r="AA225" t="str">
            <v>(601) 264-5805</v>
          </cell>
          <cell r="AB225" t="str">
            <v xml:space="preserve"> </v>
          </cell>
          <cell r="AE225" t="str">
            <v>Hughes Hubbard</v>
          </cell>
        </row>
        <row r="226">
          <cell r="A226">
            <v>199</v>
          </cell>
          <cell r="B226" t="str">
            <v>November 21, 2008</v>
          </cell>
          <cell r="C226" t="str">
            <v>OTS</v>
          </cell>
          <cell r="D226" t="str">
            <v>Holding Co Docket</v>
          </cell>
          <cell r="E226" t="str">
            <v>H2478</v>
          </cell>
          <cell r="F226" t="str">
            <v>Redwood Financial, Inc.</v>
          </cell>
          <cell r="G226" t="str">
            <v>Private</v>
          </cell>
          <cell r="H226">
            <v>2995530</v>
          </cell>
          <cell r="I226" t="str">
            <v>Approve</v>
          </cell>
          <cell r="L226" t="str">
            <v>November 25, 2008</v>
          </cell>
          <cell r="M226">
            <v>39777.708333333336</v>
          </cell>
          <cell r="N226" t="str">
            <v>Approve</v>
          </cell>
          <cell r="O226">
            <v>2995000</v>
          </cell>
          <cell r="Q226" t="str">
            <v>Yes</v>
          </cell>
          <cell r="R226">
            <v>39783</v>
          </cell>
          <cell r="T226" t="str">
            <v>Mr. Dean K. Toft</v>
          </cell>
          <cell r="U226" t="str">
            <v>507-644-4663</v>
          </cell>
          <cell r="V226" t="str">
            <v>Timothy Grabow 507-934-2823</v>
          </cell>
          <cell r="W226" t="str">
            <v>P.O. Box 317</v>
          </cell>
          <cell r="X226" t="str">
            <v>Redwood Falls</v>
          </cell>
          <cell r="Y226" t="str">
            <v>MN</v>
          </cell>
          <cell r="Z226">
            <v>56283</v>
          </cell>
          <cell r="AA226" t="str">
            <v>(507) 644-4664</v>
          </cell>
          <cell r="AB226">
            <v>39822</v>
          </cell>
          <cell r="AC226">
            <v>39822</v>
          </cell>
          <cell r="AD226">
            <v>2995000</v>
          </cell>
          <cell r="AE226" t="str">
            <v>Squire Sanders</v>
          </cell>
          <cell r="AH226" t="str">
            <v>n/a</v>
          </cell>
          <cell r="AI226" t="str">
            <v>n/a</v>
          </cell>
        </row>
        <row r="227">
          <cell r="A227">
            <v>200</v>
          </cell>
          <cell r="B227" t="str">
            <v>November 21, 2008</v>
          </cell>
          <cell r="C227" t="str">
            <v>FDIC</v>
          </cell>
          <cell r="D227" t="str">
            <v>RSSD</v>
          </cell>
          <cell r="E227">
            <v>473501</v>
          </cell>
          <cell r="F227" t="str">
            <v>Berkshire Hills Bancorp, Inc.</v>
          </cell>
          <cell r="G227" t="str">
            <v xml:space="preserve">Public </v>
          </cell>
          <cell r="H227">
            <v>40000000</v>
          </cell>
          <cell r="I227" t="str">
            <v>Approve</v>
          </cell>
          <cell r="L227" t="str">
            <v>December 1, 2008</v>
          </cell>
          <cell r="M227">
            <v>39783.708333333336</v>
          </cell>
          <cell r="N227" t="str">
            <v>Approve</v>
          </cell>
          <cell r="O227">
            <v>40000000</v>
          </cell>
          <cell r="Q227" t="str">
            <v>Yes</v>
          </cell>
          <cell r="R227">
            <v>39785</v>
          </cell>
          <cell r="T227" t="str">
            <v>Mr. Kevin P. Riley</v>
          </cell>
          <cell r="U227" t="str">
            <v>413-236-3195</v>
          </cell>
          <cell r="V227" t="str">
            <v>David Gonei 413-281-1973</v>
          </cell>
          <cell r="W227" t="str">
            <v>24 North Street</v>
          </cell>
          <cell r="X227" t="str">
            <v>Pittsfield</v>
          </cell>
          <cell r="Y227" t="str">
            <v>MA</v>
          </cell>
          <cell r="Z227" t="str">
            <v>01201</v>
          </cell>
          <cell r="AA227" t="str">
            <v>(413) 443-3587</v>
          </cell>
          <cell r="AB227">
            <v>39801</v>
          </cell>
          <cell r="AC227">
            <v>39801</v>
          </cell>
          <cell r="AD227">
            <v>40000000</v>
          </cell>
          <cell r="AE227" t="str">
            <v>Hughes Hubbard</v>
          </cell>
          <cell r="AH227">
            <v>26.51</v>
          </cell>
          <cell r="AI227">
            <v>226330</v>
          </cell>
        </row>
        <row r="228">
          <cell r="A228">
            <v>201</v>
          </cell>
          <cell r="B228" t="str">
            <v>November 21, 2008</v>
          </cell>
          <cell r="C228" t="str">
            <v>FDIC</v>
          </cell>
          <cell r="D228" t="str">
            <v>RSSD</v>
          </cell>
          <cell r="E228">
            <v>2756785</v>
          </cell>
          <cell r="F228" t="str">
            <v>Crescent Financial Corporation</v>
          </cell>
          <cell r="G228" t="str">
            <v xml:space="preserve">Public </v>
          </cell>
          <cell r="H228">
            <v>24900000</v>
          </cell>
          <cell r="I228" t="str">
            <v>Approve</v>
          </cell>
          <cell r="L228" t="str">
            <v>December 1, 2008</v>
          </cell>
          <cell r="M228">
            <v>39783.708333333336</v>
          </cell>
          <cell r="N228" t="str">
            <v>Approve</v>
          </cell>
          <cell r="O228">
            <v>24900000</v>
          </cell>
          <cell r="Q228" t="str">
            <v>Yes</v>
          </cell>
          <cell r="R228">
            <v>39785</v>
          </cell>
          <cell r="T228" t="str">
            <v>Mr. Michael G. Carlton</v>
          </cell>
          <cell r="U228" t="str">
            <v>919-460-7770</v>
          </cell>
          <cell r="V228" t="str">
            <v>Bruce W. Elder 919-466-1005</v>
          </cell>
          <cell r="W228" t="str">
            <v>1005 High House Rd.</v>
          </cell>
          <cell r="X228" t="str">
            <v>Cary</v>
          </cell>
          <cell r="Y228" t="str">
            <v>NC</v>
          </cell>
          <cell r="Z228" t="str">
            <v>27513</v>
          </cell>
          <cell r="AA228" t="str">
            <v>(919) 469-9204</v>
          </cell>
          <cell r="AB228">
            <v>39822</v>
          </cell>
          <cell r="AC228">
            <v>39822</v>
          </cell>
          <cell r="AD228">
            <v>24900000</v>
          </cell>
          <cell r="AE228" t="str">
            <v>Squire Sanders</v>
          </cell>
          <cell r="AH228">
            <v>4.4800000000000004</v>
          </cell>
          <cell r="AI228">
            <v>833705</v>
          </cell>
        </row>
        <row r="229">
          <cell r="A229">
            <v>202</v>
          </cell>
          <cell r="B229" t="str">
            <v>November 21, 2008</v>
          </cell>
          <cell r="C229" t="str">
            <v>FDIC</v>
          </cell>
          <cell r="D229" t="str">
            <v>RSSD</v>
          </cell>
          <cell r="E229">
            <v>3163867</v>
          </cell>
          <cell r="F229" t="str">
            <v>Surrey Bancorp/Surrey Bank &amp; Trust</v>
          </cell>
          <cell r="G229" t="str">
            <v>Private</v>
          </cell>
          <cell r="H229">
            <v>2000000</v>
          </cell>
          <cell r="I229" t="str">
            <v>Approve</v>
          </cell>
          <cell r="L229" t="str">
            <v>November 25, 2008</v>
          </cell>
          <cell r="M229">
            <v>39777.708333333336</v>
          </cell>
          <cell r="N229" t="str">
            <v>Approve</v>
          </cell>
          <cell r="O229">
            <v>2000000</v>
          </cell>
          <cell r="Q229" t="str">
            <v>Yes</v>
          </cell>
          <cell r="R229">
            <v>39783</v>
          </cell>
          <cell r="T229" t="str">
            <v>Mr. Edward C. Ashby, III</v>
          </cell>
          <cell r="U229" t="str">
            <v>336-783-3901</v>
          </cell>
          <cell r="V229" t="str">
            <v>Mark H. Towe 336-783-3911</v>
          </cell>
          <cell r="W229" t="str">
            <v>145 North Renfro Street</v>
          </cell>
          <cell r="X229" t="str">
            <v>Mount Airy</v>
          </cell>
          <cell r="Y229" t="str">
            <v>NC</v>
          </cell>
          <cell r="Z229" t="str">
            <v>27030</v>
          </cell>
          <cell r="AA229" t="str">
            <v>(336) 789-3687</v>
          </cell>
          <cell r="AB229">
            <v>39822</v>
          </cell>
          <cell r="AC229">
            <v>39822</v>
          </cell>
          <cell r="AD229">
            <v>2000000</v>
          </cell>
          <cell r="AE229" t="str">
            <v>Hughes Hubbard</v>
          </cell>
          <cell r="AH229" t="str">
            <v>n/a</v>
          </cell>
          <cell r="AI229" t="str">
            <v>n/a</v>
          </cell>
        </row>
        <row r="230">
          <cell r="A230">
            <v>203</v>
          </cell>
          <cell r="B230" t="str">
            <v>November 21, 2008</v>
          </cell>
          <cell r="C230" t="str">
            <v>FDIC</v>
          </cell>
          <cell r="D230" t="str">
            <v>RSSD</v>
          </cell>
          <cell r="E230">
            <v>3180136</v>
          </cell>
          <cell r="F230" t="str">
            <v>Independence Bank</v>
          </cell>
          <cell r="G230" t="str">
            <v>CDFI - Private</v>
          </cell>
          <cell r="H230">
            <v>1065888</v>
          </cell>
          <cell r="I230" t="str">
            <v>Approve</v>
          </cell>
          <cell r="L230" t="str">
            <v>December 1, 2008</v>
          </cell>
          <cell r="M230">
            <v>39783.708333333336</v>
          </cell>
          <cell r="N230" t="str">
            <v>Approve</v>
          </cell>
          <cell r="O230">
            <v>1065000</v>
          </cell>
          <cell r="Q230" t="str">
            <v>Yes</v>
          </cell>
          <cell r="R230">
            <v>39785</v>
          </cell>
          <cell r="T230" t="str">
            <v>Mr. John Charette</v>
          </cell>
          <cell r="U230" t="str">
            <v>401-471-6339</v>
          </cell>
          <cell r="V230" t="str">
            <v>Robert A. Catanzaro 401-471-6322</v>
          </cell>
          <cell r="W230" t="str">
            <v>1370 South County Trail</v>
          </cell>
          <cell r="X230" t="str">
            <v>East Greenwich</v>
          </cell>
          <cell r="Y230" t="str">
            <v>RI</v>
          </cell>
          <cell r="Z230" t="str">
            <v>02818</v>
          </cell>
          <cell r="AA230" t="str">
            <v>(401) 884-9551</v>
          </cell>
          <cell r="AB230">
            <v>39822</v>
          </cell>
          <cell r="AC230">
            <v>39822</v>
          </cell>
          <cell r="AD230">
            <v>1065000</v>
          </cell>
          <cell r="AE230" t="str">
            <v>Squire Sanders</v>
          </cell>
          <cell r="AH230" t="str">
            <v>n/a</v>
          </cell>
          <cell r="AI230" t="str">
            <v>n/a</v>
          </cell>
        </row>
        <row r="231">
          <cell r="A231">
            <v>204</v>
          </cell>
          <cell r="B231" t="str">
            <v>November 21, 2008</v>
          </cell>
          <cell r="C231" t="str">
            <v>FDIC</v>
          </cell>
          <cell r="D231" t="str">
            <v>RSSD</v>
          </cell>
          <cell r="E231">
            <v>1031681</v>
          </cell>
          <cell r="F231" t="str">
            <v>First California Financial Group, Inc</v>
          </cell>
          <cell r="G231" t="str">
            <v xml:space="preserve">Public </v>
          </cell>
          <cell r="H231">
            <v>25000000</v>
          </cell>
          <cell r="I231" t="str">
            <v>Approve</v>
          </cell>
          <cell r="L231" t="str">
            <v>November 25, 2008</v>
          </cell>
          <cell r="M231">
            <v>39777.708333333336</v>
          </cell>
          <cell r="N231" t="str">
            <v>Approve</v>
          </cell>
          <cell r="O231">
            <v>25000000</v>
          </cell>
          <cell r="Q231" t="str">
            <v>Yes</v>
          </cell>
          <cell r="R231">
            <v>39783</v>
          </cell>
          <cell r="T231" t="str">
            <v>Mr. C.G. Kum</v>
          </cell>
          <cell r="U231" t="str">
            <v>805-322-9308</v>
          </cell>
          <cell r="V231" t="str">
            <v>Romolo Santarosa 805-322-9333</v>
          </cell>
          <cell r="W231" t="str">
            <v>3027 Townsgate Road, Suite 300</v>
          </cell>
          <cell r="X231" t="str">
            <v>Westlake Village</v>
          </cell>
          <cell r="Y231" t="str">
            <v>CA</v>
          </cell>
          <cell r="Z231" t="str">
            <v>91361</v>
          </cell>
          <cell r="AA231" t="str">
            <v>(805) 445-1388</v>
          </cell>
          <cell r="AB231">
            <v>39801</v>
          </cell>
          <cell r="AC231">
            <v>39801</v>
          </cell>
          <cell r="AD231">
            <v>25000000</v>
          </cell>
          <cell r="AE231" t="str">
            <v>Hughes Hubbard</v>
          </cell>
          <cell r="AH231">
            <v>6.26</v>
          </cell>
          <cell r="AI231">
            <v>599042</v>
          </cell>
        </row>
        <row r="232">
          <cell r="A232">
            <v>205</v>
          </cell>
          <cell r="B232" t="str">
            <v>November 21, 2008</v>
          </cell>
          <cell r="C232" t="str">
            <v>FRB</v>
          </cell>
          <cell r="D232" t="str">
            <v>RSSD</v>
          </cell>
          <cell r="E232">
            <v>3726440</v>
          </cell>
          <cell r="F232" t="str">
            <v>Oak Valley Bancorp</v>
          </cell>
          <cell r="H232">
            <v>13500000</v>
          </cell>
          <cell r="I232" t="str">
            <v>Approve</v>
          </cell>
          <cell r="L232" t="str">
            <v>November 25, 2008</v>
          </cell>
          <cell r="M232">
            <v>39777.708333333336</v>
          </cell>
          <cell r="N232" t="str">
            <v>Approve</v>
          </cell>
          <cell r="O232">
            <v>13500000</v>
          </cell>
          <cell r="Q232" t="str">
            <v>Yes</v>
          </cell>
          <cell r="R232">
            <v>39783</v>
          </cell>
          <cell r="T232" t="str">
            <v>Mr. Rick McCarthy</v>
          </cell>
          <cell r="U232" t="str">
            <v>209-884-7538</v>
          </cell>
          <cell r="V232" t="str">
            <v>Chris Courtney 209-844-7528</v>
          </cell>
          <cell r="W232" t="str">
            <v>125 N Third Avenue</v>
          </cell>
          <cell r="X232" t="str">
            <v>Oakdale</v>
          </cell>
          <cell r="Y232" t="str">
            <v>CA</v>
          </cell>
          <cell r="Z232" t="str">
            <v>95361</v>
          </cell>
          <cell r="AA232" t="str">
            <v>(209) 844-7538</v>
          </cell>
          <cell r="AB232">
            <v>39787</v>
          </cell>
          <cell r="AC232">
            <v>39787</v>
          </cell>
          <cell r="AD232">
            <v>13500000</v>
          </cell>
          <cell r="AE232" t="str">
            <v>Squire Sanders</v>
          </cell>
          <cell r="AH232">
            <v>5.78</v>
          </cell>
          <cell r="AI232">
            <v>350346</v>
          </cell>
        </row>
        <row r="233">
          <cell r="A233">
            <v>206</v>
          </cell>
          <cell r="B233" t="str">
            <v>November 21, 2008</v>
          </cell>
          <cell r="C233" t="str">
            <v>FRB</v>
          </cell>
          <cell r="D233" t="str">
            <v>RSSD</v>
          </cell>
          <cell r="E233">
            <v>2003975</v>
          </cell>
          <cell r="F233" t="str">
            <v>Glacier Bancorp, Inc</v>
          </cell>
          <cell r="H233">
            <v>0</v>
          </cell>
          <cell r="I233" t="str">
            <v>Approve</v>
          </cell>
          <cell r="L233" t="str">
            <v>November 25, 2008</v>
          </cell>
          <cell r="M233">
            <v>39777.708333333336</v>
          </cell>
          <cell r="N233" t="str">
            <v>Approve</v>
          </cell>
          <cell r="O233">
            <v>0</v>
          </cell>
          <cell r="P233" t="str">
            <v>1/8/09: Withdrew application from TARP</v>
          </cell>
          <cell r="Q233" t="str">
            <v>Yes</v>
          </cell>
          <cell r="R233">
            <v>39783</v>
          </cell>
          <cell r="T233" t="str">
            <v>Mr. Michael J. Blodnick</v>
          </cell>
          <cell r="U233" t="str">
            <v>406-751-4729</v>
          </cell>
          <cell r="V233" t="str">
            <v>Ron J. Copher 406-751-7706</v>
          </cell>
          <cell r="W233" t="str">
            <v>49 Commons Loop</v>
          </cell>
          <cell r="X233" t="str">
            <v>Kalispell</v>
          </cell>
          <cell r="Y233" t="str">
            <v>MT</v>
          </cell>
          <cell r="Z233" t="str">
            <v>59901</v>
          </cell>
          <cell r="AA233" t="str">
            <v>(406) 751-4729</v>
          </cell>
          <cell r="AB233" t="str">
            <v xml:space="preserve"> </v>
          </cell>
          <cell r="AE233" t="str">
            <v>Hughes Hubbard</v>
          </cell>
          <cell r="AJ233">
            <v>39821</v>
          </cell>
        </row>
        <row r="234">
          <cell r="A234">
            <v>207</v>
          </cell>
          <cell r="B234" t="str">
            <v>November 21, 2008</v>
          </cell>
          <cell r="C234" t="str">
            <v>FRB</v>
          </cell>
          <cell r="D234" t="str">
            <v>RSSD</v>
          </cell>
          <cell r="E234">
            <v>1117316</v>
          </cell>
          <cell r="F234" t="str">
            <v>AmeriServ Financial, Inc</v>
          </cell>
          <cell r="G234" t="str">
            <v xml:space="preserve">Public </v>
          </cell>
          <cell r="H234">
            <v>21000000</v>
          </cell>
          <cell r="I234" t="str">
            <v>Approve</v>
          </cell>
          <cell r="L234" t="str">
            <v>December 1, 2008</v>
          </cell>
          <cell r="M234">
            <v>39783.708333333336</v>
          </cell>
          <cell r="N234" t="str">
            <v>Approve - Conditional</v>
          </cell>
          <cell r="O234">
            <v>21000000</v>
          </cell>
          <cell r="P234" t="str">
            <v>12/3/08: Don contacted, their letter must reference Don's conversation with them and that they would not be permitted to issue dividends given the fact they had not paid dividends in the past several qtrs</v>
          </cell>
          <cell r="R234">
            <v>39785</v>
          </cell>
          <cell r="T234" t="str">
            <v>Mr. Allan Dennison</v>
          </cell>
          <cell r="U234" t="str">
            <v>814-533-5319</v>
          </cell>
          <cell r="V234" t="str">
            <v>Jeffrey Stopko 804-533-5310</v>
          </cell>
          <cell r="W234" t="str">
            <v>216 Franklin Street</v>
          </cell>
          <cell r="X234" t="str">
            <v>Johnstown</v>
          </cell>
          <cell r="Y234" t="str">
            <v>PA</v>
          </cell>
          <cell r="Z234" t="str">
            <v>15901</v>
          </cell>
          <cell r="AA234" t="str">
            <v>(814) 533-5427</v>
          </cell>
          <cell r="AB234">
            <v>39801</v>
          </cell>
          <cell r="AC234">
            <v>39801</v>
          </cell>
          <cell r="AD234">
            <v>21000000</v>
          </cell>
          <cell r="AE234" t="str">
            <v>Squire Sanders</v>
          </cell>
          <cell r="AH234">
            <v>2.4</v>
          </cell>
          <cell r="AI234">
            <v>1312500</v>
          </cell>
        </row>
        <row r="235">
          <cell r="A235">
            <v>208</v>
          </cell>
          <cell r="B235" t="str">
            <v>November 21, 2008</v>
          </cell>
          <cell r="C235" t="str">
            <v>OTS</v>
          </cell>
          <cell r="D235" t="str">
            <v>Holding Co Docket</v>
          </cell>
          <cell r="E235" t="str">
            <v>H1130</v>
          </cell>
          <cell r="F235" t="str">
            <v>Security Federal Corporation</v>
          </cell>
          <cell r="G235" t="str">
            <v>OTC - Public</v>
          </cell>
          <cell r="H235">
            <v>18000000</v>
          </cell>
          <cell r="I235" t="str">
            <v>Approve</v>
          </cell>
          <cell r="J235">
            <v>39785</v>
          </cell>
          <cell r="K235" t="str">
            <v>Approved</v>
          </cell>
          <cell r="L235" t="str">
            <v>December 4, 2008</v>
          </cell>
          <cell r="M235">
            <v>39786.770833333336</v>
          </cell>
          <cell r="N235" t="str">
            <v>Approve</v>
          </cell>
          <cell r="O235">
            <v>18000000</v>
          </cell>
          <cell r="P235" t="str">
            <v>11/25/08: I/C sent to Council for discussion: 12/3/08 Council Approved; 12/4/08 I/C approved</v>
          </cell>
          <cell r="Q235" t="str">
            <v>Yes</v>
          </cell>
          <cell r="R235">
            <v>39790</v>
          </cell>
          <cell r="T235" t="str">
            <v>Mr. Roy Lindburg</v>
          </cell>
          <cell r="U235" t="str">
            <v>803-641-3070</v>
          </cell>
          <cell r="V235" t="str">
            <v>Jessica Thompson 803-502-5628</v>
          </cell>
          <cell r="W235" t="str">
            <v>238 Richland Avenue NW</v>
          </cell>
          <cell r="X235" t="str">
            <v>Aiken</v>
          </cell>
          <cell r="Y235" t="str">
            <v>SC</v>
          </cell>
          <cell r="Z235" t="str">
            <v>29801</v>
          </cell>
          <cell r="AA235" t="str">
            <v>(803) 641-3090</v>
          </cell>
          <cell r="AB235">
            <v>39801</v>
          </cell>
          <cell r="AC235">
            <v>39801</v>
          </cell>
          <cell r="AD235">
            <v>18000000</v>
          </cell>
          <cell r="AE235" t="str">
            <v>Hughes Hubbard</v>
          </cell>
          <cell r="AH235">
            <v>19.57</v>
          </cell>
          <cell r="AI235">
            <v>137966</v>
          </cell>
        </row>
        <row r="236">
          <cell r="A236">
            <v>209</v>
          </cell>
          <cell r="B236" t="str">
            <v>November 21, 2008</v>
          </cell>
          <cell r="C236" t="str">
            <v>OTS</v>
          </cell>
          <cell r="D236" t="str">
            <v>Holding Co Docket</v>
          </cell>
          <cell r="E236" t="str">
            <v>H4414</v>
          </cell>
          <cell r="F236" t="str">
            <v>First Federal Bancorp, MHC</v>
          </cell>
          <cell r="G236" t="str">
            <v>Mutual</v>
          </cell>
          <cell r="H236">
            <v>12400000</v>
          </cell>
          <cell r="I236" t="str">
            <v>Approve</v>
          </cell>
          <cell r="T236" t="str">
            <v>Mr. Keith C. Leibfried</v>
          </cell>
          <cell r="U236" t="str">
            <v>386-755-0600</v>
          </cell>
          <cell r="V236" t="str">
            <v>David Brewer 386-755-0600</v>
          </cell>
          <cell r="W236" t="str">
            <v>P.O. Box 2029</v>
          </cell>
          <cell r="X236" t="str">
            <v>Lake City</v>
          </cell>
          <cell r="Y236" t="str">
            <v>FL</v>
          </cell>
          <cell r="Z236" t="str">
            <v>32056-2029</v>
          </cell>
          <cell r="AA236" t="str">
            <v>(386) 754-7163</v>
          </cell>
          <cell r="AB236" t="str">
            <v xml:space="preserve"> </v>
          </cell>
          <cell r="AE236" t="str">
            <v>Squire Sanders</v>
          </cell>
        </row>
        <row r="237">
          <cell r="A237">
            <v>210</v>
          </cell>
          <cell r="B237" t="str">
            <v>November 21, 2008</v>
          </cell>
          <cell r="C237" t="str">
            <v>FRB</v>
          </cell>
          <cell r="D237" t="str">
            <v>RSSD</v>
          </cell>
          <cell r="E237">
            <v>1025309</v>
          </cell>
          <cell r="F237" t="str">
            <v>Bank of Hawaii Corporation/Bank of Hawaii</v>
          </cell>
          <cell r="G237" t="str">
            <v xml:space="preserve">Public </v>
          </cell>
          <cell r="H237">
            <v>0</v>
          </cell>
          <cell r="I237" t="str">
            <v>Approve</v>
          </cell>
          <cell r="L237" t="str">
            <v>November 25, 2008</v>
          </cell>
          <cell r="M237">
            <v>39777.708333333336</v>
          </cell>
          <cell r="N237" t="str">
            <v>Approve</v>
          </cell>
          <cell r="O237">
            <v>0</v>
          </cell>
          <cell r="P237" t="str">
            <v>withdrew application per 12/21 email to lawyers, we requested formal letter; Formal letter received 12/31/08</v>
          </cell>
          <cell r="Q237" t="str">
            <v>Yes</v>
          </cell>
          <cell r="R237">
            <v>39783</v>
          </cell>
          <cell r="T237" t="str">
            <v>Mr. Allan R. Landon</v>
          </cell>
          <cell r="U237" t="str">
            <v>808-694-8888</v>
          </cell>
          <cell r="V237" t="str">
            <v>Kent T. Lucien</v>
          </cell>
          <cell r="W237" t="str">
            <v>130 Merchant Street</v>
          </cell>
          <cell r="X237" t="str">
            <v>Honolulu</v>
          </cell>
          <cell r="Y237" t="str">
            <v>HI</v>
          </cell>
          <cell r="Z237" t="str">
            <v>96813</v>
          </cell>
          <cell r="AA237" t="str">
            <v>(808) 694-4626</v>
          </cell>
          <cell r="AB237" t="str">
            <v xml:space="preserve"> </v>
          </cell>
          <cell r="AE237" t="str">
            <v>Squire Sanders</v>
          </cell>
          <cell r="AH237">
            <v>45.77</v>
          </cell>
          <cell r="AJ237">
            <v>39803</v>
          </cell>
        </row>
        <row r="238">
          <cell r="AB238" t="str">
            <v xml:space="preserve"> </v>
          </cell>
        </row>
        <row r="239">
          <cell r="A239">
            <v>211</v>
          </cell>
          <cell r="B239" t="str">
            <v>November 24, 2008</v>
          </cell>
          <cell r="C239" t="str">
            <v>OCC</v>
          </cell>
          <cell r="D239" t="str">
            <v>RSSD</v>
          </cell>
          <cell r="E239">
            <v>1064429</v>
          </cell>
          <cell r="F239" t="str">
            <v>Central of Kansas, Inc.</v>
          </cell>
          <cell r="G239" t="str">
            <v>Private</v>
          </cell>
          <cell r="H239">
            <v>20272000</v>
          </cell>
          <cell r="I239" t="str">
            <v>Approve</v>
          </cell>
          <cell r="L239" t="str">
            <v>November 25, 2008</v>
          </cell>
          <cell r="M239">
            <v>39777.708333333336</v>
          </cell>
          <cell r="N239" t="str">
            <v>Approve</v>
          </cell>
          <cell r="O239">
            <v>20079000</v>
          </cell>
          <cell r="P239" t="str">
            <v>1/15/09: Withdrew per email to CPPmanagement</v>
          </cell>
          <cell r="Q239" t="str">
            <v>Yes</v>
          </cell>
          <cell r="R239">
            <v>39785</v>
          </cell>
          <cell r="T239" t="str">
            <v>Mr. Edward J. Meekins</v>
          </cell>
          <cell r="U239" t="str">
            <v>785-231-1404</v>
          </cell>
          <cell r="V239" t="str">
            <v>James K. VanSlyke</v>
          </cell>
          <cell r="W239" t="str">
            <v>802 N. Washington</v>
          </cell>
          <cell r="X239" t="str">
            <v xml:space="preserve">Junction City </v>
          </cell>
          <cell r="Y239" t="str">
            <v>KS</v>
          </cell>
          <cell r="Z239" t="str">
            <v xml:space="preserve">66441-2447 </v>
          </cell>
          <cell r="AA239" t="str">
            <v>(785) 231-1411</v>
          </cell>
          <cell r="AB239" t="str">
            <v xml:space="preserve"> </v>
          </cell>
          <cell r="AE239" t="str">
            <v>Squire Sanders</v>
          </cell>
          <cell r="AH239" t="str">
            <v>n/a</v>
          </cell>
          <cell r="AI239" t="str">
            <v>n/a</v>
          </cell>
          <cell r="AJ239">
            <v>39828</v>
          </cell>
        </row>
        <row r="240">
          <cell r="A240">
            <v>212</v>
          </cell>
          <cell r="B240" t="str">
            <v>November 24, 2008</v>
          </cell>
          <cell r="C240" t="str">
            <v>OCC</v>
          </cell>
          <cell r="D240" t="str">
            <v>RSSD</v>
          </cell>
          <cell r="E240">
            <v>3487518</v>
          </cell>
          <cell r="F240" t="str">
            <v>Seaside National Bank &amp; Trust</v>
          </cell>
          <cell r="G240" t="str">
            <v>Private</v>
          </cell>
          <cell r="H240">
            <v>5677000</v>
          </cell>
          <cell r="I240" t="str">
            <v>Approve</v>
          </cell>
          <cell r="L240" t="str">
            <v>November 25, 2008</v>
          </cell>
          <cell r="M240">
            <v>39777.708333333336</v>
          </cell>
          <cell r="N240" t="str">
            <v>Approve</v>
          </cell>
          <cell r="O240">
            <v>5677000</v>
          </cell>
          <cell r="Q240" t="str">
            <v>Yes</v>
          </cell>
          <cell r="R240">
            <v>39785</v>
          </cell>
          <cell r="T240" t="str">
            <v>Mr. Gideon Haymaker</v>
          </cell>
          <cell r="U240" t="str">
            <v>407-567-2255</v>
          </cell>
          <cell r="V240" t="str">
            <v>Barry Griffiths 407-567-2212</v>
          </cell>
          <cell r="W240" t="str">
            <v>201 South Orange Ave, Suite 1350</v>
          </cell>
          <cell r="X240" t="str">
            <v>Orlando</v>
          </cell>
          <cell r="Y240" t="str">
            <v>FL</v>
          </cell>
          <cell r="Z240" t="str">
            <v>32801</v>
          </cell>
          <cell r="AA240" t="str">
            <v>(407) 567-1084</v>
          </cell>
          <cell r="AB240" t="str">
            <v xml:space="preserve"> </v>
          </cell>
          <cell r="AE240" t="str">
            <v>Hughes Hubbard</v>
          </cell>
        </row>
        <row r="241">
          <cell r="A241">
            <v>213</v>
          </cell>
          <cell r="B241" t="str">
            <v>November 24, 2008</v>
          </cell>
          <cell r="C241" t="str">
            <v>OCC</v>
          </cell>
          <cell r="D241" t="str">
            <v>RSSD</v>
          </cell>
          <cell r="E241">
            <v>2833127</v>
          </cell>
          <cell r="F241" t="str">
            <v>TCNB Financial Corp/The Citizens National Bank of Southwestern Ohio</v>
          </cell>
          <cell r="G241" t="str">
            <v>Private</v>
          </cell>
          <cell r="H241">
            <v>2000000</v>
          </cell>
          <cell r="I241" t="str">
            <v>Approve</v>
          </cell>
          <cell r="L241" t="str">
            <v>November 25, 2008</v>
          </cell>
          <cell r="M241">
            <v>39777.708333333336</v>
          </cell>
          <cell r="N241" t="str">
            <v>Approve</v>
          </cell>
          <cell r="O241">
            <v>2000000</v>
          </cell>
          <cell r="Q241" t="str">
            <v>Yes</v>
          </cell>
          <cell r="R241">
            <v>39785</v>
          </cell>
          <cell r="T241" t="str">
            <v>Mr. Sebastian J. Melluzzo</v>
          </cell>
          <cell r="U241" t="str">
            <v>937-913-8262</v>
          </cell>
          <cell r="V241" t="str">
            <v>Kay E. Sandusky 937-913-8262</v>
          </cell>
          <cell r="W241" t="str">
            <v>29 West Whipp Road</v>
          </cell>
          <cell r="X241" t="str">
            <v>Dayton</v>
          </cell>
          <cell r="Y241" t="str">
            <v>OH</v>
          </cell>
          <cell r="Z241" t="str">
            <v>45459</v>
          </cell>
          <cell r="AA241" t="str">
            <v>(937) 913-8260</v>
          </cell>
          <cell r="AB241">
            <v>39805</v>
          </cell>
          <cell r="AC241">
            <v>39805</v>
          </cell>
          <cell r="AD241">
            <v>2000000</v>
          </cell>
          <cell r="AE241" t="str">
            <v>Squire Sanders</v>
          </cell>
          <cell r="AH241" t="str">
            <v>n/a</v>
          </cell>
          <cell r="AI241" t="str">
            <v>n/a</v>
          </cell>
        </row>
        <row r="242">
          <cell r="A242">
            <v>214</v>
          </cell>
          <cell r="B242" t="str">
            <v>November 24, 2008</v>
          </cell>
          <cell r="C242" t="str">
            <v>OCC</v>
          </cell>
          <cell r="D242" t="str">
            <v>RSSD</v>
          </cell>
          <cell r="E242">
            <v>1250754</v>
          </cell>
          <cell r="F242" t="str">
            <v>BBOK Bancshares, Inc./Banker's Bank of Kansas</v>
          </cell>
          <cell r="G242" t="str">
            <v>Private</v>
          </cell>
          <cell r="H242">
            <v>0</v>
          </cell>
          <cell r="I242" t="str">
            <v>Approve</v>
          </cell>
          <cell r="L242" t="str">
            <v>November 25, 2008</v>
          </cell>
          <cell r="M242">
            <v>39777.708333333336</v>
          </cell>
          <cell r="N242" t="str">
            <v>Approve</v>
          </cell>
          <cell r="O242">
            <v>0</v>
          </cell>
          <cell r="P242" t="str">
            <v>1/8/09: received an offical withdrawal letter</v>
          </cell>
          <cell r="Q242" t="str">
            <v>Yes</v>
          </cell>
          <cell r="R242">
            <v>39785</v>
          </cell>
          <cell r="T242" t="str">
            <v>Mr. Bruce A. Schriefer</v>
          </cell>
          <cell r="U242" t="str">
            <v>316-681-2265</v>
          </cell>
          <cell r="V242" t="str">
            <v>Michael Ray 316-681-2265</v>
          </cell>
          <cell r="W242" t="str">
            <v>P.O. Box 20810</v>
          </cell>
          <cell r="X242" t="str">
            <v>Wichita</v>
          </cell>
          <cell r="Y242" t="str">
            <v>KS</v>
          </cell>
          <cell r="Z242" t="str">
            <v>67208-6810</v>
          </cell>
          <cell r="AA242" t="str">
            <v>(316) 681-0127</v>
          </cell>
          <cell r="AB242" t="str">
            <v xml:space="preserve"> </v>
          </cell>
          <cell r="AE242" t="str">
            <v>Hughes Hubbard</v>
          </cell>
          <cell r="AJ242">
            <v>39821</v>
          </cell>
        </row>
        <row r="243">
          <cell r="A243">
            <v>215</v>
          </cell>
          <cell r="B243" t="str">
            <v>November 24, 2008</v>
          </cell>
          <cell r="C243" t="str">
            <v>OCC</v>
          </cell>
          <cell r="D243" t="str">
            <v>RSSD</v>
          </cell>
          <cell r="E243">
            <v>3439236</v>
          </cell>
          <cell r="F243" t="str">
            <v>Leader Bancorp, Inc./Leader Bank, National Assocation</v>
          </cell>
          <cell r="G243" t="str">
            <v>Private</v>
          </cell>
          <cell r="H243">
            <v>5830000</v>
          </cell>
          <cell r="I243" t="str">
            <v>Approve</v>
          </cell>
          <cell r="L243" t="str">
            <v>December 1, 2008</v>
          </cell>
          <cell r="M243">
            <v>39783.708333333336</v>
          </cell>
          <cell r="N243" t="str">
            <v>Approve</v>
          </cell>
          <cell r="O243">
            <v>5830000</v>
          </cell>
          <cell r="Q243" t="str">
            <v>Yes</v>
          </cell>
          <cell r="R243">
            <v>39785</v>
          </cell>
          <cell r="T243" t="str">
            <v>Mr. Sushil K. Tuli</v>
          </cell>
          <cell r="U243" t="str">
            <v>781-646-3900</v>
          </cell>
          <cell r="V243" t="str">
            <v>Brian Taylor 781-646-3900</v>
          </cell>
          <cell r="W243" t="str">
            <v>180 Massachusetts Avenue</v>
          </cell>
          <cell r="X243" t="str">
            <v>Arlington</v>
          </cell>
          <cell r="Y243" t="str">
            <v>MA</v>
          </cell>
          <cell r="Z243" t="str">
            <v>02474</v>
          </cell>
          <cell r="AA243" t="str">
            <v>(781) 646-3909</v>
          </cell>
          <cell r="AB243">
            <v>39805</v>
          </cell>
          <cell r="AC243">
            <v>39805</v>
          </cell>
          <cell r="AD243">
            <v>5830000</v>
          </cell>
          <cell r="AE243" t="str">
            <v>Squire Sanders</v>
          </cell>
          <cell r="AH243" t="str">
            <v>n/a</v>
          </cell>
          <cell r="AI243" t="str">
            <v>n/a</v>
          </cell>
        </row>
        <row r="244">
          <cell r="A244">
            <v>216</v>
          </cell>
          <cell r="B244" t="str">
            <v>November 24, 2008</v>
          </cell>
          <cell r="C244" t="str">
            <v>OCC</v>
          </cell>
          <cell r="D244" t="str">
            <v>RSSD</v>
          </cell>
          <cell r="E244">
            <v>3103603</v>
          </cell>
          <cell r="F244" t="str">
            <v>Nicolet Bankshares, Inc./Nicolet National Bank</v>
          </cell>
          <cell r="G244" t="str">
            <v>Private</v>
          </cell>
          <cell r="H244">
            <v>15023000</v>
          </cell>
          <cell r="I244" t="str">
            <v>Approve</v>
          </cell>
          <cell r="L244" t="str">
            <v>December 1, 2008</v>
          </cell>
          <cell r="M244">
            <v>39783.708333333336</v>
          </cell>
          <cell r="N244" t="str">
            <v>Approve</v>
          </cell>
          <cell r="O244">
            <v>14964000</v>
          </cell>
          <cell r="P244" t="str">
            <v>12/3/08: Don contacted, told CEO current equity offering may not qualify as QEO; however, given uncertainty of private closing they should consult with our counsel on matter, no reference needed in their letter</v>
          </cell>
          <cell r="Q244" t="str">
            <v>Yes</v>
          </cell>
          <cell r="R244">
            <v>39785</v>
          </cell>
          <cell r="T244" t="str">
            <v>Mr. Robert B. Atwell</v>
          </cell>
          <cell r="U244" t="str">
            <v>920-430-7317</v>
          </cell>
          <cell r="V244" t="str">
            <v>Jacqui A. Engebos 920-430-7319</v>
          </cell>
          <cell r="W244" t="str">
            <v>111 North Washington St.</v>
          </cell>
          <cell r="X244" t="str">
            <v>Green Bay</v>
          </cell>
          <cell r="Y244" t="str">
            <v>WI</v>
          </cell>
          <cell r="Z244" t="str">
            <v>54301</v>
          </cell>
          <cell r="AA244" t="str">
            <v>(920) 617-5599</v>
          </cell>
          <cell r="AB244">
            <v>39805</v>
          </cell>
          <cell r="AC244">
            <v>39805</v>
          </cell>
          <cell r="AD244">
            <v>14964000</v>
          </cell>
          <cell r="AE244" t="str">
            <v>Hughes Hubbard</v>
          </cell>
          <cell r="AH244" t="str">
            <v>n/a</v>
          </cell>
          <cell r="AI244" t="str">
            <v>n/a</v>
          </cell>
        </row>
        <row r="245">
          <cell r="A245">
            <v>217</v>
          </cell>
          <cell r="B245" t="str">
            <v>November 24, 2008</v>
          </cell>
          <cell r="C245" t="str">
            <v>OCC</v>
          </cell>
          <cell r="D245" t="str">
            <v>RSSD</v>
          </cell>
          <cell r="E245">
            <v>3579945</v>
          </cell>
          <cell r="F245" t="str">
            <v>Opportunity Bancshares, Inc./Opportunity Bank</v>
          </cell>
          <cell r="G245" t="str">
            <v>Private</v>
          </cell>
          <cell r="H245">
            <v>0</v>
          </cell>
          <cell r="I245" t="str">
            <v>Approve</v>
          </cell>
          <cell r="O245">
            <v>0</v>
          </cell>
          <cell r="P245" t="str">
            <v>12/1/08 approved by the I/C for $1,296,000 (they had asked for $1,296,360: 12/16/08: received a letter from the institution dated 12/16/08 withdrawing from the CPP Program.</v>
          </cell>
          <cell r="Q245" t="str">
            <v>Yes</v>
          </cell>
          <cell r="R245">
            <v>39785</v>
          </cell>
          <cell r="T245" t="str">
            <v>Mr. Douglas M. Kratz</v>
          </cell>
          <cell r="U245" t="str">
            <v>563-823-3300</v>
          </cell>
          <cell r="V245" t="str">
            <v>John M. Nichols 469-385-2802</v>
          </cell>
          <cell r="W245" t="str">
            <v>P.O. Box 394</v>
          </cell>
          <cell r="X245" t="str">
            <v>Bettendorf</v>
          </cell>
          <cell r="Y245" t="str">
            <v>IA</v>
          </cell>
          <cell r="Z245" t="str">
            <v>52722-0007</v>
          </cell>
          <cell r="AA245" t="str">
            <v>(563) 823-3335</v>
          </cell>
          <cell r="AB245" t="str">
            <v xml:space="preserve"> </v>
          </cell>
          <cell r="AE245" t="str">
            <v>Squire Sanders</v>
          </cell>
          <cell r="AJ245">
            <v>39798</v>
          </cell>
        </row>
        <row r="246">
          <cell r="A246">
            <v>218</v>
          </cell>
          <cell r="B246" t="str">
            <v>November 24, 2008</v>
          </cell>
          <cell r="C246" t="str">
            <v>OCC</v>
          </cell>
          <cell r="D246" t="str">
            <v>RSSD</v>
          </cell>
          <cell r="E246">
            <v>3345225</v>
          </cell>
          <cell r="F246" t="str">
            <v>TCB Holding Company, Texas Community Bank</v>
          </cell>
          <cell r="G246" t="str">
            <v>Private</v>
          </cell>
          <cell r="H246">
            <v>11730750</v>
          </cell>
          <cell r="I246" t="str">
            <v>Approve</v>
          </cell>
          <cell r="L246" t="str">
            <v>November 25, 2008</v>
          </cell>
          <cell r="M246">
            <v>39777.708333333336</v>
          </cell>
          <cell r="N246" t="str">
            <v>Approve</v>
          </cell>
          <cell r="O246">
            <v>11730000</v>
          </cell>
          <cell r="Q246" t="str">
            <v>Yes</v>
          </cell>
          <cell r="R246">
            <v>39785</v>
          </cell>
          <cell r="T246" t="str">
            <v>Mr. Sean P. Chaney</v>
          </cell>
          <cell r="U246" t="str">
            <v>936-271-7017</v>
          </cell>
          <cell r="V246" t="str">
            <v>James P. Ebrey 936-271-7003</v>
          </cell>
          <cell r="W246" t="str">
            <v>16610 Interstate 45</v>
          </cell>
          <cell r="X246" t="str">
            <v>The Woodlands</v>
          </cell>
          <cell r="Y246" t="str">
            <v>TX</v>
          </cell>
          <cell r="Z246" t="str">
            <v>77384</v>
          </cell>
          <cell r="AA246" t="str">
            <v>(936) 271-7001</v>
          </cell>
          <cell r="AB246">
            <v>39829</v>
          </cell>
          <cell r="AC246">
            <v>39829</v>
          </cell>
          <cell r="AD246">
            <v>11730000</v>
          </cell>
          <cell r="AE246" t="str">
            <v>Hughes Hubbard</v>
          </cell>
        </row>
        <row r="247">
          <cell r="A247">
            <v>219</v>
          </cell>
          <cell r="B247" t="str">
            <v>November 24, 2008</v>
          </cell>
          <cell r="C247" t="str">
            <v>OCC</v>
          </cell>
          <cell r="D247" t="str">
            <v>RSSD</v>
          </cell>
          <cell r="E247">
            <v>3188860</v>
          </cell>
          <cell r="F247" t="str">
            <v>Calwest Bancorp/South County Bank</v>
          </cell>
          <cell r="G247" t="str">
            <v xml:space="preserve">Public </v>
          </cell>
          <cell r="H247">
            <v>4656000</v>
          </cell>
          <cell r="I247" t="str">
            <v>Council</v>
          </cell>
          <cell r="J247">
            <v>39776</v>
          </cell>
          <cell r="K247" t="str">
            <v>Approve</v>
          </cell>
          <cell r="L247" t="str">
            <v>November 25, 2008</v>
          </cell>
          <cell r="M247">
            <v>39777.708333333336</v>
          </cell>
          <cell r="N247" t="str">
            <v>Approve</v>
          </cell>
          <cell r="O247">
            <v>4656000</v>
          </cell>
          <cell r="Q247" t="str">
            <v>Yes</v>
          </cell>
          <cell r="R247">
            <v>39783</v>
          </cell>
          <cell r="T247" t="str">
            <v>Mr. Najam Saiduddin</v>
          </cell>
          <cell r="U247" t="str">
            <v>949-766-3000</v>
          </cell>
          <cell r="V247" t="str">
            <v>Thomas E. Yott 949-766-3000</v>
          </cell>
          <cell r="W247" t="str">
            <v>22342 Avenida Empresa, Suite 101-A</v>
          </cell>
          <cell r="X247" t="str">
            <v>Rancho Santa Margarita</v>
          </cell>
          <cell r="Y247" t="str">
            <v>CA</v>
          </cell>
          <cell r="Z247" t="str">
            <v>92688</v>
          </cell>
          <cell r="AA247" t="str">
            <v>(949) 766-3098</v>
          </cell>
          <cell r="AB247" t="str">
            <v xml:space="preserve"> </v>
          </cell>
          <cell r="AE247" t="str">
            <v>Squire Sanders</v>
          </cell>
        </row>
        <row r="248">
          <cell r="A248">
            <v>220</v>
          </cell>
          <cell r="B248" t="str">
            <v>November 24, 2008</v>
          </cell>
          <cell r="C248" t="str">
            <v>FRB</v>
          </cell>
          <cell r="D248" t="str">
            <v>RSSD</v>
          </cell>
          <cell r="E248">
            <v>2973591</v>
          </cell>
          <cell r="F248" t="str">
            <v>Gateway Financial Holdings</v>
          </cell>
          <cell r="G248" t="str">
            <v xml:space="preserve">Public </v>
          </cell>
          <cell r="H248">
            <v>58000000</v>
          </cell>
          <cell r="I248" t="str">
            <v>Council</v>
          </cell>
          <cell r="J248">
            <v>39776</v>
          </cell>
          <cell r="K248" t="str">
            <v>Approve</v>
          </cell>
          <cell r="L248" t="str">
            <v>November 25, 2008</v>
          </cell>
          <cell r="M248">
            <v>39777.708333333336</v>
          </cell>
          <cell r="N248" t="str">
            <v>Approve</v>
          </cell>
          <cell r="O248">
            <v>58000000</v>
          </cell>
          <cell r="Q248" t="str">
            <v>Yes</v>
          </cell>
          <cell r="R248">
            <v>39783</v>
          </cell>
          <cell r="T248" t="str">
            <v>Mr. D. Ben Berry</v>
          </cell>
          <cell r="U248" t="str">
            <v>757-422-8000</v>
          </cell>
          <cell r="V248" t="str">
            <v>Todd H. Eveson 919-854-2558</v>
          </cell>
          <cell r="W248" t="str">
            <v>1580 Laskin Road</v>
          </cell>
          <cell r="X248" t="str">
            <v>Virginia Beach</v>
          </cell>
          <cell r="Y248" t="str">
            <v>VA</v>
          </cell>
          <cell r="Z248" t="str">
            <v>23451</v>
          </cell>
          <cell r="AA248" t="str">
            <v>(757) 422-3419</v>
          </cell>
          <cell r="AB248" t="str">
            <v xml:space="preserve"> </v>
          </cell>
          <cell r="AE248" t="str">
            <v>Hughes Hubbard</v>
          </cell>
          <cell r="AH248">
            <v>5.0199999999999996</v>
          </cell>
          <cell r="AI248">
            <v>1733068</v>
          </cell>
        </row>
        <row r="249">
          <cell r="A249">
            <v>221</v>
          </cell>
          <cell r="B249" t="str">
            <v>November 24, 2008</v>
          </cell>
          <cell r="C249" t="str">
            <v>FRB</v>
          </cell>
          <cell r="D249" t="str">
            <v>RSSD</v>
          </cell>
          <cell r="E249">
            <v>2856377</v>
          </cell>
          <cell r="F249" t="str">
            <v>Virginia Commerce Bancorp</v>
          </cell>
          <cell r="G249" t="str">
            <v xml:space="preserve">Public </v>
          </cell>
          <cell r="H249">
            <v>71000000</v>
          </cell>
          <cell r="I249" t="str">
            <v>Council</v>
          </cell>
          <cell r="J249">
            <v>39776</v>
          </cell>
          <cell r="K249" t="str">
            <v>Approve</v>
          </cell>
          <cell r="L249" t="str">
            <v>November 25, 2008</v>
          </cell>
          <cell r="M249">
            <v>39777.708333333336</v>
          </cell>
          <cell r="N249" t="str">
            <v>Approve</v>
          </cell>
          <cell r="O249">
            <v>71000000</v>
          </cell>
          <cell r="Q249" t="str">
            <v>Yes</v>
          </cell>
          <cell r="R249">
            <v>39783</v>
          </cell>
          <cell r="T249" t="str">
            <v>Mr. Peter A. Converse</v>
          </cell>
          <cell r="U249" t="str">
            <v>703-534-1693</v>
          </cell>
          <cell r="V249" t="str">
            <v>William K. Beauchesne 703-633-6149</v>
          </cell>
          <cell r="W249" t="str">
            <v>5350 Lee Highway</v>
          </cell>
          <cell r="X249" t="str">
            <v>Arlington</v>
          </cell>
          <cell r="Y249" t="str">
            <v>VA</v>
          </cell>
          <cell r="Z249" t="str">
            <v>22207</v>
          </cell>
          <cell r="AA249" t="str">
            <v>(703) 534-7216</v>
          </cell>
          <cell r="AB249">
            <v>39794</v>
          </cell>
          <cell r="AC249">
            <v>39794</v>
          </cell>
          <cell r="AD249">
            <v>71000000</v>
          </cell>
          <cell r="AE249" t="str">
            <v>Squire Sanders</v>
          </cell>
          <cell r="AH249">
            <v>3.95</v>
          </cell>
          <cell r="AI249">
            <v>2696203</v>
          </cell>
        </row>
        <row r="250">
          <cell r="A250">
            <v>222</v>
          </cell>
          <cell r="B250" t="str">
            <v>November 24, 2008</v>
          </cell>
          <cell r="C250" t="str">
            <v>FRB</v>
          </cell>
          <cell r="D250" t="str">
            <v>RSSD</v>
          </cell>
          <cell r="E250">
            <v>2260406</v>
          </cell>
          <cell r="F250" t="str">
            <v>Wintrust Financial Corporation</v>
          </cell>
          <cell r="G250" t="str">
            <v xml:space="preserve">Public </v>
          </cell>
          <cell r="H250">
            <v>250000000</v>
          </cell>
          <cell r="I250" t="str">
            <v>Council</v>
          </cell>
          <cell r="J250">
            <v>39776</v>
          </cell>
          <cell r="K250" t="str">
            <v>Approve</v>
          </cell>
          <cell r="L250" t="str">
            <v>November 25, 2008</v>
          </cell>
          <cell r="M250">
            <v>39777.708333333336</v>
          </cell>
          <cell r="N250" t="str">
            <v>Approve</v>
          </cell>
          <cell r="O250">
            <v>250000000</v>
          </cell>
          <cell r="Q250" t="str">
            <v>Yes</v>
          </cell>
          <cell r="R250">
            <v>39783</v>
          </cell>
          <cell r="T250" t="str">
            <v>Mr. David A Dykstra</v>
          </cell>
          <cell r="U250" t="str">
            <v>847-615-4034</v>
          </cell>
          <cell r="V250" t="str">
            <v>Edward J. Wehmer 847-615-4001</v>
          </cell>
          <cell r="W250" t="str">
            <v>727 North Bank Lane</v>
          </cell>
          <cell r="X250" t="str">
            <v>Lake Forest</v>
          </cell>
          <cell r="Y250" t="str">
            <v>IL</v>
          </cell>
          <cell r="Z250" t="str">
            <v>60045</v>
          </cell>
          <cell r="AA250" t="str">
            <v>(847) 615-4091</v>
          </cell>
          <cell r="AB250">
            <v>39801</v>
          </cell>
          <cell r="AC250">
            <v>39801</v>
          </cell>
          <cell r="AD250">
            <v>250000000</v>
          </cell>
          <cell r="AE250" t="str">
            <v>Hughes Hubbard</v>
          </cell>
          <cell r="AH250">
            <v>22.82</v>
          </cell>
          <cell r="AI250">
            <v>1643295</v>
          </cell>
        </row>
        <row r="251">
          <cell r="A251">
            <v>223</v>
          </cell>
          <cell r="B251" t="str">
            <v>November 24, 2008</v>
          </cell>
          <cell r="C251" t="str">
            <v>FRB</v>
          </cell>
          <cell r="D251" t="str">
            <v>RSSD</v>
          </cell>
          <cell r="E251">
            <v>1364071</v>
          </cell>
          <cell r="F251" t="str">
            <v>First State Bancorporation/First Community Bank</v>
          </cell>
          <cell r="G251" t="str">
            <v xml:space="preserve">Public </v>
          </cell>
          <cell r="H251">
            <v>90000000</v>
          </cell>
          <cell r="I251" t="str">
            <v>Council</v>
          </cell>
          <cell r="J251">
            <v>39776</v>
          </cell>
          <cell r="K251" t="str">
            <v>Deferred</v>
          </cell>
          <cell r="T251" t="str">
            <v>Mr. H. Patrick Dee</v>
          </cell>
          <cell r="U251" t="str">
            <v>505-241-7102</v>
          </cell>
          <cell r="V251" t="str">
            <v>Christopher C. Spencer 505-241-7154</v>
          </cell>
          <cell r="W251" t="str">
            <v>7900 Jefferson St. NE</v>
          </cell>
          <cell r="X251" t="str">
            <v>Albuquerque</v>
          </cell>
          <cell r="Y251" t="str">
            <v>NM</v>
          </cell>
          <cell r="Z251" t="str">
            <v>87109</v>
          </cell>
          <cell r="AA251" t="str">
            <v>(505) 241-7572</v>
          </cell>
          <cell r="AB251" t="str">
            <v xml:space="preserve"> </v>
          </cell>
          <cell r="AE251" t="str">
            <v>Hughes Hubbard</v>
          </cell>
        </row>
        <row r="252">
          <cell r="A252">
            <v>224</v>
          </cell>
          <cell r="B252" t="str">
            <v>November 24, 2008</v>
          </cell>
          <cell r="C252" t="str">
            <v>OCC</v>
          </cell>
          <cell r="D252" t="str">
            <v>RSSD</v>
          </cell>
          <cell r="E252">
            <v>1202052</v>
          </cell>
          <cell r="F252" t="str">
            <v>NEB Corporation/National Exchange Bank and Trust</v>
          </cell>
          <cell r="G252" t="str">
            <v>Private</v>
          </cell>
          <cell r="H252">
            <v>40000000</v>
          </cell>
          <cell r="L252" t="str">
            <v>December 4, 2008</v>
          </cell>
          <cell r="M252">
            <v>39786.770833333336</v>
          </cell>
          <cell r="N252" t="str">
            <v>Approve</v>
          </cell>
          <cell r="O252">
            <v>31970000</v>
          </cell>
          <cell r="P252" t="str">
            <v>Amended their original request from $25,000,000 to $40,000,000</v>
          </cell>
          <cell r="Q252" t="str">
            <v>Yes</v>
          </cell>
          <cell r="R252">
            <v>39790</v>
          </cell>
          <cell r="T252" t="str">
            <v>Mr. Eric P. Stone</v>
          </cell>
          <cell r="U252" t="str">
            <v>920-924-2274</v>
          </cell>
          <cell r="V252" t="str">
            <v>Peter E. Stone 920-924-2210</v>
          </cell>
          <cell r="W252" t="str">
            <v>P.O. Box 988</v>
          </cell>
          <cell r="X252" t="str">
            <v>Fond Du Lac</v>
          </cell>
          <cell r="Y252" t="str">
            <v>WI</v>
          </cell>
          <cell r="Z252" t="str">
            <v>54936-0988</v>
          </cell>
          <cell r="AA252" t="str">
            <v>(920) 923-7013</v>
          </cell>
          <cell r="AB252" t="str">
            <v xml:space="preserve"> </v>
          </cell>
          <cell r="AE252" t="str">
            <v>Hughes Hubbard</v>
          </cell>
        </row>
        <row r="253">
          <cell r="AB253" t="str">
            <v xml:space="preserve"> </v>
          </cell>
        </row>
        <row r="254">
          <cell r="A254">
            <v>225</v>
          </cell>
          <cell r="B254" t="str">
            <v>November 25, 2008</v>
          </cell>
          <cell r="C254" t="str">
            <v>OTS</v>
          </cell>
          <cell r="D254" t="str">
            <v>Holding Co Docket</v>
          </cell>
          <cell r="E254" t="str">
            <v>H4426</v>
          </cell>
          <cell r="F254" t="str">
            <v>Beacon Federal Bancorp, Inc</v>
          </cell>
          <cell r="H254">
            <v>0</v>
          </cell>
          <cell r="I254" t="str">
            <v>Approve</v>
          </cell>
          <cell r="O254">
            <v>0</v>
          </cell>
          <cell r="P254" t="str">
            <v>12/2/2008: approved by the I/C; 12/11/08: received a letter from the institution dated 12/10/08 withdrawing from the CPP program. Asked for and was approved for $18,000,000</v>
          </cell>
          <cell r="Q254" t="str">
            <v>Yes</v>
          </cell>
          <cell r="R254">
            <v>39786</v>
          </cell>
          <cell r="T254" t="str">
            <v>Mr. Ross Prossner</v>
          </cell>
          <cell r="U254" t="str">
            <v>315-433-0111 x1515</v>
          </cell>
          <cell r="V254" t="str">
            <v>Lisa Jones 315-433-0111 x1582</v>
          </cell>
          <cell r="W254" t="str">
            <v>6311 Court St. Road</v>
          </cell>
          <cell r="X254" t="str">
            <v>East Syracuse</v>
          </cell>
          <cell r="Y254" t="str">
            <v>NY</v>
          </cell>
          <cell r="Z254" t="str">
            <v>13057</v>
          </cell>
          <cell r="AA254" t="str">
            <v>(315) 431-9514</v>
          </cell>
          <cell r="AB254" t="str">
            <v xml:space="preserve"> </v>
          </cell>
          <cell r="AE254" t="str">
            <v>Squire Sanders</v>
          </cell>
          <cell r="AJ254">
            <v>39793</v>
          </cell>
        </row>
        <row r="255">
          <cell r="A255">
            <v>226</v>
          </cell>
          <cell r="B255" t="str">
            <v>November 25, 2008</v>
          </cell>
          <cell r="C255" t="str">
            <v>OTS</v>
          </cell>
          <cell r="D255" t="str">
            <v>Holding Co Docket</v>
          </cell>
          <cell r="E255" t="str">
            <v>H2328</v>
          </cell>
          <cell r="F255" t="str">
            <v>Flushing Financial Corporation</v>
          </cell>
          <cell r="G255" t="str">
            <v xml:space="preserve">Public </v>
          </cell>
          <cell r="H255">
            <v>70000000</v>
          </cell>
          <cell r="I255" t="str">
            <v>Approve</v>
          </cell>
          <cell r="L255" t="str">
            <v>December 2, 2008</v>
          </cell>
          <cell r="M255">
            <v>39784.708333333336</v>
          </cell>
          <cell r="N255" t="str">
            <v>Approve</v>
          </cell>
          <cell r="O255">
            <v>70000000</v>
          </cell>
          <cell r="Q255" t="str">
            <v>Yes</v>
          </cell>
          <cell r="R255">
            <v>39786</v>
          </cell>
          <cell r="T255" t="str">
            <v>Mr. John R. Buran</v>
          </cell>
          <cell r="U255" t="str">
            <v>718-512-2704</v>
          </cell>
          <cell r="V255" t="str">
            <v>David Fry 718-512-2738</v>
          </cell>
          <cell r="W255" t="str">
            <v>1979 Marcus Ave. Suite E140</v>
          </cell>
          <cell r="X255" t="str">
            <v>Lake Success</v>
          </cell>
          <cell r="Y255" t="str">
            <v>NY</v>
          </cell>
          <cell r="Z255" t="str">
            <v>11042</v>
          </cell>
          <cell r="AA255" t="str">
            <v>(516) 358-5224</v>
          </cell>
          <cell r="AB255">
            <v>39801</v>
          </cell>
          <cell r="AC255">
            <v>39801</v>
          </cell>
          <cell r="AD255">
            <v>70000000</v>
          </cell>
          <cell r="AE255" t="str">
            <v>Squire Sanders</v>
          </cell>
          <cell r="AH255">
            <v>13.97</v>
          </cell>
          <cell r="AI255">
            <v>751611</v>
          </cell>
        </row>
        <row r="256">
          <cell r="A256">
            <v>227</v>
          </cell>
          <cell r="B256" t="str">
            <v>November 25, 2008</v>
          </cell>
          <cell r="C256" t="str">
            <v>OTS</v>
          </cell>
          <cell r="D256" t="str">
            <v>Holding Co Docket</v>
          </cell>
          <cell r="E256" t="str">
            <v>H4287</v>
          </cell>
          <cell r="F256" t="str">
            <v>Monadnock Bancorp, Inc.</v>
          </cell>
          <cell r="G256" t="str">
            <v>OTC - Private</v>
          </cell>
          <cell r="H256">
            <v>1834440</v>
          </cell>
          <cell r="I256" t="str">
            <v>Approve</v>
          </cell>
          <cell r="L256" t="str">
            <v>December 2, 2008</v>
          </cell>
          <cell r="M256">
            <v>39784.708333333336</v>
          </cell>
          <cell r="N256" t="str">
            <v>Approve</v>
          </cell>
          <cell r="O256">
            <v>1834000</v>
          </cell>
          <cell r="P256" t="str">
            <v>12/4/08; called the institution and the secondary contact indicated that they would like to come in as a private institution</v>
          </cell>
          <cell r="Q256" t="str">
            <v>Yes</v>
          </cell>
          <cell r="R256">
            <v>39790</v>
          </cell>
          <cell r="T256" t="str">
            <v>Mr. William M. Pierce, Jr.</v>
          </cell>
          <cell r="U256" t="str">
            <v>603-924-9654</v>
          </cell>
          <cell r="V256" t="str">
            <v>Karl F. Betz 603-924-9654</v>
          </cell>
          <cell r="W256" t="str">
            <v>1 Jaffrey Road, P.O. Box 888</v>
          </cell>
          <cell r="X256" t="str">
            <v>Peterborough</v>
          </cell>
          <cell r="Y256" t="str">
            <v>NH</v>
          </cell>
          <cell r="Z256" t="str">
            <v>03458</v>
          </cell>
          <cell r="AA256" t="str">
            <v>(603) 924-9379</v>
          </cell>
          <cell r="AB256">
            <v>39801</v>
          </cell>
          <cell r="AC256">
            <v>39801</v>
          </cell>
          <cell r="AD256">
            <v>1834000</v>
          </cell>
          <cell r="AE256" t="str">
            <v>Squire Sanders</v>
          </cell>
          <cell r="AH256" t="str">
            <v>n/a</v>
          </cell>
          <cell r="AI256" t="str">
            <v>n/a</v>
          </cell>
        </row>
        <row r="257">
          <cell r="A257">
            <v>228</v>
          </cell>
          <cell r="B257" t="str">
            <v>November 25, 2008</v>
          </cell>
          <cell r="C257" t="str">
            <v>OTS</v>
          </cell>
          <cell r="D257" t="str">
            <v>Holding Co Docket</v>
          </cell>
          <cell r="E257" t="str">
            <v>H1476</v>
          </cell>
          <cell r="F257" t="str">
            <v>New Hampshire Thrift Bancshares, Inc.</v>
          </cell>
          <cell r="G257" t="str">
            <v>OTC - Public</v>
          </cell>
          <cell r="H257">
            <v>10000000</v>
          </cell>
          <cell r="I257" t="str">
            <v>Approve</v>
          </cell>
          <cell r="L257" t="str">
            <v>December 2, 2008</v>
          </cell>
          <cell r="M257">
            <v>39784.708333333336</v>
          </cell>
          <cell r="N257" t="str">
            <v>Approve</v>
          </cell>
          <cell r="O257">
            <v>10000000</v>
          </cell>
          <cell r="Q257" t="str">
            <v>Yes</v>
          </cell>
          <cell r="R257">
            <v>39786</v>
          </cell>
          <cell r="T257" t="str">
            <v>Mr. Stephen W. Ensign</v>
          </cell>
          <cell r="U257" t="str">
            <v>603-865-6081</v>
          </cell>
          <cell r="V257" t="str">
            <v>Stephen R. Theroux 603-865-6091</v>
          </cell>
          <cell r="W257" t="str">
            <v>9 Main Street</v>
          </cell>
          <cell r="X257" t="str">
            <v>Newport</v>
          </cell>
          <cell r="Y257" t="str">
            <v>NH</v>
          </cell>
          <cell r="Z257" t="str">
            <v>03773</v>
          </cell>
          <cell r="AA257" t="str">
            <v>(603) 863-9571</v>
          </cell>
          <cell r="AB257">
            <v>39829</v>
          </cell>
          <cell r="AC257">
            <v>39829</v>
          </cell>
          <cell r="AD257">
            <v>10000000</v>
          </cell>
          <cell r="AE257" t="str">
            <v>Hughes Hubbard</v>
          </cell>
          <cell r="AH257">
            <v>8.1433900000000001</v>
          </cell>
          <cell r="AI257">
            <v>184275</v>
          </cell>
        </row>
        <row r="258">
          <cell r="A258">
            <v>229</v>
          </cell>
          <cell r="B258" t="str">
            <v>November 25, 2008</v>
          </cell>
          <cell r="C258" t="str">
            <v>OTS</v>
          </cell>
          <cell r="D258" t="str">
            <v>Holding Co Docket</v>
          </cell>
          <cell r="E258" t="str">
            <v>H2724</v>
          </cell>
          <cell r="F258" t="str">
            <v>River Valley Bancorp</v>
          </cell>
          <cell r="G258" t="str">
            <v xml:space="preserve">Public </v>
          </cell>
          <cell r="H258">
            <v>8100000</v>
          </cell>
          <cell r="I258" t="str">
            <v>Approve</v>
          </cell>
          <cell r="L258" t="str">
            <v>December 2, 2008</v>
          </cell>
          <cell r="M258">
            <v>39784.708333333336</v>
          </cell>
          <cell r="N258" t="str">
            <v>Approve</v>
          </cell>
          <cell r="O258">
            <v>8100000</v>
          </cell>
          <cell r="Q258" t="str">
            <v>Yes</v>
          </cell>
          <cell r="R258">
            <v>39786</v>
          </cell>
          <cell r="T258" t="str">
            <v>Mr. Matthew P. Forrester</v>
          </cell>
          <cell r="U258" t="str">
            <v>812-273-4949</v>
          </cell>
          <cell r="V258" t="str">
            <v>Anthony Brandon 812-273-4949</v>
          </cell>
          <cell r="W258" t="str">
            <v>430 Clifty Drive</v>
          </cell>
          <cell r="X258" t="str">
            <v>Madison</v>
          </cell>
          <cell r="Y258" t="str">
            <v>IN</v>
          </cell>
          <cell r="Z258" t="str">
            <v>47250</v>
          </cell>
          <cell r="AA258" t="str">
            <v>(812) 273-4944</v>
          </cell>
          <cell r="AB258" t="str">
            <v xml:space="preserve"> </v>
          </cell>
          <cell r="AE258" t="str">
            <v>Squire Sanders</v>
          </cell>
          <cell r="AH258">
            <v>13.76</v>
          </cell>
          <cell r="AI258">
            <v>88299</v>
          </cell>
        </row>
        <row r="259">
          <cell r="A259">
            <v>230</v>
          </cell>
          <cell r="B259" t="str">
            <v>November 25, 2008</v>
          </cell>
          <cell r="C259" t="str">
            <v>OTS</v>
          </cell>
          <cell r="D259" t="str">
            <v>Holding Co Docket</v>
          </cell>
          <cell r="E259" t="str">
            <v>H3310</v>
          </cell>
          <cell r="F259" t="str">
            <v>First Capital, Inc.</v>
          </cell>
          <cell r="G259" t="str">
            <v xml:space="preserve">Public </v>
          </cell>
          <cell r="H259">
            <v>0</v>
          </cell>
          <cell r="I259" t="str">
            <v>Approve</v>
          </cell>
          <cell r="L259" t="str">
            <v>December 2, 2008</v>
          </cell>
          <cell r="M259">
            <v>39784.708333333336</v>
          </cell>
          <cell r="N259" t="str">
            <v>Approve</v>
          </cell>
          <cell r="O259">
            <v>0</v>
          </cell>
          <cell r="P259" t="str">
            <v>12/31/2008: media reports say they withdrew from the program</v>
          </cell>
          <cell r="Q259" t="str">
            <v>Yes</v>
          </cell>
          <cell r="R259">
            <v>39786</v>
          </cell>
          <cell r="T259" t="str">
            <v>Mr. William Harrod</v>
          </cell>
          <cell r="U259" t="str">
            <v>812-734-3462</v>
          </cell>
          <cell r="V259" t="str">
            <v>Michael C. Frederick 812-734-3464</v>
          </cell>
          <cell r="W259" t="str">
            <v>220 Federal Drive</v>
          </cell>
          <cell r="X259" t="str">
            <v>Corydon</v>
          </cell>
          <cell r="Y259" t="str">
            <v>IN</v>
          </cell>
          <cell r="Z259" t="str">
            <v>47112</v>
          </cell>
          <cell r="AA259" t="str">
            <v>(812) 734-1006</v>
          </cell>
          <cell r="AB259" t="str">
            <v xml:space="preserve"> </v>
          </cell>
          <cell r="AE259" t="str">
            <v>Squire Sanders</v>
          </cell>
          <cell r="AH259">
            <v>15.15</v>
          </cell>
          <cell r="AJ259">
            <v>39813</v>
          </cell>
        </row>
        <row r="260">
          <cell r="A260">
            <v>231</v>
          </cell>
          <cell r="B260" t="str">
            <v>November 25, 2008</v>
          </cell>
          <cell r="C260" t="str">
            <v>FRB</v>
          </cell>
          <cell r="D260" t="str">
            <v>RSSD</v>
          </cell>
          <cell r="E260">
            <v>1076217</v>
          </cell>
          <cell r="F260" t="str">
            <v>United Bankshares, Inc.</v>
          </cell>
          <cell r="G260" t="str">
            <v xml:space="preserve">Public </v>
          </cell>
          <cell r="H260">
            <v>197279000</v>
          </cell>
          <cell r="I260" t="str">
            <v>Approve</v>
          </cell>
          <cell r="L260" t="str">
            <v>December 1, 2008</v>
          </cell>
          <cell r="M260">
            <v>39783.708333333336</v>
          </cell>
          <cell r="N260" t="str">
            <v>Approve</v>
          </cell>
          <cell r="O260">
            <v>197000000</v>
          </cell>
          <cell r="Q260" t="str">
            <v>Yes</v>
          </cell>
          <cell r="R260">
            <v>39786</v>
          </cell>
          <cell r="T260" t="str">
            <v>Mr. Jeffrey Hoskins</v>
          </cell>
          <cell r="U260" t="str">
            <v>304-424-8715</v>
          </cell>
          <cell r="V260" t="str">
            <v>Harold Manner 304-424-8711</v>
          </cell>
          <cell r="W260" t="str">
            <v>300 United Center</v>
          </cell>
          <cell r="X260" t="str">
            <v>Charleston</v>
          </cell>
          <cell r="Y260" t="str">
            <v>WV</v>
          </cell>
          <cell r="Z260" t="str">
            <v>25301</v>
          </cell>
          <cell r="AA260" t="str">
            <v>(304) 424-8711</v>
          </cell>
          <cell r="AB260" t="str">
            <v xml:space="preserve"> </v>
          </cell>
          <cell r="AE260" t="str">
            <v>Hughes Hubbard</v>
          </cell>
        </row>
        <row r="261">
          <cell r="A261">
            <v>232</v>
          </cell>
          <cell r="B261" t="str">
            <v>November 25, 2008</v>
          </cell>
          <cell r="C261" t="str">
            <v>FRB</v>
          </cell>
          <cell r="D261" t="str">
            <v>RSSD</v>
          </cell>
          <cell r="E261">
            <v>1275216</v>
          </cell>
          <cell r="F261" t="str">
            <v>American Express Company</v>
          </cell>
          <cell r="G261" t="str">
            <v xml:space="preserve">Public </v>
          </cell>
          <cell r="H261">
            <v>3388890000</v>
          </cell>
          <cell r="I261" t="str">
            <v>Approve</v>
          </cell>
          <cell r="L261" t="str">
            <v>December 22, 2008</v>
          </cell>
          <cell r="M261">
            <v>39804.791666666664</v>
          </cell>
          <cell r="N261" t="str">
            <v>Approve</v>
          </cell>
          <cell r="O261">
            <v>3388890000</v>
          </cell>
          <cell r="Q261" t="str">
            <v>Yes</v>
          </cell>
          <cell r="R261">
            <v>39805</v>
          </cell>
          <cell r="T261" t="str">
            <v>Mr. Daniel T. Henry</v>
          </cell>
          <cell r="U261" t="str">
            <v>212-640-5478</v>
          </cell>
          <cell r="V261" t="str">
            <v>David L. Yowan 212-640-2396</v>
          </cell>
          <cell r="W261" t="str">
            <v>200 Vesey Street</v>
          </cell>
          <cell r="X261" t="str">
            <v>New York</v>
          </cell>
          <cell r="Y261" t="str">
            <v>NY</v>
          </cell>
          <cell r="Z261" t="str">
            <v>10285</v>
          </cell>
          <cell r="AA261" t="str">
            <v>(212) 640-0123</v>
          </cell>
          <cell r="AB261">
            <v>39822</v>
          </cell>
          <cell r="AC261">
            <v>39822</v>
          </cell>
          <cell r="AD261">
            <v>3388890000</v>
          </cell>
          <cell r="AE261" t="str">
            <v>Simpson Thatcher</v>
          </cell>
          <cell r="AH261">
            <v>20.95</v>
          </cell>
          <cell r="AI261">
            <v>24264129</v>
          </cell>
        </row>
        <row r="262">
          <cell r="A262">
            <v>233</v>
          </cell>
          <cell r="B262" t="str">
            <v>November 25, 2008</v>
          </cell>
          <cell r="C262" t="str">
            <v>FRB</v>
          </cell>
          <cell r="D262" t="str">
            <v>RSSD</v>
          </cell>
          <cell r="E262">
            <v>3435386</v>
          </cell>
          <cell r="F262" t="str">
            <v>Monarch Financial Holdings, Inc.</v>
          </cell>
          <cell r="G262" t="str">
            <v>OTC - Public</v>
          </cell>
          <cell r="H262">
            <v>14700000</v>
          </cell>
          <cell r="I262" t="str">
            <v>Approve</v>
          </cell>
          <cell r="L262" t="str">
            <v>December 1, 2008</v>
          </cell>
          <cell r="M262">
            <v>39783.708333333336</v>
          </cell>
          <cell r="N262" t="str">
            <v>Approve</v>
          </cell>
          <cell r="O262">
            <v>14700000</v>
          </cell>
          <cell r="P262" t="str">
            <v>12/4/08; called the institution and the primary contact indicated that they would like to come in as a public institution</v>
          </cell>
          <cell r="Q262" t="str">
            <v>Yes</v>
          </cell>
          <cell r="R262">
            <v>39786</v>
          </cell>
          <cell r="T262" t="str">
            <v>Mr. Brad E. Schwartz</v>
          </cell>
          <cell r="U262" t="str">
            <v>757-389-5111</v>
          </cell>
          <cell r="V262" t="str">
            <v>Lynette Harris 757-389-5108</v>
          </cell>
          <cell r="W262" t="str">
            <v>1101 Executive Blvd.</v>
          </cell>
          <cell r="X262" t="str">
            <v>Chesapeake</v>
          </cell>
          <cell r="Y262" t="str">
            <v>VA</v>
          </cell>
          <cell r="Z262" t="str">
            <v>23320</v>
          </cell>
          <cell r="AA262" t="str">
            <v>(757) 389-5100</v>
          </cell>
          <cell r="AB262">
            <v>39801</v>
          </cell>
          <cell r="AC262">
            <v>39801</v>
          </cell>
          <cell r="AD262">
            <v>14700000</v>
          </cell>
          <cell r="AE262" t="str">
            <v>Squire Sanders</v>
          </cell>
          <cell r="AH262">
            <v>8.33</v>
          </cell>
          <cell r="AI262">
            <v>264706</v>
          </cell>
        </row>
        <row r="263">
          <cell r="A263">
            <v>234</v>
          </cell>
          <cell r="B263" t="str">
            <v>November 25, 2008</v>
          </cell>
          <cell r="C263" t="str">
            <v>FRB</v>
          </cell>
          <cell r="D263" t="str">
            <v>RSSD</v>
          </cell>
          <cell r="E263">
            <v>1032464</v>
          </cell>
          <cell r="F263" t="str">
            <v>Financial Institutions, Inc.</v>
          </cell>
          <cell r="G263" t="str">
            <v xml:space="preserve">Public </v>
          </cell>
          <cell r="H263">
            <v>37515000</v>
          </cell>
          <cell r="I263" t="str">
            <v>Approve</v>
          </cell>
          <cell r="L263" t="str">
            <v>December 1, 2008</v>
          </cell>
          <cell r="M263">
            <v>39783.708333333336</v>
          </cell>
          <cell r="N263" t="str">
            <v>Approve</v>
          </cell>
          <cell r="O263">
            <v>37515000</v>
          </cell>
          <cell r="Q263" t="str">
            <v>Yes</v>
          </cell>
          <cell r="R263">
            <v>39786</v>
          </cell>
          <cell r="T263" t="str">
            <v>Mr. Daniel Hagi</v>
          </cell>
          <cell r="U263" t="str">
            <v>585-786-4547</v>
          </cell>
          <cell r="V263" t="str">
            <v>Ronald Miller 585-786-1102</v>
          </cell>
          <cell r="W263" t="str">
            <v>220 Liberty Street</v>
          </cell>
          <cell r="X263" t="str">
            <v>Warsaw</v>
          </cell>
          <cell r="Y263" t="str">
            <v>NY</v>
          </cell>
          <cell r="Z263" t="str">
            <v>14569</v>
          </cell>
          <cell r="AA263" t="str">
            <v>(585) 786-4386</v>
          </cell>
          <cell r="AB263">
            <v>39805</v>
          </cell>
          <cell r="AC263">
            <v>39805</v>
          </cell>
          <cell r="AD263">
            <v>37515000</v>
          </cell>
          <cell r="AE263" t="str">
            <v>Hughes Hubbard</v>
          </cell>
          <cell r="AH263">
            <v>14.88</v>
          </cell>
          <cell r="AI263">
            <v>378175</v>
          </cell>
        </row>
        <row r="264">
          <cell r="A264">
            <v>235</v>
          </cell>
          <cell r="B264" t="str">
            <v>November 25, 2008</v>
          </cell>
          <cell r="C264" t="str">
            <v>FRB</v>
          </cell>
          <cell r="D264" t="str">
            <v>RSSD</v>
          </cell>
          <cell r="E264">
            <v>1967865</v>
          </cell>
          <cell r="F264" t="str">
            <v>CSB Bancorp, Inc.</v>
          </cell>
          <cell r="G264" t="str">
            <v>OTC - Public</v>
          </cell>
          <cell r="H264">
            <v>0</v>
          </cell>
          <cell r="I264" t="str">
            <v>Approve</v>
          </cell>
          <cell r="L264" t="str">
            <v>December 1, 2008</v>
          </cell>
          <cell r="M264">
            <v>39783.708333333336</v>
          </cell>
          <cell r="N264" t="str">
            <v>Approve</v>
          </cell>
          <cell r="O264">
            <v>0</v>
          </cell>
          <cell r="P264" t="str">
            <v>12/4/08; called the institution and the secondary contact indicated that they would like to come in as a public institution; 1/13/09 received an email and official letter of withdrawal from the program</v>
          </cell>
          <cell r="Q264" t="str">
            <v>Yes</v>
          </cell>
          <cell r="R264">
            <v>39786</v>
          </cell>
          <cell r="T264" t="str">
            <v>Mr. Eddie L. Steiner</v>
          </cell>
          <cell r="U264" t="str">
            <v>303-763-2850</v>
          </cell>
          <cell r="V264" t="str">
            <v>Paula J. Meiler 330 763-2873</v>
          </cell>
          <cell r="W264" t="str">
            <v>91 North Clay Street P.O. Box 232</v>
          </cell>
          <cell r="X264" t="str">
            <v>Millersburg</v>
          </cell>
          <cell r="Y264" t="str">
            <v>OH</v>
          </cell>
          <cell r="Z264" t="str">
            <v>44654</v>
          </cell>
          <cell r="AA264" t="str">
            <v>(330) 674-4941</v>
          </cell>
          <cell r="AB264">
            <v>39836</v>
          </cell>
          <cell r="AE264" t="str">
            <v>Squire Sanders</v>
          </cell>
          <cell r="AJ264">
            <v>39816</v>
          </cell>
        </row>
        <row r="265">
          <cell r="A265">
            <v>236</v>
          </cell>
          <cell r="B265" t="str">
            <v>November 25, 2008</v>
          </cell>
          <cell r="C265" t="str">
            <v>FRB</v>
          </cell>
          <cell r="D265" t="str">
            <v>RSSD</v>
          </cell>
          <cell r="E265">
            <v>3012554</v>
          </cell>
          <cell r="F265" t="str">
            <v>Hampton Roads Bankshares, Inc.</v>
          </cell>
          <cell r="G265" t="str">
            <v xml:space="preserve">Public </v>
          </cell>
          <cell r="H265">
            <v>22347000</v>
          </cell>
          <cell r="I265" t="str">
            <v>Approve</v>
          </cell>
          <cell r="L265" t="str">
            <v>December 1, 2008</v>
          </cell>
          <cell r="M265">
            <v>39783.708333333336</v>
          </cell>
          <cell r="N265" t="str">
            <v>Approve</v>
          </cell>
          <cell r="O265">
            <v>80347000</v>
          </cell>
          <cell r="P265" t="str">
            <v>UST 200 Gateway/Hampton Roads merger closes 12/31, closes in name of Hampton for both allocations</v>
          </cell>
          <cell r="Q265" t="str">
            <v>Yes</v>
          </cell>
          <cell r="R265">
            <v>39786</v>
          </cell>
          <cell r="T265" t="str">
            <v>Mr. Jack W. Gibson</v>
          </cell>
          <cell r="U265" t="str">
            <v>757-217-3601</v>
          </cell>
          <cell r="V265" t="str">
            <v>Douglas J. Glenn 757-217-3634</v>
          </cell>
          <cell r="W265" t="str">
            <v>999 Waterside Drive, Suite 200</v>
          </cell>
          <cell r="X265" t="str">
            <v>Norfolk</v>
          </cell>
          <cell r="Y265" t="str">
            <v>VA</v>
          </cell>
          <cell r="Z265" t="str">
            <v>23510</v>
          </cell>
          <cell r="AA265" t="str">
            <v>(757) 217-3656</v>
          </cell>
          <cell r="AB265">
            <v>39813</v>
          </cell>
          <cell r="AC265">
            <v>39813</v>
          </cell>
          <cell r="AD265">
            <v>80347000</v>
          </cell>
          <cell r="AE265" t="str">
            <v>Hughes Hubbard</v>
          </cell>
          <cell r="AH265">
            <v>9.09</v>
          </cell>
          <cell r="AI265">
            <v>1325858</v>
          </cell>
        </row>
        <row r="266">
          <cell r="A266">
            <v>237</v>
          </cell>
          <cell r="B266" t="str">
            <v>November 25, 2008</v>
          </cell>
          <cell r="C266" t="str">
            <v>FRB</v>
          </cell>
          <cell r="D266" t="str">
            <v>RSSD</v>
          </cell>
          <cell r="E266">
            <v>2502049</v>
          </cell>
          <cell r="F266" t="str">
            <v>StellarOne Corporation</v>
          </cell>
          <cell r="G266" t="str">
            <v xml:space="preserve">Public </v>
          </cell>
          <cell r="H266">
            <v>30000000</v>
          </cell>
          <cell r="I266" t="str">
            <v>Approve</v>
          </cell>
          <cell r="L266" t="str">
            <v>December 1, 2008</v>
          </cell>
          <cell r="M266">
            <v>39783.708333333336</v>
          </cell>
          <cell r="N266" t="str">
            <v>Approve</v>
          </cell>
          <cell r="O266">
            <v>30000000</v>
          </cell>
          <cell r="Q266" t="str">
            <v>Yes</v>
          </cell>
          <cell r="R266">
            <v>39786</v>
          </cell>
          <cell r="T266" t="str">
            <v>Mr. Jeffrey W. Farrar</v>
          </cell>
          <cell r="U266" t="str">
            <v>434-964-2217</v>
          </cell>
          <cell r="V266" t="str">
            <v>O. R. Barham Jr. 434-964-2316</v>
          </cell>
          <cell r="W266" t="str">
            <v>590 Peter Jefferson Parkway; Suite 250</v>
          </cell>
          <cell r="X266" t="str">
            <v>Charlottesville</v>
          </cell>
          <cell r="Y266" t="str">
            <v>VA</v>
          </cell>
          <cell r="Z266" t="str">
            <v>22911</v>
          </cell>
          <cell r="AA266" t="str">
            <v>(434) 964-2210</v>
          </cell>
          <cell r="AB266">
            <v>39801</v>
          </cell>
          <cell r="AC266">
            <v>39801</v>
          </cell>
          <cell r="AD266">
            <v>30000000</v>
          </cell>
          <cell r="AE266" t="str">
            <v>Squire Sanders</v>
          </cell>
          <cell r="AH266">
            <v>14.87</v>
          </cell>
          <cell r="AI266">
            <v>302623</v>
          </cell>
        </row>
        <row r="267">
          <cell r="A267">
            <v>238</v>
          </cell>
          <cell r="B267" t="str">
            <v>November 25, 2008</v>
          </cell>
          <cell r="C267" t="str">
            <v>FRB</v>
          </cell>
          <cell r="D267" t="str">
            <v>RSSD</v>
          </cell>
          <cell r="E267">
            <v>1971693</v>
          </cell>
          <cell r="F267" t="str">
            <v>Union Bankshares Corporation</v>
          </cell>
          <cell r="G267" t="str">
            <v xml:space="preserve">Public </v>
          </cell>
          <cell r="H267">
            <v>59000000</v>
          </cell>
          <cell r="I267" t="str">
            <v>Approve</v>
          </cell>
          <cell r="L267" t="str">
            <v>December 1, 2008</v>
          </cell>
          <cell r="M267">
            <v>39783.708333333336</v>
          </cell>
          <cell r="N267" t="str">
            <v>Approve</v>
          </cell>
          <cell r="O267">
            <v>59000000</v>
          </cell>
          <cell r="Q267" t="str">
            <v>Yes</v>
          </cell>
          <cell r="R267">
            <v>39786</v>
          </cell>
          <cell r="T267" t="str">
            <v>Mr. G. William Beale</v>
          </cell>
          <cell r="U267" t="str">
            <v>804-632-2121</v>
          </cell>
          <cell r="V267" t="str">
            <v>D. Anthony Peay 804-633-1800</v>
          </cell>
          <cell r="W267" t="str">
            <v>211 North Main Street; PO Box 446</v>
          </cell>
          <cell r="X267" t="str">
            <v>Bowling Green</v>
          </cell>
          <cell r="Y267" t="str">
            <v>VA</v>
          </cell>
          <cell r="Z267" t="str">
            <v>22427</v>
          </cell>
          <cell r="AA267" t="str">
            <v>(804) 633-1800</v>
          </cell>
          <cell r="AB267">
            <v>39801</v>
          </cell>
          <cell r="AC267">
            <v>39801</v>
          </cell>
          <cell r="AD267">
            <v>59000000</v>
          </cell>
          <cell r="AE267" t="str">
            <v>Hughes Hubbard</v>
          </cell>
          <cell r="AH267">
            <v>20.94</v>
          </cell>
          <cell r="AI267">
            <v>422636</v>
          </cell>
        </row>
        <row r="268">
          <cell r="A268">
            <v>239</v>
          </cell>
          <cell r="B268" t="str">
            <v>November 25, 2008</v>
          </cell>
          <cell r="C268" t="str">
            <v>FRB</v>
          </cell>
          <cell r="D268" t="str">
            <v>RSSD</v>
          </cell>
          <cell r="E268">
            <v>3729263</v>
          </cell>
          <cell r="F268" t="str">
            <v>First Bankshares, Inc.</v>
          </cell>
          <cell r="H268">
            <v>3540000</v>
          </cell>
          <cell r="I268" t="str">
            <v>Approve</v>
          </cell>
          <cell r="L268" t="str">
            <v>December 1, 2008</v>
          </cell>
          <cell r="M268">
            <v>39783.708333333336</v>
          </cell>
          <cell r="N268" t="str">
            <v>Approve</v>
          </cell>
          <cell r="O268">
            <v>3540000</v>
          </cell>
          <cell r="Q268" t="str">
            <v>Yes</v>
          </cell>
          <cell r="R268">
            <v>39786</v>
          </cell>
          <cell r="T268" t="str">
            <v>Mr. Darrell G. Swanigan</v>
          </cell>
          <cell r="U268" t="str">
            <v>757-934-8200</v>
          </cell>
          <cell r="V268" t="str">
            <v>Robert E. Clary 757-934-8200</v>
          </cell>
          <cell r="W268" t="str">
            <v>3535 Bridge Road, P. O. Box 1340</v>
          </cell>
          <cell r="X268" t="str">
            <v>Suffolk</v>
          </cell>
          <cell r="Y268" t="str">
            <v>VA</v>
          </cell>
          <cell r="Z268" t="str">
            <v>23439</v>
          </cell>
          <cell r="AA268" t="str">
            <v>(757) 483-3685</v>
          </cell>
          <cell r="AB268" t="str">
            <v xml:space="preserve"> </v>
          </cell>
          <cell r="AE268" t="str">
            <v>Squire Sanders</v>
          </cell>
        </row>
        <row r="269">
          <cell r="A269">
            <v>240</v>
          </cell>
          <cell r="B269" t="str">
            <v>November 25, 2008</v>
          </cell>
          <cell r="C269" t="str">
            <v>FRB</v>
          </cell>
          <cell r="D269" t="str">
            <v>RSSD</v>
          </cell>
          <cell r="E269">
            <v>1951770</v>
          </cell>
          <cell r="F269" t="str">
            <v>Eagle Financial Services, Inc.</v>
          </cell>
          <cell r="H269">
            <v>0</v>
          </cell>
          <cell r="I269" t="str">
            <v>Approve</v>
          </cell>
          <cell r="L269" t="str">
            <v>December 1, 2008</v>
          </cell>
          <cell r="M269">
            <v>39783.708333333336</v>
          </cell>
          <cell r="N269" t="str">
            <v>Approve</v>
          </cell>
          <cell r="O269">
            <v>0</v>
          </cell>
          <cell r="P269" t="str">
            <v>12/29/08; media reports say they withdrew from the program; 1/5/09 received the official letter</v>
          </cell>
          <cell r="Q269" t="str">
            <v>Yes</v>
          </cell>
          <cell r="R269">
            <v>39786</v>
          </cell>
          <cell r="T269" t="str">
            <v>Mr. John R. Milleson</v>
          </cell>
          <cell r="U269" t="str">
            <v>540-955-5227</v>
          </cell>
          <cell r="V269" t="str">
            <v>James W. McCarty, Jr. 540-955-5237</v>
          </cell>
          <cell r="W269" t="str">
            <v>2 East Main Street</v>
          </cell>
          <cell r="X269" t="str">
            <v>Berryville</v>
          </cell>
          <cell r="Y269" t="str">
            <v>VA</v>
          </cell>
          <cell r="Z269" t="str">
            <v>22611</v>
          </cell>
          <cell r="AA269" t="str">
            <v>(540) 955-5233</v>
          </cell>
          <cell r="AB269" t="str">
            <v xml:space="preserve"> </v>
          </cell>
          <cell r="AE269" t="str">
            <v>Hughes Hubbard</v>
          </cell>
          <cell r="AJ269">
            <v>39818</v>
          </cell>
        </row>
        <row r="270">
          <cell r="AB270" t="str">
            <v xml:space="preserve"> </v>
          </cell>
        </row>
        <row r="271">
          <cell r="A271">
            <v>241</v>
          </cell>
          <cell r="B271" t="str">
            <v>November 26, 2008</v>
          </cell>
          <cell r="C271" t="str">
            <v>FDIC</v>
          </cell>
          <cell r="D271" t="str">
            <v>RSSD</v>
          </cell>
          <cell r="E271">
            <v>1022764</v>
          </cell>
          <cell r="F271" t="str">
            <v>Central Pacific Financial Corp.</v>
          </cell>
          <cell r="G271" t="str">
            <v xml:space="preserve">Public </v>
          </cell>
          <cell r="H271">
            <v>135000000</v>
          </cell>
          <cell r="I271" t="str">
            <v>COUNCIL</v>
          </cell>
          <cell r="J271">
            <v>39785</v>
          </cell>
          <cell r="K271" t="str">
            <v>Approve</v>
          </cell>
          <cell r="L271" t="str">
            <v>December 3, 2008</v>
          </cell>
          <cell r="M271">
            <v>39785.708333333336</v>
          </cell>
          <cell r="N271" t="str">
            <v>Approve</v>
          </cell>
          <cell r="O271">
            <v>135000000</v>
          </cell>
          <cell r="P271" t="str">
            <v>12/3/08: I/C approved; 12/12/08: put on hold and need further clarification from the FDIC</v>
          </cell>
          <cell r="Q271" t="str">
            <v>Yes</v>
          </cell>
          <cell r="R271">
            <v>39786</v>
          </cell>
          <cell r="T271" t="str">
            <v>Mr. Dean K. Hirata</v>
          </cell>
          <cell r="U271" t="str">
            <v>808-544-6882</v>
          </cell>
          <cell r="V271" t="str">
            <v>David S. Morimoto 808-544-0627</v>
          </cell>
          <cell r="W271" t="str">
            <v>220 South King St. Ste 2200</v>
          </cell>
          <cell r="X271" t="str">
            <v>Honolulu</v>
          </cell>
          <cell r="Y271" t="str">
            <v>HI</v>
          </cell>
          <cell r="Z271" t="str">
            <v>96813</v>
          </cell>
          <cell r="AA271" t="str">
            <v>(808) 544-0574</v>
          </cell>
          <cell r="AB271">
            <v>39822</v>
          </cell>
          <cell r="AC271">
            <v>39822</v>
          </cell>
          <cell r="AD271">
            <v>135000000</v>
          </cell>
          <cell r="AE271" t="str">
            <v>Squire Sanders</v>
          </cell>
          <cell r="AH271">
            <v>12.77</v>
          </cell>
          <cell r="AI271">
            <v>1585748</v>
          </cell>
        </row>
        <row r="272">
          <cell r="A272">
            <v>242</v>
          </cell>
          <cell r="B272" t="str">
            <v>November 26, 2008</v>
          </cell>
          <cell r="C272" t="str">
            <v>FDIC</v>
          </cell>
          <cell r="D272" t="str">
            <v>RSSD</v>
          </cell>
          <cell r="E272">
            <v>3299159</v>
          </cell>
          <cell r="F272" t="str">
            <v>Community South Bank and Trust</v>
          </cell>
          <cell r="G272" t="str">
            <v>OTC - Public</v>
          </cell>
          <cell r="H272">
            <v>10464000</v>
          </cell>
          <cell r="I272" t="str">
            <v>COUNCIL</v>
          </cell>
          <cell r="J272">
            <v>39799</v>
          </cell>
          <cell r="K272" t="str">
            <v>Deferred</v>
          </cell>
          <cell r="L272" t="str">
            <v>January 14, 2009</v>
          </cell>
          <cell r="M272">
            <v>39827.416666666664</v>
          </cell>
          <cell r="N272" t="str">
            <v>Remand</v>
          </cell>
          <cell r="O272">
            <v>10464000</v>
          </cell>
          <cell r="P272" t="str">
            <v>12/3/08: council deferred; 12/17/08: council deferred again; 1/14/09 IC Remanded to Council</v>
          </cell>
          <cell r="T272" t="str">
            <v>Mr. John Hobbs</v>
          </cell>
          <cell r="U272" t="str">
            <v>864-306-2540</v>
          </cell>
          <cell r="V272" t="str">
            <v>Allan Ducker 864-306-2540</v>
          </cell>
          <cell r="W272" t="str">
            <v>6602 Calhoun Memorial Hwy</v>
          </cell>
          <cell r="X272" t="str">
            <v>Easley</v>
          </cell>
          <cell r="Y272" t="str">
            <v>SC</v>
          </cell>
          <cell r="Z272" t="str">
            <v>29640</v>
          </cell>
          <cell r="AA272" t="str">
            <v>(864) 306-3116</v>
          </cell>
          <cell r="AB272" t="str">
            <v xml:space="preserve"> </v>
          </cell>
          <cell r="AE272" t="str">
            <v>Hughes Hubbard</v>
          </cell>
        </row>
        <row r="273">
          <cell r="A273">
            <v>243</v>
          </cell>
          <cell r="B273" t="str">
            <v>November 26, 2008</v>
          </cell>
          <cell r="C273" t="str">
            <v>FDIC</v>
          </cell>
          <cell r="D273" t="str">
            <v>RSSD</v>
          </cell>
          <cell r="E273">
            <v>1245228</v>
          </cell>
          <cell r="F273" t="str">
            <v>MidWestOne Financial Group, Inc.</v>
          </cell>
          <cell r="G273" t="str">
            <v xml:space="preserve">Public </v>
          </cell>
          <cell r="H273">
            <v>34925000</v>
          </cell>
          <cell r="I273" t="str">
            <v>COUNCIL</v>
          </cell>
          <cell r="J273">
            <v>39785</v>
          </cell>
          <cell r="K273" t="str">
            <v>Approve</v>
          </cell>
          <cell r="L273" t="str">
            <v>December 3, 2008</v>
          </cell>
          <cell r="M273">
            <v>39785.708333333336</v>
          </cell>
          <cell r="N273" t="str">
            <v>Approve</v>
          </cell>
          <cell r="O273">
            <v>34925000</v>
          </cell>
          <cell r="Q273" t="str">
            <v>Yes</v>
          </cell>
          <cell r="R273">
            <v>39786</v>
          </cell>
          <cell r="T273" t="str">
            <v>Mr. Charles N. Funk</v>
          </cell>
          <cell r="U273" t="str">
            <v>319-356-5858</v>
          </cell>
          <cell r="V273" t="str">
            <v>David A. Meinert 319-356-5863</v>
          </cell>
          <cell r="W273" t="str">
            <v>102 South Clinton Street</v>
          </cell>
          <cell r="X273" t="str">
            <v>Iowa City</v>
          </cell>
          <cell r="Y273" t="str">
            <v>IA</v>
          </cell>
          <cell r="Z273" t="str">
            <v>52240</v>
          </cell>
          <cell r="AA273" t="str">
            <v>(319) 356-5849</v>
          </cell>
          <cell r="AB273">
            <v>39836</v>
          </cell>
          <cell r="AE273" t="str">
            <v>Squire Sanders</v>
          </cell>
        </row>
        <row r="274">
          <cell r="A274">
            <v>244</v>
          </cell>
          <cell r="B274" t="str">
            <v>November 26, 2008</v>
          </cell>
          <cell r="C274" t="str">
            <v>FDIC</v>
          </cell>
          <cell r="D274" t="str">
            <v>RSSD</v>
          </cell>
          <cell r="E274">
            <v>3198935</v>
          </cell>
          <cell r="F274" t="str">
            <v>State Bank Corp.</v>
          </cell>
          <cell r="H274">
            <v>9000000</v>
          </cell>
          <cell r="I274" t="str">
            <v>COUNCIL</v>
          </cell>
          <cell r="J274">
            <v>39785</v>
          </cell>
          <cell r="K274" t="str">
            <v>Deferred</v>
          </cell>
          <cell r="T274" t="str">
            <v>Mr. Ralph E. Tapscott</v>
          </cell>
          <cell r="U274" t="str">
            <v>928-855-000 x1223</v>
          </cell>
          <cell r="V274" t="str">
            <v>Brian M. Riley 928-855-000 x1224</v>
          </cell>
          <cell r="W274" t="str">
            <v>1771 McCulloch Blvd.</v>
          </cell>
          <cell r="X274" t="str">
            <v>Lake Havasu City</v>
          </cell>
          <cell r="Y274" t="str">
            <v>AZ</v>
          </cell>
          <cell r="Z274" t="str">
            <v>86403</v>
          </cell>
          <cell r="AA274" t="str">
            <v>(928) 855-2401</v>
          </cell>
          <cell r="AB274" t="str">
            <v xml:space="preserve"> </v>
          </cell>
          <cell r="AE274" t="str">
            <v>Hughes Hubbard</v>
          </cell>
        </row>
        <row r="275">
          <cell r="A275">
            <v>245</v>
          </cell>
          <cell r="B275" t="str">
            <v>November 26, 2008</v>
          </cell>
          <cell r="C275" t="str">
            <v>FDIC</v>
          </cell>
          <cell r="D275" t="str">
            <v>RSSD</v>
          </cell>
          <cell r="E275">
            <v>140362</v>
          </cell>
          <cell r="F275" t="str">
            <v>Sunwest Bank</v>
          </cell>
          <cell r="G275" t="str">
            <v>OTC - Public</v>
          </cell>
          <cell r="H275">
            <v>0</v>
          </cell>
          <cell r="I275" t="str">
            <v>COUNCIL</v>
          </cell>
          <cell r="J275">
            <v>39785</v>
          </cell>
          <cell r="K275" t="str">
            <v>Approve</v>
          </cell>
          <cell r="L275" t="str">
            <v>December 4, 2008</v>
          </cell>
          <cell r="M275">
            <v>39786.770833333336</v>
          </cell>
          <cell r="N275" t="str">
            <v>Approve</v>
          </cell>
          <cell r="O275">
            <v>0</v>
          </cell>
          <cell r="P275" t="str">
            <v>Approved by Council on 12/3/08: 12/19/08 Squire Sanders advised that they would be withdrawing; 1/7/09: received official withdraw from  FDIC</v>
          </cell>
          <cell r="Q275" t="str">
            <v>Yes</v>
          </cell>
          <cell r="R275">
            <v>39790</v>
          </cell>
          <cell r="T275" t="str">
            <v>Mr. Jason Raefski</v>
          </cell>
          <cell r="U275" t="str">
            <v>714-730-4449</v>
          </cell>
          <cell r="V275" t="str">
            <v>Milton Flores 714-730-4463</v>
          </cell>
          <cell r="W275" t="str">
            <v>17542 E. 17th Street, Suite 200</v>
          </cell>
          <cell r="X275" t="str">
            <v>Tustin</v>
          </cell>
          <cell r="Y275" t="str">
            <v>CA</v>
          </cell>
          <cell r="Z275" t="str">
            <v>92780</v>
          </cell>
          <cell r="AA275" t="str">
            <v>(714) 730-0981</v>
          </cell>
          <cell r="AB275" t="str">
            <v xml:space="preserve"> </v>
          </cell>
          <cell r="AE275" t="str">
            <v>Squire Sanders</v>
          </cell>
          <cell r="AJ275">
            <v>39801</v>
          </cell>
        </row>
        <row r="276">
          <cell r="A276">
            <v>246</v>
          </cell>
          <cell r="B276" t="str">
            <v>November 26, 2008</v>
          </cell>
          <cell r="C276" t="str">
            <v>FDIC</v>
          </cell>
          <cell r="D276" t="str">
            <v>RSSD</v>
          </cell>
          <cell r="E276">
            <v>3185485</v>
          </cell>
          <cell r="F276" t="str">
            <v>Tidelands Bancshares, Inc</v>
          </cell>
          <cell r="G276" t="str">
            <v xml:space="preserve">Public </v>
          </cell>
          <cell r="H276">
            <v>14448000</v>
          </cell>
          <cell r="I276" t="str">
            <v>COUNCIL</v>
          </cell>
          <cell r="J276">
            <v>39785</v>
          </cell>
          <cell r="K276" t="str">
            <v>Approve</v>
          </cell>
          <cell r="L276" t="str">
            <v>December 4, 2008</v>
          </cell>
          <cell r="M276">
            <v>39786.770833333336</v>
          </cell>
          <cell r="N276" t="str">
            <v>Approve</v>
          </cell>
          <cell r="O276">
            <v>14448000</v>
          </cell>
          <cell r="P276" t="str">
            <v>Approved by Council on 12/3/08</v>
          </cell>
          <cell r="Q276" t="str">
            <v>Yes</v>
          </cell>
          <cell r="R276">
            <v>39790</v>
          </cell>
          <cell r="T276" t="str">
            <v>Mr. Jim Bedsole</v>
          </cell>
          <cell r="U276" t="str">
            <v>843-284-1188</v>
          </cell>
          <cell r="V276" t="str">
            <v>Alan Jackson 843-284-8436</v>
          </cell>
          <cell r="W276" t="str">
            <v>875 Lowcountry Blvd.</v>
          </cell>
          <cell r="X276" t="str">
            <v>Mt. Pleasant</v>
          </cell>
          <cell r="Y276" t="str">
            <v>SC</v>
          </cell>
          <cell r="Z276" t="str">
            <v>29464</v>
          </cell>
          <cell r="AA276" t="str">
            <v>(843) 513-1651</v>
          </cell>
          <cell r="AB276">
            <v>39801</v>
          </cell>
          <cell r="AC276">
            <v>39801</v>
          </cell>
          <cell r="AD276">
            <v>14448000</v>
          </cell>
          <cell r="AE276" t="str">
            <v>Hughes Hubbard</v>
          </cell>
          <cell r="AH276">
            <v>3.79</v>
          </cell>
          <cell r="AI276">
            <v>571821</v>
          </cell>
        </row>
        <row r="277">
          <cell r="A277">
            <v>247</v>
          </cell>
          <cell r="B277" t="str">
            <v>November 26, 2008</v>
          </cell>
          <cell r="C277" t="str">
            <v>FRB</v>
          </cell>
          <cell r="D277" t="str">
            <v>RSSD</v>
          </cell>
          <cell r="E277">
            <v>1036967</v>
          </cell>
          <cell r="F277" t="str">
            <v>CIT Group Inc.</v>
          </cell>
          <cell r="G277" t="str">
            <v xml:space="preserve">Public </v>
          </cell>
          <cell r="H277">
            <v>2500000000</v>
          </cell>
          <cell r="I277" t="str">
            <v>Approve</v>
          </cell>
          <cell r="L277" t="str">
            <v>December 22, 2008</v>
          </cell>
          <cell r="M277">
            <v>39804.791666666664</v>
          </cell>
          <cell r="N277" t="str">
            <v>Approve</v>
          </cell>
          <cell r="O277">
            <v>2330000000</v>
          </cell>
          <cell r="Q277" t="str">
            <v>Yes</v>
          </cell>
          <cell r="R277">
            <v>39804</v>
          </cell>
          <cell r="T277" t="str">
            <v>Mr. Jeffrey M. Peek</v>
          </cell>
          <cell r="U277" t="str">
            <v>212-771-9400</v>
          </cell>
          <cell r="V277" t="str">
            <v>Robert J. Ingato 973-740-5664</v>
          </cell>
          <cell r="W277" t="str">
            <v>505 Fifth Avenue</v>
          </cell>
          <cell r="X277" t="str">
            <v>New York</v>
          </cell>
          <cell r="Y277" t="str">
            <v>NY</v>
          </cell>
          <cell r="Z277" t="str">
            <v>10017</v>
          </cell>
          <cell r="AA277" t="str">
            <v>(212) 771-9440</v>
          </cell>
          <cell r="AB277">
            <v>39813</v>
          </cell>
          <cell r="AC277">
            <v>39813</v>
          </cell>
          <cell r="AD277">
            <v>2330000000</v>
          </cell>
          <cell r="AE277" t="str">
            <v>Simpson Thatcher</v>
          </cell>
          <cell r="AH277">
            <v>3.94</v>
          </cell>
          <cell r="AI277">
            <v>88705584</v>
          </cell>
        </row>
        <row r="278">
          <cell r="A278">
            <v>248</v>
          </cell>
          <cell r="B278" t="str">
            <v>November 26, 2008</v>
          </cell>
          <cell r="C278" t="str">
            <v>FRB</v>
          </cell>
          <cell r="D278" t="str">
            <v>RSSD</v>
          </cell>
          <cell r="E278">
            <v>1206591</v>
          </cell>
          <cell r="F278" t="str">
            <v>Centrue Financial Corporation</v>
          </cell>
          <cell r="G278" t="str">
            <v xml:space="preserve">Public </v>
          </cell>
          <cell r="H278">
            <v>32669000</v>
          </cell>
          <cell r="I278" t="str">
            <v>Approve</v>
          </cell>
          <cell r="L278" t="str">
            <v>December 2, 2008</v>
          </cell>
          <cell r="M278">
            <v>39784.708333333336</v>
          </cell>
          <cell r="N278" t="str">
            <v>Approve</v>
          </cell>
          <cell r="O278">
            <v>32668000</v>
          </cell>
          <cell r="Q278" t="str">
            <v>Yes</v>
          </cell>
          <cell r="R278">
            <v>39786</v>
          </cell>
          <cell r="T278" t="str">
            <v>Mr. Kurt R. Stevenson</v>
          </cell>
          <cell r="U278" t="str">
            <v>815-431-2811</v>
          </cell>
          <cell r="V278" t="str">
            <v>Thomas A. Daiber 314-505-5505</v>
          </cell>
          <cell r="W278" t="str">
            <v>7700 Bonhomme Avenue</v>
          </cell>
          <cell r="X278" t="str">
            <v>St. Louis</v>
          </cell>
          <cell r="Y278" t="str">
            <v>MO</v>
          </cell>
          <cell r="Z278" t="str">
            <v>63105</v>
          </cell>
          <cell r="AA278" t="str">
            <v>(815) 431-2820</v>
          </cell>
          <cell r="AB278">
            <v>39822</v>
          </cell>
          <cell r="AC278">
            <v>39822</v>
          </cell>
          <cell r="AD278">
            <v>32668000</v>
          </cell>
          <cell r="AE278" t="str">
            <v>Hughes Hubbard</v>
          </cell>
          <cell r="AH278">
            <v>9.64</v>
          </cell>
          <cell r="AI278">
            <v>508320</v>
          </cell>
        </row>
        <row r="279">
          <cell r="A279">
            <v>249</v>
          </cell>
          <cell r="B279" t="str">
            <v>November 26, 2008</v>
          </cell>
          <cell r="C279" t="str">
            <v>FRB</v>
          </cell>
          <cell r="D279" t="str">
            <v>RSSD</v>
          </cell>
          <cell r="E279">
            <v>3198421</v>
          </cell>
          <cell r="F279" t="str">
            <v>Bank of Virginia</v>
          </cell>
          <cell r="G279" t="str">
            <v xml:space="preserve">Public </v>
          </cell>
          <cell r="H279">
            <v>5000000</v>
          </cell>
          <cell r="I279" t="str">
            <v>Approve</v>
          </cell>
          <cell r="L279" t="str">
            <v>December 9, 2008</v>
          </cell>
          <cell r="M279">
            <v>39791.708333333336</v>
          </cell>
          <cell r="N279" t="str">
            <v>Approve</v>
          </cell>
          <cell r="O279">
            <v>5000000</v>
          </cell>
          <cell r="P279" t="str">
            <v>12/2/08: I/C placed on hold until they can talk to Council for feedback; 12/9/08: I/C approved</v>
          </cell>
          <cell r="Q279" t="str">
            <v>Yes</v>
          </cell>
          <cell r="R279">
            <v>39791</v>
          </cell>
          <cell r="T279" t="str">
            <v>Mr. Frank Bell</v>
          </cell>
          <cell r="U279" t="str">
            <v>804-763-1333</v>
          </cell>
          <cell r="V279" t="str">
            <v>Ken Mulkey 804-763-1333</v>
          </cell>
          <cell r="W279" t="str">
            <v>11730 Hull Street Road</v>
          </cell>
          <cell r="X279" t="str">
            <v>Midlothian</v>
          </cell>
          <cell r="Y279" t="str">
            <v>VA</v>
          </cell>
          <cell r="Z279" t="str">
            <v>23112</v>
          </cell>
          <cell r="AA279" t="str">
            <v>(804) 744-2306</v>
          </cell>
          <cell r="AB279" t="str">
            <v xml:space="preserve"> </v>
          </cell>
          <cell r="AE279" t="str">
            <v>Squire Sanders</v>
          </cell>
          <cell r="AH279">
            <v>3.71</v>
          </cell>
          <cell r="AI279">
            <v>202156</v>
          </cell>
        </row>
        <row r="280">
          <cell r="A280">
            <v>250</v>
          </cell>
          <cell r="B280" t="str">
            <v>November 26, 2008</v>
          </cell>
          <cell r="C280" t="str">
            <v>FRB</v>
          </cell>
          <cell r="D280" t="str">
            <v>RSSD</v>
          </cell>
          <cell r="E280">
            <v>2626691</v>
          </cell>
          <cell r="F280" t="str">
            <v>Eastern Virginia Bankshares, Inc.</v>
          </cell>
          <cell r="G280" t="str">
            <v xml:space="preserve">Public </v>
          </cell>
          <cell r="H280">
            <v>24000000</v>
          </cell>
          <cell r="I280" t="str">
            <v>Approve</v>
          </cell>
          <cell r="L280" t="str">
            <v>December 2, 2008</v>
          </cell>
          <cell r="M280">
            <v>39784.708333333336</v>
          </cell>
          <cell r="N280" t="str">
            <v>Approve</v>
          </cell>
          <cell r="O280">
            <v>24000000</v>
          </cell>
          <cell r="Q280" t="str">
            <v>Yes</v>
          </cell>
          <cell r="R280">
            <v>39786</v>
          </cell>
          <cell r="T280" t="str">
            <v>Mr. Joe A. Shearin</v>
          </cell>
          <cell r="U280" t="str">
            <v>804-443-8450</v>
          </cell>
          <cell r="V280" t="str">
            <v>Ronald L. Blevins 804-443-8423</v>
          </cell>
          <cell r="W280" t="str">
            <v>330 Hospital Road</v>
          </cell>
          <cell r="X280" t="str">
            <v>Tappahannock</v>
          </cell>
          <cell r="Y280" t="str">
            <v>VA</v>
          </cell>
          <cell r="Z280" t="str">
            <v>22560</v>
          </cell>
          <cell r="AA280" t="str">
            <v>(804) 445-1047</v>
          </cell>
          <cell r="AB280">
            <v>39822</v>
          </cell>
          <cell r="AC280">
            <v>39822</v>
          </cell>
          <cell r="AD280">
            <v>24000000</v>
          </cell>
          <cell r="AE280" t="str">
            <v>Hughes Hubbard</v>
          </cell>
          <cell r="AH280">
            <v>9.6300000000000008</v>
          </cell>
          <cell r="AI280">
            <v>373832</v>
          </cell>
        </row>
        <row r="281">
          <cell r="AB281" t="str">
            <v xml:space="preserve"> </v>
          </cell>
        </row>
        <row r="282">
          <cell r="A282">
            <v>251</v>
          </cell>
          <cell r="B282" t="str">
            <v>November 28, 2008</v>
          </cell>
          <cell r="C282" t="str">
            <v>FDIC</v>
          </cell>
          <cell r="D282" t="str">
            <v>RSSD</v>
          </cell>
          <cell r="E282">
            <v>1205222</v>
          </cell>
          <cell r="F282" t="str">
            <v>Anchor Bancorporation, Inc./Anchor State Bank</v>
          </cell>
          <cell r="G282" t="str">
            <v>Private</v>
          </cell>
          <cell r="H282">
            <v>325000</v>
          </cell>
          <cell r="I282" t="str">
            <v>Approve</v>
          </cell>
          <cell r="L282" t="str">
            <v>December 8, 2008</v>
          </cell>
          <cell r="M282">
            <v>39790.625</v>
          </cell>
          <cell r="N282" t="str">
            <v>Approve</v>
          </cell>
          <cell r="O282">
            <v>325000</v>
          </cell>
          <cell r="P282" t="str">
            <v>1/15/09: Counsel Alerted UST of their Withdrawal</v>
          </cell>
          <cell r="Q282" t="str">
            <v>Yes</v>
          </cell>
          <cell r="R282">
            <v>39790</v>
          </cell>
          <cell r="T282" t="str">
            <v>Mr. James R. Eckert</v>
          </cell>
          <cell r="U282" t="str">
            <v>309-723-2461</v>
          </cell>
          <cell r="V282" t="str">
            <v>Karen S. Sandage 309-723-2461</v>
          </cell>
          <cell r="W282" t="str">
            <v>P.O. Box 8</v>
          </cell>
          <cell r="X282" t="str">
            <v>Anchor</v>
          </cell>
          <cell r="Y282" t="str">
            <v>IL</v>
          </cell>
          <cell r="Z282" t="str">
            <v>61720-0008</v>
          </cell>
          <cell r="AA282" t="str">
            <v>(309) 723-6413</v>
          </cell>
          <cell r="AB282" t="str">
            <v xml:space="preserve"> </v>
          </cell>
          <cell r="AE282" t="str">
            <v>Squire Sanders</v>
          </cell>
          <cell r="AJ282">
            <v>39828</v>
          </cell>
        </row>
        <row r="283">
          <cell r="A283">
            <v>252</v>
          </cell>
          <cell r="B283" t="str">
            <v>November 28, 2008</v>
          </cell>
          <cell r="C283" t="str">
            <v>FDIC</v>
          </cell>
          <cell r="D283" t="str">
            <v>RSSD</v>
          </cell>
          <cell r="E283">
            <v>1399765</v>
          </cell>
          <cell r="F283" t="str">
            <v>1867 Western Financial Corporation/Bank of Stockton</v>
          </cell>
          <cell r="G283" t="str">
            <v>Private</v>
          </cell>
          <cell r="H283">
            <v>50000000</v>
          </cell>
          <cell r="I283" t="str">
            <v>Approve</v>
          </cell>
          <cell r="L283" t="str">
            <v>December 2, 2008</v>
          </cell>
          <cell r="M283">
            <v>39784.708333333336</v>
          </cell>
          <cell r="N283" t="str">
            <v>Approve</v>
          </cell>
          <cell r="O283">
            <v>49000000</v>
          </cell>
          <cell r="Q283" t="str">
            <v>Yes</v>
          </cell>
          <cell r="R283">
            <v>39786</v>
          </cell>
          <cell r="T283" t="str">
            <v>Mr. Douglass M. Eberhardt</v>
          </cell>
          <cell r="U283" t="str">
            <v>209-929-1258</v>
          </cell>
          <cell r="V283" t="str">
            <v>Thomas H. Shaffer 209-929-1256</v>
          </cell>
          <cell r="W283" t="str">
            <v>P.O. Box 1110</v>
          </cell>
          <cell r="X283" t="str">
            <v>Stockton</v>
          </cell>
          <cell r="Y283" t="str">
            <v>CA</v>
          </cell>
          <cell r="Z283" t="str">
            <v>95201</v>
          </cell>
          <cell r="AA283" t="str">
            <v>(209) 469-0687</v>
          </cell>
          <cell r="AB283">
            <v>39829</v>
          </cell>
          <cell r="AE283" t="str">
            <v>Hughes Hubbard</v>
          </cell>
        </row>
        <row r="284">
          <cell r="A284">
            <v>253</v>
          </cell>
          <cell r="B284" t="str">
            <v>November 28, 2008</v>
          </cell>
          <cell r="C284" t="str">
            <v>FDIC</v>
          </cell>
          <cell r="D284" t="str">
            <v>RSSD</v>
          </cell>
          <cell r="E284">
            <v>1209145</v>
          </cell>
          <cell r="F284" t="str">
            <v>Bridgeview Bancorp, Inc./ Bridgeview Bank Group</v>
          </cell>
          <cell r="G284" t="str">
            <v>Private</v>
          </cell>
          <cell r="H284">
            <v>38000000</v>
          </cell>
          <cell r="I284" t="str">
            <v>Approve</v>
          </cell>
          <cell r="L284" t="str">
            <v>December 2, 2008</v>
          </cell>
          <cell r="M284">
            <v>39784.708333333336</v>
          </cell>
          <cell r="N284" t="str">
            <v>Approve</v>
          </cell>
          <cell r="O284">
            <v>38000000</v>
          </cell>
          <cell r="Q284" t="str">
            <v>Yes</v>
          </cell>
          <cell r="R284">
            <v>39786</v>
          </cell>
          <cell r="T284" t="str">
            <v>Mr. William L. Conaghan</v>
          </cell>
          <cell r="U284" t="str">
            <v>773-989-5703</v>
          </cell>
          <cell r="V284" t="str">
            <v>Donald A. Benziger 773-989-2994</v>
          </cell>
          <cell r="W284" t="str">
            <v>7940 S. Harlem Avenue</v>
          </cell>
          <cell r="X284" t="str">
            <v>Bridgeview</v>
          </cell>
          <cell r="Y284" t="str">
            <v>IL</v>
          </cell>
          <cell r="Z284" t="str">
            <v>60455</v>
          </cell>
          <cell r="AA284" t="str">
            <v>(773) 989-5747</v>
          </cell>
          <cell r="AB284">
            <v>39801</v>
          </cell>
          <cell r="AC284">
            <v>39801</v>
          </cell>
          <cell r="AD284">
            <v>38000000</v>
          </cell>
          <cell r="AE284" t="str">
            <v>Squire Sanders</v>
          </cell>
          <cell r="AH284" t="str">
            <v>n/a</v>
          </cell>
          <cell r="AI284" t="str">
            <v>n/a</v>
          </cell>
        </row>
        <row r="285">
          <cell r="A285">
            <v>254</v>
          </cell>
          <cell r="B285" t="str">
            <v>November 28, 2008</v>
          </cell>
          <cell r="C285" t="str">
            <v>FDIC</v>
          </cell>
          <cell r="D285" t="str">
            <v>RSSD</v>
          </cell>
          <cell r="E285">
            <v>2723068</v>
          </cell>
          <cell r="F285" t="str">
            <v>Valley Community Bank</v>
          </cell>
          <cell r="G285" t="str">
            <v>OTC - Private</v>
          </cell>
          <cell r="H285">
            <v>5500000</v>
          </cell>
          <cell r="I285" t="str">
            <v>Approve</v>
          </cell>
          <cell r="L285" t="str">
            <v>December 2, 2008</v>
          </cell>
          <cell r="M285">
            <v>39784.708333333336</v>
          </cell>
          <cell r="N285" t="str">
            <v>Approve</v>
          </cell>
          <cell r="O285">
            <v>5500000</v>
          </cell>
          <cell r="Q285" t="str">
            <v>Yes</v>
          </cell>
          <cell r="R285">
            <v>39786</v>
          </cell>
          <cell r="T285" t="str">
            <v>Ms. Rebecca I. Holowich</v>
          </cell>
          <cell r="U285" t="str">
            <v>925-243-8995</v>
          </cell>
          <cell r="V285" t="str">
            <v>Richard Loupe 925-621-7200</v>
          </cell>
          <cell r="W285" t="str">
            <v>465 Main Street</v>
          </cell>
          <cell r="X285" t="str">
            <v>Pleasanton</v>
          </cell>
          <cell r="Y285" t="str">
            <v>CA</v>
          </cell>
          <cell r="Z285" t="str">
            <v>94566</v>
          </cell>
          <cell r="AA285" t="str">
            <v>(925) 243-6240</v>
          </cell>
          <cell r="AB285">
            <v>39822</v>
          </cell>
          <cell r="AC285">
            <v>39822</v>
          </cell>
          <cell r="AD285">
            <v>5500000</v>
          </cell>
          <cell r="AE285" t="str">
            <v>Hughes Hubbard</v>
          </cell>
          <cell r="AH285" t="str">
            <v>n/a</v>
          </cell>
          <cell r="AI285" t="str">
            <v>n/a</v>
          </cell>
        </row>
        <row r="286">
          <cell r="A286">
            <v>255</v>
          </cell>
          <cell r="B286" t="str">
            <v>November 28, 2008</v>
          </cell>
          <cell r="C286" t="str">
            <v>FDIC</v>
          </cell>
          <cell r="D286" t="str">
            <v>RSSD</v>
          </cell>
          <cell r="E286">
            <v>2896458</v>
          </cell>
          <cell r="F286" t="str">
            <v>Bancorp Rhode Island, Inc./Bank Rhode Island</v>
          </cell>
          <cell r="G286" t="str">
            <v xml:space="preserve">Public </v>
          </cell>
          <cell r="H286">
            <v>30000000</v>
          </cell>
          <cell r="I286" t="str">
            <v>Approve</v>
          </cell>
          <cell r="L286" t="str">
            <v>December 2, 2008</v>
          </cell>
          <cell r="M286">
            <v>39784.708333333336</v>
          </cell>
          <cell r="N286" t="str">
            <v>Approve</v>
          </cell>
          <cell r="O286">
            <v>30000000</v>
          </cell>
          <cell r="Q286" t="str">
            <v>Yes</v>
          </cell>
          <cell r="R286">
            <v>39786</v>
          </cell>
          <cell r="T286" t="str">
            <v>Ms. Linda H. Simmons</v>
          </cell>
          <cell r="U286" t="str">
            <v>401-574-1652</v>
          </cell>
          <cell r="V286" t="str">
            <v>Margaret D. Farrell 401-457-5102</v>
          </cell>
          <cell r="W286" t="str">
            <v>One Turks Head Place, 16th Floor</v>
          </cell>
          <cell r="X286" t="str">
            <v>Providence</v>
          </cell>
          <cell r="Y286" t="str">
            <v>RI</v>
          </cell>
          <cell r="Z286" t="str">
            <v>02903</v>
          </cell>
          <cell r="AA286" t="str">
            <v>(401) 456-5065</v>
          </cell>
          <cell r="AB286">
            <v>39801</v>
          </cell>
          <cell r="AC286">
            <v>39801</v>
          </cell>
          <cell r="AD286">
            <v>30000000</v>
          </cell>
          <cell r="AE286" t="str">
            <v>Squire Sanders</v>
          </cell>
          <cell r="AH286">
            <v>23.32</v>
          </cell>
          <cell r="AI286">
            <v>192967</v>
          </cell>
        </row>
        <row r="287">
          <cell r="A287">
            <v>256</v>
          </cell>
          <cell r="B287" t="str">
            <v>November 28, 2008</v>
          </cell>
          <cell r="C287" t="str">
            <v>FDIC</v>
          </cell>
          <cell r="D287" t="str">
            <v>RSSD</v>
          </cell>
          <cell r="E287">
            <v>1115385</v>
          </cell>
          <cell r="F287" t="str">
            <v>Bar Harbor Bankshares/Bar Harbor Bank &amp; Trust</v>
          </cell>
          <cell r="G287" t="str">
            <v xml:space="preserve">Public </v>
          </cell>
          <cell r="H287">
            <v>18751000</v>
          </cell>
          <cell r="I287" t="str">
            <v>Approve</v>
          </cell>
          <cell r="L287" t="str">
            <v>December 8, 2008</v>
          </cell>
          <cell r="M287">
            <v>39790.625</v>
          </cell>
          <cell r="N287" t="str">
            <v>Approve</v>
          </cell>
          <cell r="O287">
            <v>18751000</v>
          </cell>
          <cell r="Q287" t="str">
            <v>Yes</v>
          </cell>
          <cell r="R287">
            <v>39790</v>
          </cell>
          <cell r="T287" t="str">
            <v>Mr. Joseph M. Murphy</v>
          </cell>
          <cell r="U287" t="str">
            <v>207-288-3314</v>
          </cell>
          <cell r="V287" t="str">
            <v>Gerald Shencavitz 207-288-3314</v>
          </cell>
          <cell r="W287" t="str">
            <v>82 Main Street</v>
          </cell>
          <cell r="X287" t="str">
            <v>Bar Harbor</v>
          </cell>
          <cell r="Y287" t="str">
            <v>ME</v>
          </cell>
          <cell r="Z287" t="str">
            <v>04609</v>
          </cell>
          <cell r="AA287" t="str">
            <v>(207) 288-2626</v>
          </cell>
          <cell r="AB287">
            <v>39829</v>
          </cell>
          <cell r="AC287">
            <v>39829</v>
          </cell>
          <cell r="AD287">
            <v>18751000</v>
          </cell>
          <cell r="AE287" t="str">
            <v>Hughes Hubbard</v>
          </cell>
          <cell r="AH287">
            <v>26.81</v>
          </cell>
          <cell r="AI287">
            <v>104910</v>
          </cell>
        </row>
        <row r="288">
          <cell r="A288">
            <v>257</v>
          </cell>
          <cell r="B288" t="str">
            <v>November 28, 2008</v>
          </cell>
          <cell r="C288" t="str">
            <v>FDIC</v>
          </cell>
          <cell r="D288" t="str">
            <v>RSSD</v>
          </cell>
          <cell r="E288">
            <v>2856498</v>
          </cell>
          <cell r="F288" t="str">
            <v>Centra Financial Holdings, Inc./Centra Bank, Inc.</v>
          </cell>
          <cell r="G288" t="str">
            <v>OTC - Private</v>
          </cell>
          <cell r="H288">
            <v>28767000</v>
          </cell>
          <cell r="I288" t="str">
            <v>Approve</v>
          </cell>
          <cell r="L288" t="str">
            <v>December 2, 2008</v>
          </cell>
          <cell r="M288">
            <v>39784.708333333336</v>
          </cell>
          <cell r="N288" t="str">
            <v>Approve</v>
          </cell>
          <cell r="O288">
            <v>15000000</v>
          </cell>
          <cell r="P288" t="str">
            <v>Changed amount per lawyer instruction</v>
          </cell>
          <cell r="Q288" t="str">
            <v>Yes</v>
          </cell>
          <cell r="R288">
            <v>39786</v>
          </cell>
          <cell r="T288" t="str">
            <v>Mr. Douglas J. Leech</v>
          </cell>
          <cell r="U288" t="str">
            <v>304-598-2000</v>
          </cell>
          <cell r="V288" t="str">
            <v>Kevin Lemley 304-581-6030</v>
          </cell>
          <cell r="W288" t="str">
            <v>990 Elmer Prince Drive</v>
          </cell>
          <cell r="X288" t="str">
            <v>Morgantown</v>
          </cell>
          <cell r="Y288" t="str">
            <v>WV</v>
          </cell>
          <cell r="Z288" t="str">
            <v>26505</v>
          </cell>
          <cell r="AA288" t="str">
            <v>(304) 598-2035</v>
          </cell>
          <cell r="AB288" t="str">
            <v xml:space="preserve"> </v>
          </cell>
          <cell r="AC288">
            <v>39829</v>
          </cell>
          <cell r="AD288">
            <v>15000000</v>
          </cell>
          <cell r="AE288" t="str">
            <v>Squire Sanders</v>
          </cell>
          <cell r="AH288" t="str">
            <v>n/a</v>
          </cell>
          <cell r="AI288" t="str">
            <v>n/a</v>
          </cell>
        </row>
        <row r="289">
          <cell r="A289">
            <v>258</v>
          </cell>
          <cell r="B289" t="str">
            <v>November 28, 2008</v>
          </cell>
          <cell r="C289" t="str">
            <v>FDIC</v>
          </cell>
          <cell r="D289" t="str">
            <v>RSSD</v>
          </cell>
          <cell r="E289">
            <v>1111088</v>
          </cell>
          <cell r="F289" t="str">
            <v>Century Bancorp, Inc./Century Bank and Trust Company</v>
          </cell>
          <cell r="G289" t="str">
            <v xml:space="preserve">Public </v>
          </cell>
          <cell r="H289">
            <v>0</v>
          </cell>
          <cell r="I289" t="str">
            <v>Approve</v>
          </cell>
          <cell r="L289" t="str">
            <v>December 2, 2008</v>
          </cell>
          <cell r="M289">
            <v>39784.708333333336</v>
          </cell>
          <cell r="N289" t="str">
            <v>Approve</v>
          </cell>
          <cell r="O289">
            <v>0</v>
          </cell>
          <cell r="P289" t="str">
            <v>1/14/09: Received email that they are withdrawing from CPP</v>
          </cell>
          <cell r="Q289" t="str">
            <v>Yes</v>
          </cell>
          <cell r="R289">
            <v>39786</v>
          </cell>
          <cell r="T289" t="str">
            <v>Mr. Jonathan G. Sloane</v>
          </cell>
          <cell r="U289" t="str">
            <v>781-393-4140</v>
          </cell>
          <cell r="V289" t="str">
            <v>Barry R. Sloane 781-393-4150</v>
          </cell>
          <cell r="W289" t="str">
            <v>400 Mystic Avenue</v>
          </cell>
          <cell r="X289" t="str">
            <v>Medford</v>
          </cell>
          <cell r="Y289" t="str">
            <v>MA</v>
          </cell>
          <cell r="Z289" t="str">
            <v>02155</v>
          </cell>
          <cell r="AA289" t="str">
            <v>(781) 393-4070</v>
          </cell>
          <cell r="AB289">
            <v>39829</v>
          </cell>
          <cell r="AE289" t="str">
            <v>Hughes Hubbard</v>
          </cell>
          <cell r="AH289">
            <v>15.82</v>
          </cell>
          <cell r="AI289">
            <v>284450</v>
          </cell>
          <cell r="AJ289">
            <v>39827</v>
          </cell>
        </row>
        <row r="290">
          <cell r="A290">
            <v>259</v>
          </cell>
          <cell r="B290" t="str">
            <v>November 28, 2008</v>
          </cell>
          <cell r="C290" t="str">
            <v>FDIC</v>
          </cell>
          <cell r="D290" t="str">
            <v>RSSD</v>
          </cell>
          <cell r="E290">
            <v>1085170</v>
          </cell>
          <cell r="F290" t="str">
            <v>Colony Bankcorp, Inc./Colony Bank</v>
          </cell>
          <cell r="G290" t="str">
            <v xml:space="preserve">Public </v>
          </cell>
          <cell r="H290">
            <v>28000000</v>
          </cell>
          <cell r="I290" t="str">
            <v>Approve</v>
          </cell>
          <cell r="L290" t="str">
            <v>December 4, 2008</v>
          </cell>
          <cell r="M290">
            <v>39786.770833333336</v>
          </cell>
          <cell r="N290" t="str">
            <v>Approve</v>
          </cell>
          <cell r="O290">
            <v>28000000</v>
          </cell>
          <cell r="Q290" t="str">
            <v>Yes</v>
          </cell>
          <cell r="R290">
            <v>39790</v>
          </cell>
          <cell r="T290" t="str">
            <v>Mr. Terry L. Hester</v>
          </cell>
          <cell r="U290" t="str">
            <v>229-426-6002</v>
          </cell>
          <cell r="V290" t="str">
            <v>Al D. Ross 229-426-6001</v>
          </cell>
          <cell r="W290" t="str">
            <v>P.O. Box 989</v>
          </cell>
          <cell r="X290" t="str">
            <v>Fitzgerald</v>
          </cell>
          <cell r="Y290" t="str">
            <v>GA</v>
          </cell>
          <cell r="Z290" t="str">
            <v>31750</v>
          </cell>
          <cell r="AA290" t="str">
            <v>(229) 426-6039</v>
          </cell>
          <cell r="AB290">
            <v>39822</v>
          </cell>
          <cell r="AC290">
            <v>39822</v>
          </cell>
          <cell r="AD290">
            <v>28000000</v>
          </cell>
          <cell r="AE290" t="str">
            <v>Squire Sanders</v>
          </cell>
          <cell r="AH290">
            <v>8.4</v>
          </cell>
          <cell r="AI290">
            <v>500000</v>
          </cell>
        </row>
        <row r="291">
          <cell r="A291">
            <v>260</v>
          </cell>
          <cell r="B291" t="str">
            <v>November 28, 2008</v>
          </cell>
          <cell r="C291" t="str">
            <v>FDIC</v>
          </cell>
          <cell r="D291" t="str">
            <v>RSSD</v>
          </cell>
          <cell r="E291">
            <v>2461016</v>
          </cell>
          <cell r="F291" t="str">
            <v>Enterprise Bancorp, Inc./Enterprise Bank and Trust Company</v>
          </cell>
          <cell r="G291" t="str">
            <v xml:space="preserve">Public </v>
          </cell>
          <cell r="H291">
            <v>0</v>
          </cell>
          <cell r="I291" t="str">
            <v>Approve</v>
          </cell>
          <cell r="L291" t="str">
            <v>December 2, 2008</v>
          </cell>
          <cell r="M291">
            <v>39784.708333333336</v>
          </cell>
          <cell r="N291" t="str">
            <v>Approve</v>
          </cell>
          <cell r="O291">
            <v>0</v>
          </cell>
          <cell r="P291" t="str">
            <v>12/2/08: Approved by the I/C; Asked for 28,489,980 and was approved for 28,489,000; on 12/11/08 we received an email telling us of their withdraw from CPP</v>
          </cell>
          <cell r="Q291" t="str">
            <v>Yes</v>
          </cell>
          <cell r="R291">
            <v>39786</v>
          </cell>
          <cell r="T291" t="str">
            <v>Mr. James A. Marcotte</v>
          </cell>
          <cell r="U291" t="str">
            <v>978-656-5614</v>
          </cell>
          <cell r="V291" t="str">
            <v>Stephen J. Coukos 617-443-9800 ext. 212</v>
          </cell>
          <cell r="W291" t="str">
            <v>222 Merrimack Street</v>
          </cell>
          <cell r="X291" t="str">
            <v>Lowell</v>
          </cell>
          <cell r="Y291" t="str">
            <v>MA</v>
          </cell>
          <cell r="Z291" t="str">
            <v>01852</v>
          </cell>
          <cell r="AA291" t="str">
            <v>(978) 934-8738</v>
          </cell>
          <cell r="AB291" t="str">
            <v xml:space="preserve"> </v>
          </cell>
          <cell r="AE291" t="str">
            <v>Hughes Hubbard</v>
          </cell>
          <cell r="AJ291">
            <v>39793</v>
          </cell>
        </row>
        <row r="292">
          <cell r="A292">
            <v>261</v>
          </cell>
          <cell r="B292" t="str">
            <v>November 28, 2008</v>
          </cell>
          <cell r="C292" t="str">
            <v>FDIC</v>
          </cell>
          <cell r="D292" t="str">
            <v>RSSD</v>
          </cell>
          <cell r="E292">
            <v>2121552</v>
          </cell>
          <cell r="F292" t="str">
            <v>Fidelity Bancorp, Inc.</v>
          </cell>
          <cell r="G292" t="str">
            <v xml:space="preserve">Public </v>
          </cell>
          <cell r="H292">
            <v>7000000</v>
          </cell>
          <cell r="I292" t="str">
            <v>Approve</v>
          </cell>
          <cell r="L292" t="str">
            <v>December 3, 2008</v>
          </cell>
          <cell r="M292">
            <v>39785.708333333336</v>
          </cell>
          <cell r="N292" t="str">
            <v>Approve</v>
          </cell>
          <cell r="O292">
            <v>7000000</v>
          </cell>
          <cell r="R292">
            <v>39786</v>
          </cell>
          <cell r="T292" t="str">
            <v>Mr. Richard G. Spencer</v>
          </cell>
          <cell r="U292" t="str">
            <v>412-367-3300</v>
          </cell>
          <cell r="V292" t="str">
            <v>Lisa L. Griffith 412-367-3300</v>
          </cell>
          <cell r="W292" t="str">
            <v>1009 Perry Highway</v>
          </cell>
          <cell r="X292" t="str">
            <v>Pittsburgh</v>
          </cell>
          <cell r="Y292" t="str">
            <v>PA</v>
          </cell>
          <cell r="Z292" t="str">
            <v>15237</v>
          </cell>
          <cell r="AA292" t="str">
            <v>(412) 366-6963</v>
          </cell>
          <cell r="AB292">
            <v>39794</v>
          </cell>
          <cell r="AC292">
            <v>39794</v>
          </cell>
          <cell r="AD292">
            <v>7000000</v>
          </cell>
          <cell r="AE292" t="str">
            <v>Squire Sanders</v>
          </cell>
          <cell r="AH292">
            <v>8.65</v>
          </cell>
          <cell r="AI292">
            <v>121387</v>
          </cell>
        </row>
        <row r="293">
          <cell r="A293">
            <v>262</v>
          </cell>
          <cell r="B293" t="str">
            <v>November 28, 2008</v>
          </cell>
          <cell r="C293" t="str">
            <v>FDIC</v>
          </cell>
          <cell r="D293" t="str">
            <v>RSSD</v>
          </cell>
          <cell r="E293">
            <v>3398623</v>
          </cell>
          <cell r="F293" t="str">
            <v>Fresno First Bank</v>
          </cell>
          <cell r="G293" t="str">
            <v xml:space="preserve">Public </v>
          </cell>
          <cell r="H293">
            <v>1968000</v>
          </cell>
          <cell r="I293" t="str">
            <v>Approve</v>
          </cell>
          <cell r="J293">
            <v>39799</v>
          </cell>
          <cell r="K293" t="str">
            <v>Approve</v>
          </cell>
          <cell r="L293" t="str">
            <v>December 18, 2008</v>
          </cell>
          <cell r="M293">
            <v>39800.729166666664</v>
          </cell>
          <cell r="N293" t="str">
            <v>Approve</v>
          </cell>
          <cell r="O293">
            <v>1968000</v>
          </cell>
          <cell r="P293" t="str">
            <v>12/08/08 I/C remanded to Council: 12/17/08 Council approved 12/18/08 I/C approved</v>
          </cell>
          <cell r="Q293" t="str">
            <v>Yes</v>
          </cell>
          <cell r="R293">
            <v>39812</v>
          </cell>
          <cell r="T293" t="str">
            <v>Mr. Rick Whitsell</v>
          </cell>
          <cell r="U293" t="str">
            <v>559-439-0200</v>
          </cell>
          <cell r="V293" t="str">
            <v>Steve Canfield 559-439-0200</v>
          </cell>
          <cell r="W293" t="str">
            <v>7690 N. Perry Ave.</v>
          </cell>
          <cell r="X293" t="str">
            <v>Fresno</v>
          </cell>
          <cell r="Y293" t="str">
            <v>CA</v>
          </cell>
          <cell r="Z293" t="str">
            <v>93711</v>
          </cell>
          <cell r="AA293" t="str">
            <v>(559) 439-0290</v>
          </cell>
          <cell r="AB293" t="str">
            <v xml:space="preserve"> </v>
          </cell>
          <cell r="AE293" t="str">
            <v>Hughes Hubbard</v>
          </cell>
        </row>
        <row r="294">
          <cell r="A294">
            <v>263</v>
          </cell>
          <cell r="B294" t="str">
            <v>November 28, 2008</v>
          </cell>
          <cell r="C294" t="str">
            <v>FDIC</v>
          </cell>
          <cell r="D294" t="str">
            <v>RSSD</v>
          </cell>
          <cell r="E294">
            <v>1117129</v>
          </cell>
          <cell r="F294" t="str">
            <v>Fulton Financial Corporation</v>
          </cell>
          <cell r="G294" t="str">
            <v xml:space="preserve">Public </v>
          </cell>
          <cell r="H294">
            <v>375000000</v>
          </cell>
          <cell r="I294" t="str">
            <v>Approve</v>
          </cell>
          <cell r="L294" t="str">
            <v>December 8, 2008</v>
          </cell>
          <cell r="M294">
            <v>39790.625</v>
          </cell>
          <cell r="N294" t="str">
            <v>Approve</v>
          </cell>
          <cell r="O294">
            <v>376500000</v>
          </cell>
          <cell r="P294" t="str">
            <v>Original application indicated bank wanted 3% of RWA approx. $375 M</v>
          </cell>
          <cell r="Q294" t="str">
            <v>Yes</v>
          </cell>
          <cell r="R294">
            <v>39791</v>
          </cell>
          <cell r="T294" t="str">
            <v>Mr. R. Scott Smith Jr.</v>
          </cell>
          <cell r="U294" t="str">
            <v>717-291-2411</v>
          </cell>
          <cell r="V294" t="str">
            <v>Charles J. Nugent 717-291-2411</v>
          </cell>
          <cell r="W294" t="str">
            <v>One Penn Square</v>
          </cell>
          <cell r="X294" t="str">
            <v>Lancaster</v>
          </cell>
          <cell r="Y294" t="str">
            <v>PA</v>
          </cell>
          <cell r="Z294" t="str">
            <v>17602</v>
          </cell>
          <cell r="AA294" t="str">
            <v>(717) 295-5312</v>
          </cell>
          <cell r="AB294">
            <v>39805</v>
          </cell>
          <cell r="AC294">
            <v>39805</v>
          </cell>
          <cell r="AD294">
            <v>376500000</v>
          </cell>
          <cell r="AE294" t="str">
            <v>Squire Sanders</v>
          </cell>
          <cell r="AH294">
            <v>10.25</v>
          </cell>
          <cell r="AI294">
            <v>5509756</v>
          </cell>
        </row>
        <row r="295">
          <cell r="A295">
            <v>264</v>
          </cell>
          <cell r="B295" t="str">
            <v>November 28, 2008</v>
          </cell>
          <cell r="C295" t="str">
            <v>FDIC</v>
          </cell>
          <cell r="D295" t="str">
            <v>RSSD</v>
          </cell>
          <cell r="E295">
            <v>2038409</v>
          </cell>
          <cell r="F295" t="str">
            <v>Hawthorn Bancshares, Inc.</v>
          </cell>
          <cell r="G295" t="str">
            <v xml:space="preserve">Public </v>
          </cell>
          <cell r="H295">
            <v>30255000</v>
          </cell>
          <cell r="I295" t="str">
            <v>Approve</v>
          </cell>
          <cell r="L295" t="str">
            <v>December 3, 2008</v>
          </cell>
          <cell r="M295">
            <v>39785.708333333336</v>
          </cell>
          <cell r="N295" t="str">
            <v>Approve</v>
          </cell>
          <cell r="O295">
            <v>30255000</v>
          </cell>
          <cell r="R295">
            <v>39786</v>
          </cell>
          <cell r="T295" t="str">
            <v>Mr. James E. Smith</v>
          </cell>
          <cell r="U295" t="str">
            <v>660-885-2241</v>
          </cell>
          <cell r="V295" t="str">
            <v>Richard G. Rose 573-761-6123</v>
          </cell>
          <cell r="W295" t="str">
            <v>300 SW Longview Blvd.</v>
          </cell>
          <cell r="X295" t="str">
            <v>Lee's Summit</v>
          </cell>
          <cell r="Y295" t="str">
            <v>MO</v>
          </cell>
          <cell r="Z295" t="str">
            <v>64081</v>
          </cell>
          <cell r="AA295" t="str">
            <v>(660) 885-6820</v>
          </cell>
          <cell r="AB295">
            <v>39801</v>
          </cell>
          <cell r="AC295">
            <v>39801</v>
          </cell>
          <cell r="AD295">
            <v>30255000</v>
          </cell>
          <cell r="AE295" t="str">
            <v>Hughes Hubbard</v>
          </cell>
          <cell r="AH295">
            <v>18.489999999999998</v>
          </cell>
          <cell r="AI295">
            <v>245443</v>
          </cell>
        </row>
        <row r="296">
          <cell r="A296">
            <v>265</v>
          </cell>
          <cell r="B296" t="str">
            <v>November 28, 2008</v>
          </cell>
          <cell r="C296" t="str">
            <v>FDIC</v>
          </cell>
          <cell r="D296" t="str">
            <v>RSSD</v>
          </cell>
          <cell r="E296">
            <v>3251661</v>
          </cell>
          <cell r="F296" t="str">
            <v>OptimumBank Holdings, Inc.</v>
          </cell>
          <cell r="G296" t="str">
            <v xml:space="preserve">Public </v>
          </cell>
          <cell r="H296">
            <v>4578000</v>
          </cell>
          <cell r="I296" t="str">
            <v>Approve</v>
          </cell>
          <cell r="L296" t="str">
            <v>December 18, 2008</v>
          </cell>
          <cell r="M296">
            <v>39800.729166666664</v>
          </cell>
          <cell r="N296" t="str">
            <v>Approve</v>
          </cell>
          <cell r="O296">
            <v>4578000</v>
          </cell>
          <cell r="Q296" t="str">
            <v>Yes</v>
          </cell>
          <cell r="R296">
            <v>39812</v>
          </cell>
          <cell r="T296" t="str">
            <v>Mr. Richard L. Browdy</v>
          </cell>
          <cell r="U296" t="str">
            <v>954-776-2332</v>
          </cell>
          <cell r="V296" t="str">
            <v>Albert J. Finch 954-776-2332 x103</v>
          </cell>
          <cell r="W296" t="str">
            <v>2477 E. Commercial Boulevard, Fort</v>
          </cell>
          <cell r="X296" t="str">
            <v>Lauderdale</v>
          </cell>
          <cell r="Y296" t="str">
            <v>FL</v>
          </cell>
          <cell r="Z296" t="str">
            <v>33308</v>
          </cell>
          <cell r="AA296" t="str">
            <v>(954) 776-2281</v>
          </cell>
          <cell r="AB296">
            <v>39836</v>
          </cell>
          <cell r="AE296" t="str">
            <v>Squire Sanders</v>
          </cell>
          <cell r="AH296">
            <v>4.46</v>
          </cell>
          <cell r="AI296">
            <v>153969</v>
          </cell>
        </row>
        <row r="297">
          <cell r="A297">
            <v>266</v>
          </cell>
          <cell r="B297" t="str">
            <v>November 28, 2008</v>
          </cell>
          <cell r="C297" t="str">
            <v>FDIC</v>
          </cell>
          <cell r="D297" t="str">
            <v>RSSD</v>
          </cell>
          <cell r="E297">
            <v>3347292</v>
          </cell>
          <cell r="F297" t="str">
            <v>Parke Bancorp, Inc.</v>
          </cell>
          <cell r="G297" t="str">
            <v xml:space="preserve">Public </v>
          </cell>
          <cell r="H297">
            <v>15290000</v>
          </cell>
          <cell r="I297" t="str">
            <v>Approve</v>
          </cell>
          <cell r="L297" t="str">
            <v>December 18, 2008</v>
          </cell>
          <cell r="M297">
            <v>39800.729166666664</v>
          </cell>
          <cell r="N297" t="str">
            <v>Approve</v>
          </cell>
          <cell r="O297">
            <v>16288000</v>
          </cell>
          <cell r="P297" t="str">
            <v>12/16/08: held for Council until clarification from FDIC that the box marked "Forward to Council" did not actually mean that it had to go to Council</v>
          </cell>
          <cell r="Q297" t="str">
            <v>Yes</v>
          </cell>
          <cell r="R297">
            <v>39812</v>
          </cell>
          <cell r="T297" t="str">
            <v>Mr. F. Steven Meddick</v>
          </cell>
          <cell r="U297" t="str">
            <v>856-256-2502</v>
          </cell>
          <cell r="V297" t="str">
            <v>John Hawkins 856-256-2500 ext 24</v>
          </cell>
          <cell r="W297" t="str">
            <v>601 Delsea Drive</v>
          </cell>
          <cell r="X297" t="str">
            <v>Sewell</v>
          </cell>
          <cell r="Y297" t="str">
            <v>NJ</v>
          </cell>
          <cell r="Z297" t="str">
            <v>08080</v>
          </cell>
          <cell r="AA297" t="str">
            <v>(856) 256-2590</v>
          </cell>
          <cell r="AB297" t="str">
            <v xml:space="preserve"> </v>
          </cell>
          <cell r="AE297" t="str">
            <v>Hughes Hubbard</v>
          </cell>
        </row>
        <row r="298">
          <cell r="A298">
            <v>267</v>
          </cell>
          <cell r="B298" t="str">
            <v>November 28, 2008</v>
          </cell>
          <cell r="C298" t="str">
            <v>FDIC</v>
          </cell>
          <cell r="D298" t="str">
            <v>RSSD</v>
          </cell>
          <cell r="E298">
            <v>3019674</v>
          </cell>
          <cell r="F298" t="str">
            <v>LSB Corporation</v>
          </cell>
          <cell r="G298" t="str">
            <v xml:space="preserve">Public </v>
          </cell>
          <cell r="H298">
            <v>15000000</v>
          </cell>
          <cell r="I298" t="str">
            <v>Approve</v>
          </cell>
          <cell r="L298" t="str">
            <v>December 3, 2008</v>
          </cell>
          <cell r="M298">
            <v>39785.708333333336</v>
          </cell>
          <cell r="N298" t="str">
            <v>Approve</v>
          </cell>
          <cell r="O298">
            <v>15000000</v>
          </cell>
          <cell r="R298">
            <v>39786</v>
          </cell>
          <cell r="T298" t="str">
            <v>Mr. Gerald T. Mulligan</v>
          </cell>
          <cell r="U298" t="str">
            <v>978-725-7555</v>
          </cell>
          <cell r="V298" t="str">
            <v>Diane L. Walker 978-725-7604</v>
          </cell>
          <cell r="W298" t="str">
            <v>30 Massachusetts Avenue</v>
          </cell>
          <cell r="X298" t="str">
            <v>North Andover</v>
          </cell>
          <cell r="Y298" t="str">
            <v>MA</v>
          </cell>
          <cell r="Z298" t="str">
            <v>01845</v>
          </cell>
          <cell r="AA298" t="str">
            <v>(978) 725-7593</v>
          </cell>
          <cell r="AB298">
            <v>39794</v>
          </cell>
          <cell r="AC298">
            <v>39794</v>
          </cell>
          <cell r="AD298">
            <v>15000000</v>
          </cell>
          <cell r="AE298" t="str">
            <v>Squire Sanders</v>
          </cell>
          <cell r="AH298">
            <v>10.74</v>
          </cell>
          <cell r="AI298">
            <v>209497</v>
          </cell>
        </row>
        <row r="299">
          <cell r="A299">
            <v>268</v>
          </cell>
          <cell r="B299" t="str">
            <v>November 28, 2008</v>
          </cell>
          <cell r="C299" t="str">
            <v>FDIC</v>
          </cell>
          <cell r="D299" t="str">
            <v>RSSD</v>
          </cell>
          <cell r="E299">
            <v>1136803</v>
          </cell>
          <cell r="F299" t="str">
            <v>Independent Bank Corp.</v>
          </cell>
          <cell r="G299" t="str">
            <v xml:space="preserve">Public </v>
          </cell>
          <cell r="H299">
            <v>78163000</v>
          </cell>
          <cell r="I299" t="str">
            <v>Approve</v>
          </cell>
          <cell r="L299" t="str">
            <v>December 2, 2008</v>
          </cell>
          <cell r="M299">
            <v>39784.708333333336</v>
          </cell>
          <cell r="N299" t="str">
            <v>Approve</v>
          </cell>
          <cell r="O299">
            <v>78158000</v>
          </cell>
          <cell r="Q299" t="str">
            <v>Yes</v>
          </cell>
          <cell r="R299">
            <v>39786</v>
          </cell>
          <cell r="T299" t="str">
            <v>Mr. Denis Sheahan</v>
          </cell>
          <cell r="U299" t="str">
            <v>781-982-6341</v>
          </cell>
          <cell r="V299" t="str">
            <v>Robert Cozzone 781-982-6723</v>
          </cell>
          <cell r="W299" t="str">
            <v>288 Union Street</v>
          </cell>
          <cell r="X299" t="str">
            <v>Rockland</v>
          </cell>
          <cell r="Y299" t="str">
            <v>MA</v>
          </cell>
          <cell r="Z299" t="str">
            <v>02370</v>
          </cell>
          <cell r="AA299" t="str">
            <v>(508) 732-7781</v>
          </cell>
          <cell r="AB299">
            <v>39822</v>
          </cell>
          <cell r="AC299">
            <v>39822</v>
          </cell>
          <cell r="AD299">
            <v>78158000</v>
          </cell>
          <cell r="AE299" t="str">
            <v>Hughes Hubbard</v>
          </cell>
          <cell r="AH299">
            <v>24.34</v>
          </cell>
          <cell r="AI299">
            <v>481664</v>
          </cell>
        </row>
        <row r="300">
          <cell r="A300">
            <v>269</v>
          </cell>
          <cell r="B300" t="str">
            <v>November 28, 2008</v>
          </cell>
          <cell r="C300" t="str">
            <v>FDIC</v>
          </cell>
          <cell r="D300" t="str">
            <v>RSSD</v>
          </cell>
          <cell r="E300">
            <v>2950480</v>
          </cell>
          <cell r="F300" t="str">
            <v>Somerset Hills Bancorp</v>
          </cell>
          <cell r="G300" t="str">
            <v xml:space="preserve">Public </v>
          </cell>
          <cell r="H300">
            <v>7414000</v>
          </cell>
          <cell r="I300" t="str">
            <v>COUNCIL</v>
          </cell>
          <cell r="L300" t="str">
            <v>December 19, 2008</v>
          </cell>
          <cell r="M300">
            <v>39801.5625</v>
          </cell>
          <cell r="N300" t="str">
            <v>Approve</v>
          </cell>
          <cell r="O300">
            <v>7414000</v>
          </cell>
          <cell r="Q300" t="str">
            <v>Yes</v>
          </cell>
          <cell r="R300">
            <v>39812</v>
          </cell>
          <cell r="T300" t="str">
            <v>Mr. Stewart E. McClure, Jr.</v>
          </cell>
          <cell r="U300" t="str">
            <v>908-630-5000</v>
          </cell>
          <cell r="V300" t="str">
            <v>Gerard Riker 908-630-5018</v>
          </cell>
          <cell r="W300" t="str">
            <v>155 Morristown Road</v>
          </cell>
          <cell r="X300" t="str">
            <v>Bernardsville</v>
          </cell>
          <cell r="Y300" t="str">
            <v>NJ</v>
          </cell>
          <cell r="Z300" t="str">
            <v>07924</v>
          </cell>
          <cell r="AA300" t="str">
            <v>(908) 221-1514</v>
          </cell>
          <cell r="AB300">
            <v>39829</v>
          </cell>
          <cell r="AC300">
            <v>39829</v>
          </cell>
          <cell r="AD300">
            <v>7414000</v>
          </cell>
          <cell r="AE300" t="str">
            <v>Squire Sanders</v>
          </cell>
          <cell r="AH300">
            <v>6.82</v>
          </cell>
          <cell r="AI300">
            <v>163065</v>
          </cell>
        </row>
        <row r="301">
          <cell r="A301">
            <v>270</v>
          </cell>
          <cell r="B301" t="str">
            <v>November 28, 2008</v>
          </cell>
          <cell r="C301" t="str">
            <v>FDIC</v>
          </cell>
          <cell r="D301" t="str">
            <v>RSSD</v>
          </cell>
          <cell r="E301">
            <v>1210066</v>
          </cell>
          <cell r="F301" t="str">
            <v>West Bancorporation, Inc.</v>
          </cell>
          <cell r="G301" t="str">
            <v xml:space="preserve">Public </v>
          </cell>
          <cell r="H301">
            <v>36000000</v>
          </cell>
          <cell r="I301" t="str">
            <v>Approve</v>
          </cell>
          <cell r="L301" t="str">
            <v>December 3, 2008</v>
          </cell>
          <cell r="M301">
            <v>39785.708333333336</v>
          </cell>
          <cell r="N301" t="str">
            <v>Approve</v>
          </cell>
          <cell r="O301">
            <v>36000000</v>
          </cell>
          <cell r="R301">
            <v>39786</v>
          </cell>
          <cell r="T301" t="str">
            <v>Mr. Douglas R. Gulling</v>
          </cell>
          <cell r="U301" t="str">
            <v>515-222-2309</v>
          </cell>
          <cell r="V301" t="str">
            <v>Thomas E. Stanberry 515-222-2308</v>
          </cell>
          <cell r="W301" t="str">
            <v>1601 22nd St.</v>
          </cell>
          <cell r="X301" t="str">
            <v>West Des Moines</v>
          </cell>
          <cell r="Y301" t="str">
            <v>IA</v>
          </cell>
          <cell r="Z301" t="str">
            <v>50266</v>
          </cell>
          <cell r="AA301" t="str">
            <v>(515) 225-8032</v>
          </cell>
          <cell r="AB301">
            <v>39813</v>
          </cell>
          <cell r="AC301">
            <v>39813</v>
          </cell>
          <cell r="AD301">
            <v>36000000</v>
          </cell>
          <cell r="AE301" t="str">
            <v>Hughes Hubbard</v>
          </cell>
          <cell r="AH301">
            <v>11.39</v>
          </cell>
          <cell r="AI301">
            <v>474100</v>
          </cell>
        </row>
        <row r="302">
          <cell r="A302">
            <v>271</v>
          </cell>
          <cell r="B302" t="str">
            <v>November 28, 2008</v>
          </cell>
          <cell r="C302" t="str">
            <v>FDIC</v>
          </cell>
          <cell r="D302" t="str">
            <v>RSSD</v>
          </cell>
          <cell r="E302">
            <v>1491614</v>
          </cell>
          <cell r="F302" t="str">
            <v>Lonoke Bancshares, Inc.</v>
          </cell>
          <cell r="G302" t="str">
            <v>Private</v>
          </cell>
          <cell r="H302">
            <v>7200000</v>
          </cell>
          <cell r="I302" t="str">
            <v>Approve</v>
          </cell>
          <cell r="L302" t="str">
            <v>December 2, 2008</v>
          </cell>
          <cell r="M302">
            <v>39784.708333333336</v>
          </cell>
          <cell r="N302" t="str">
            <v>Approve</v>
          </cell>
          <cell r="O302">
            <v>7200000</v>
          </cell>
          <cell r="P302" t="str">
            <v>12/3/08: Don contacted, letter should reflect their compliance with published terms - informed them we would not provide a right of first refusal over pfd stock; note: they may come back and request a lower amount; 12/08/08 sent the fax to the secondary n</v>
          </cell>
          <cell r="Q302" t="str">
            <v>Yes</v>
          </cell>
          <cell r="R302">
            <v>39790</v>
          </cell>
          <cell r="T302" t="str">
            <v>Mr. David Estes</v>
          </cell>
          <cell r="U302" t="str">
            <v>501-250-8401</v>
          </cell>
          <cell r="V302" t="str">
            <v>Wade Ruckle 501-676-4641</v>
          </cell>
          <cell r="W302" t="str">
            <v>P.O. Box 320</v>
          </cell>
          <cell r="X302" t="str">
            <v>Lonoke</v>
          </cell>
          <cell r="Y302" t="str">
            <v>AR</v>
          </cell>
          <cell r="Z302" t="str">
            <v>72086</v>
          </cell>
          <cell r="AA302" t="str">
            <v>(501) 250-2314</v>
          </cell>
          <cell r="AB302">
            <v>39829</v>
          </cell>
          <cell r="AE302" t="str">
            <v>Squire Sanders</v>
          </cell>
          <cell r="AJ302">
            <v>39828</v>
          </cell>
        </row>
        <row r="303">
          <cell r="A303">
            <v>272</v>
          </cell>
          <cell r="B303" t="str">
            <v>November 28, 2008</v>
          </cell>
          <cell r="C303" t="str">
            <v>FDIC</v>
          </cell>
          <cell r="D303" t="str">
            <v>RSSD</v>
          </cell>
          <cell r="E303">
            <v>1083895</v>
          </cell>
          <cell r="F303" t="str">
            <v>United Bancorporation of Alabama, Inc.</v>
          </cell>
          <cell r="G303" t="str">
            <v>OTC - Public</v>
          </cell>
          <cell r="H303">
            <v>10300000</v>
          </cell>
          <cell r="I303" t="str">
            <v>Approve</v>
          </cell>
          <cell r="L303" t="str">
            <v>December 3, 2008</v>
          </cell>
          <cell r="M303">
            <v>39785.708333333336</v>
          </cell>
          <cell r="N303" t="str">
            <v>Approve</v>
          </cell>
          <cell r="O303">
            <v>10300000</v>
          </cell>
          <cell r="P303" t="str">
            <v>12/4/08; called the institution and they indicated that they would like to come in as a public institution</v>
          </cell>
          <cell r="R303">
            <v>39786</v>
          </cell>
          <cell r="T303" t="str">
            <v>Mr. Robert R. Jones, III</v>
          </cell>
          <cell r="U303" t="str">
            <v>251-446-6004</v>
          </cell>
          <cell r="V303" t="str">
            <v>Allen O. Jones, Jr. 251-446-6012</v>
          </cell>
          <cell r="W303" t="str">
            <v>200 E. Nashville Avenue P.O. Box 8</v>
          </cell>
          <cell r="X303" t="str">
            <v>Atmore</v>
          </cell>
          <cell r="Y303" t="str">
            <v>AL</v>
          </cell>
          <cell r="Z303" t="str">
            <v>36502</v>
          </cell>
          <cell r="AA303" t="str">
            <v>(251) 446-6007</v>
          </cell>
          <cell r="AB303">
            <v>39805</v>
          </cell>
          <cell r="AC303">
            <v>39805</v>
          </cell>
          <cell r="AD303">
            <v>10300000</v>
          </cell>
          <cell r="AE303" t="str">
            <v>Hughes Hubbard</v>
          </cell>
          <cell r="AH303">
            <v>14.85</v>
          </cell>
          <cell r="AI303">
            <v>104040</v>
          </cell>
        </row>
        <row r="304">
          <cell r="AB304" t="str">
            <v xml:space="preserve"> </v>
          </cell>
        </row>
        <row r="305">
          <cell r="A305">
            <v>273</v>
          </cell>
          <cell r="B305" t="str">
            <v>December 1, 2008</v>
          </cell>
          <cell r="C305" t="str">
            <v>OTS</v>
          </cell>
          <cell r="D305" t="str">
            <v>OTS Bank Docket</v>
          </cell>
          <cell r="E305" t="str">
            <v>02887</v>
          </cell>
          <cell r="F305" t="str">
            <v>Athens Federal Community Bank</v>
          </cell>
          <cell r="G305" t="str">
            <v>Mutual</v>
          </cell>
          <cell r="H305">
            <v>5343000</v>
          </cell>
          <cell r="I305" t="str">
            <v>Approve</v>
          </cell>
          <cell r="T305" t="str">
            <v>Mr. Michael R. Hutsell</v>
          </cell>
          <cell r="U305" t="str">
            <v>423-745-2710</v>
          </cell>
          <cell r="V305" t="str">
            <v>Jeffrey L. Cunningham 423-7455-1111 ext. 1145</v>
          </cell>
          <cell r="W305" t="str">
            <v>106 West Washington Avenue</v>
          </cell>
          <cell r="X305" t="str">
            <v>Athens</v>
          </cell>
          <cell r="Y305" t="str">
            <v>TN</v>
          </cell>
          <cell r="Z305" t="str">
            <v>37303</v>
          </cell>
          <cell r="AA305" t="str">
            <v>(423) 745-2710</v>
          </cell>
          <cell r="AB305" t="str">
            <v xml:space="preserve"> </v>
          </cell>
          <cell r="AE305" t="str">
            <v>Squire Sanders</v>
          </cell>
        </row>
        <row r="306">
          <cell r="A306">
            <v>274</v>
          </cell>
          <cell r="B306" t="str">
            <v>December 1, 2008</v>
          </cell>
          <cell r="C306" t="str">
            <v>OTS</v>
          </cell>
          <cell r="D306" t="str">
            <v>Holding Co Docket</v>
          </cell>
          <cell r="E306" t="str">
            <v>H3589</v>
          </cell>
          <cell r="F306" t="str">
            <v>Eagle Financial MHC</v>
          </cell>
          <cell r="G306" t="str">
            <v>Mutual</v>
          </cell>
          <cell r="H306">
            <v>6000000</v>
          </cell>
          <cell r="I306" t="str">
            <v>Approve</v>
          </cell>
          <cell r="T306" t="str">
            <v>Mr. Pete Johnson</v>
          </cell>
          <cell r="U306" t="str">
            <v>406-457-4006</v>
          </cell>
          <cell r="V306" t="str">
            <v>Clint Morrison 406-457-4007</v>
          </cell>
          <cell r="W306" t="str">
            <v>P.O. Box 4999 1400 Prospect Avenue</v>
          </cell>
          <cell r="X306" t="str">
            <v>Helena</v>
          </cell>
          <cell r="Y306" t="str">
            <v>MT</v>
          </cell>
          <cell r="Z306" t="str">
            <v>59604</v>
          </cell>
          <cell r="AA306" t="str">
            <v>(406) 457-4013</v>
          </cell>
          <cell r="AB306" t="str">
            <v xml:space="preserve"> </v>
          </cell>
          <cell r="AE306" t="str">
            <v>Hughes Hubbard</v>
          </cell>
        </row>
        <row r="307">
          <cell r="A307">
            <v>275</v>
          </cell>
          <cell r="B307" t="str">
            <v>December 1, 2008</v>
          </cell>
          <cell r="C307" t="str">
            <v>OTS</v>
          </cell>
          <cell r="D307" t="str">
            <v>Holding Co Docket</v>
          </cell>
          <cell r="E307" t="str">
            <v>H0928</v>
          </cell>
          <cell r="F307" t="str">
            <v>Fidelity Financial Corporation</v>
          </cell>
          <cell r="G307" t="str">
            <v>Private</v>
          </cell>
          <cell r="H307">
            <v>36282000</v>
          </cell>
          <cell r="I307" t="str">
            <v>Approve</v>
          </cell>
          <cell r="L307" t="str">
            <v>December 3, 2008</v>
          </cell>
          <cell r="M307">
            <v>39785.708333333336</v>
          </cell>
          <cell r="N307" t="str">
            <v>Approve</v>
          </cell>
          <cell r="O307">
            <v>36282000</v>
          </cell>
          <cell r="R307">
            <v>39786</v>
          </cell>
          <cell r="T307" t="str">
            <v>Mr. Bruce Wilgers</v>
          </cell>
          <cell r="U307" t="str">
            <v>316-268-7264</v>
          </cell>
          <cell r="V307" t="str">
            <v>Johjn Laisle 316-268-7205</v>
          </cell>
          <cell r="W307" t="str">
            <v>100 E. English</v>
          </cell>
          <cell r="X307" t="str">
            <v>Wichita</v>
          </cell>
          <cell r="Y307" t="str">
            <v>KS</v>
          </cell>
          <cell r="Z307" t="str">
            <v>67202</v>
          </cell>
          <cell r="AA307" t="str">
            <v>(316) 268-7492</v>
          </cell>
          <cell r="AB307">
            <v>39801</v>
          </cell>
          <cell r="AC307">
            <v>39801</v>
          </cell>
          <cell r="AD307">
            <v>36282000</v>
          </cell>
          <cell r="AE307" t="str">
            <v>Squire Sanders</v>
          </cell>
          <cell r="AH307" t="str">
            <v>n/a</v>
          </cell>
          <cell r="AI307" t="str">
            <v>n/a</v>
          </cell>
        </row>
        <row r="308">
          <cell r="A308">
            <v>276</v>
          </cell>
          <cell r="B308" t="str">
            <v>December 1, 2008</v>
          </cell>
          <cell r="C308" t="str">
            <v>OTS</v>
          </cell>
          <cell r="D308" t="str">
            <v>Holding Co Docket</v>
          </cell>
          <cell r="E308" t="str">
            <v>H1884</v>
          </cell>
          <cell r="F308" t="str">
            <v>First ULB Corp.</v>
          </cell>
          <cell r="G308" t="str">
            <v>Private</v>
          </cell>
          <cell r="H308">
            <v>4900000</v>
          </cell>
          <cell r="I308" t="str">
            <v>Approve</v>
          </cell>
          <cell r="L308" t="str">
            <v>December 2, 2008</v>
          </cell>
          <cell r="M308">
            <v>39784.708333333336</v>
          </cell>
          <cell r="N308" t="str">
            <v>Approve</v>
          </cell>
          <cell r="O308">
            <v>4900000</v>
          </cell>
          <cell r="Q308" t="str">
            <v>Yes</v>
          </cell>
          <cell r="R308">
            <v>39786</v>
          </cell>
          <cell r="T308" t="str">
            <v>Mr. Malcolm Hotchkiss</v>
          </cell>
          <cell r="U308" t="str">
            <v>510-569-6910</v>
          </cell>
          <cell r="V308" t="str">
            <v>Michael Creed 510-567-6951</v>
          </cell>
          <cell r="W308" t="str">
            <v>100 Hegenberger Road Suite 220</v>
          </cell>
          <cell r="X308" t="str">
            <v>Oakland</v>
          </cell>
          <cell r="Y308" t="str">
            <v>CA</v>
          </cell>
          <cell r="Z308" t="str">
            <v>94621</v>
          </cell>
          <cell r="AA308" t="str">
            <v>(510) 567-6965</v>
          </cell>
          <cell r="AB308">
            <v>39829</v>
          </cell>
          <cell r="AE308" t="str">
            <v>Hughes Hubbard</v>
          </cell>
          <cell r="AH308" t="str">
            <v>n/a</v>
          </cell>
          <cell r="AI308" t="str">
            <v>n/a</v>
          </cell>
        </row>
        <row r="309">
          <cell r="A309">
            <v>277</v>
          </cell>
          <cell r="B309" t="str">
            <v>December 1, 2008</v>
          </cell>
          <cell r="C309" t="str">
            <v>OTS</v>
          </cell>
          <cell r="D309" t="str">
            <v>Holding Co Docket</v>
          </cell>
          <cell r="E309" t="str">
            <v>H4384</v>
          </cell>
          <cell r="F309" t="str">
            <v>Keller Financial Group, Inc.</v>
          </cell>
          <cell r="G309" t="str">
            <v>Private</v>
          </cell>
          <cell r="H309">
            <v>1348000</v>
          </cell>
          <cell r="I309" t="str">
            <v>Approve</v>
          </cell>
          <cell r="L309" t="str">
            <v>December 2, 2008</v>
          </cell>
          <cell r="M309">
            <v>39784.708333333336</v>
          </cell>
          <cell r="N309" t="str">
            <v>Approve</v>
          </cell>
          <cell r="O309">
            <v>1348000</v>
          </cell>
          <cell r="Q309" t="str">
            <v>Yes</v>
          </cell>
          <cell r="R309">
            <v>39786</v>
          </cell>
          <cell r="T309" t="str">
            <v>Mr. Scott Kavanaugh</v>
          </cell>
          <cell r="U309" t="str">
            <v>949-202-4140</v>
          </cell>
          <cell r="V309" t="str">
            <v>John Michel 949-202-4160</v>
          </cell>
          <cell r="W309" t="str">
            <v>18101 Von Karman Suite 700</v>
          </cell>
          <cell r="X309" t="str">
            <v>Irvine</v>
          </cell>
          <cell r="Y309" t="str">
            <v>CA</v>
          </cell>
          <cell r="Z309" t="str">
            <v>92612</v>
          </cell>
          <cell r="AA309" t="str">
            <v>(949) 202-4180</v>
          </cell>
          <cell r="AB309" t="str">
            <v xml:space="preserve"> </v>
          </cell>
          <cell r="AE309" t="str">
            <v>Squire Sanders</v>
          </cell>
        </row>
        <row r="310">
          <cell r="A310">
            <v>278</v>
          </cell>
          <cell r="B310" t="str">
            <v>December 1, 2008</v>
          </cell>
          <cell r="C310" t="str">
            <v>OTS</v>
          </cell>
          <cell r="D310" t="str">
            <v>OTS Bank Docket</v>
          </cell>
          <cell r="E310">
            <v>15525</v>
          </cell>
          <cell r="F310" t="str">
            <v>Magna Bank</v>
          </cell>
          <cell r="G310" t="str">
            <v>Private</v>
          </cell>
          <cell r="H310">
            <v>13800000</v>
          </cell>
          <cell r="I310" t="str">
            <v>Approve</v>
          </cell>
          <cell r="L310" t="str">
            <v>December 3, 2008</v>
          </cell>
          <cell r="M310">
            <v>39785.708333333336</v>
          </cell>
          <cell r="N310" t="str">
            <v>Approve</v>
          </cell>
          <cell r="O310">
            <v>13795000</v>
          </cell>
          <cell r="R310">
            <v>39786</v>
          </cell>
          <cell r="T310" t="str">
            <v xml:space="preserve">Mr. David Wadlington </v>
          </cell>
          <cell r="U310" t="str">
            <v>901-259-5484</v>
          </cell>
          <cell r="V310" t="str">
            <v>Anne Davenport 901-259-5640</v>
          </cell>
          <cell r="W310" t="str">
            <v>6525 Quail Hollow Rd. Suite 513</v>
          </cell>
          <cell r="X310" t="str">
            <v>Memphis</v>
          </cell>
          <cell r="Y310" t="str">
            <v>TN</v>
          </cell>
          <cell r="Z310" t="str">
            <v>38120</v>
          </cell>
          <cell r="AA310" t="str">
            <v>(901) 261-5344</v>
          </cell>
          <cell r="AB310">
            <v>39805</v>
          </cell>
          <cell r="AC310">
            <v>39805</v>
          </cell>
          <cell r="AD310">
            <v>13795000</v>
          </cell>
          <cell r="AE310" t="str">
            <v>Hughes Hubbard</v>
          </cell>
          <cell r="AH310" t="str">
            <v>n/a</v>
          </cell>
          <cell r="AI310" t="str">
            <v>n/a</v>
          </cell>
        </row>
        <row r="311">
          <cell r="A311">
            <v>279</v>
          </cell>
          <cell r="B311" t="str">
            <v>December 1, 2008</v>
          </cell>
          <cell r="C311" t="str">
            <v>OTS</v>
          </cell>
          <cell r="D311" t="str">
            <v>Holding Co Docket</v>
          </cell>
          <cell r="E311" t="str">
            <v>H3760</v>
          </cell>
          <cell r="F311" t="str">
            <v>Victory Bancorp, Inc.</v>
          </cell>
          <cell r="G311" t="str">
            <v>S-Corp</v>
          </cell>
          <cell r="H311">
            <v>2500000</v>
          </cell>
          <cell r="I311" t="str">
            <v>Approve</v>
          </cell>
          <cell r="T311" t="str">
            <v>Mr. John G. Kenkel, Jr.</v>
          </cell>
          <cell r="U311" t="str">
            <v>849-578-7100</v>
          </cell>
          <cell r="V311" t="str">
            <v>Tara Kersting 859-578-7103</v>
          </cell>
          <cell r="W311" t="str">
            <v>2500 Chamber Center Drive</v>
          </cell>
          <cell r="X311" t="str">
            <v>Ft. Mitchell</v>
          </cell>
          <cell r="Y311" t="str">
            <v>KY</v>
          </cell>
          <cell r="Z311" t="str">
            <v>41017</v>
          </cell>
          <cell r="AA311" t="str">
            <v>(859) 341-2285</v>
          </cell>
          <cell r="AB311" t="str">
            <v xml:space="preserve"> </v>
          </cell>
          <cell r="AE311" t="str">
            <v>Squire Sanders</v>
          </cell>
        </row>
        <row r="312">
          <cell r="A312">
            <v>280</v>
          </cell>
          <cell r="B312" t="str">
            <v>December 1, 2008</v>
          </cell>
          <cell r="C312" t="str">
            <v>OTS</v>
          </cell>
          <cell r="D312" t="str">
            <v>Holding Co Docket</v>
          </cell>
          <cell r="E312" t="str">
            <v>H4233</v>
          </cell>
          <cell r="F312" t="str">
            <v>Western Community Bancshares, Inc.</v>
          </cell>
          <cell r="G312" t="str">
            <v>Private</v>
          </cell>
          <cell r="H312">
            <v>7290000</v>
          </cell>
          <cell r="I312" t="str">
            <v>Approve</v>
          </cell>
          <cell r="L312" t="str">
            <v>December 4, 2008</v>
          </cell>
          <cell r="M312">
            <v>39786.770833333336</v>
          </cell>
          <cell r="N312" t="str">
            <v>Approve</v>
          </cell>
          <cell r="O312">
            <v>7290000</v>
          </cell>
          <cell r="Q312" t="str">
            <v>Yes</v>
          </cell>
          <cell r="R312">
            <v>39790</v>
          </cell>
          <cell r="T312" t="str">
            <v>Mr. Andrew Montgomery</v>
          </cell>
          <cell r="U312" t="str">
            <v>760-834-3110</v>
          </cell>
          <cell r="V312" t="str">
            <v>Haddon Libby 760-834-3121</v>
          </cell>
          <cell r="W312" t="str">
            <v>77-844 Las Montanas Rd., Ste. B</v>
          </cell>
          <cell r="X312" t="str">
            <v>Palm Desert</v>
          </cell>
          <cell r="Y312" t="str">
            <v>CA</v>
          </cell>
          <cell r="Z312" t="str">
            <v>92211</v>
          </cell>
          <cell r="AA312" t="str">
            <v>(760) 772-3891</v>
          </cell>
          <cell r="AB312">
            <v>39805</v>
          </cell>
          <cell r="AC312">
            <v>39805</v>
          </cell>
          <cell r="AD312">
            <v>7290000</v>
          </cell>
          <cell r="AE312" t="str">
            <v>Hughes Hubbard</v>
          </cell>
          <cell r="AH312" t="str">
            <v>n/a</v>
          </cell>
          <cell r="AI312" t="str">
            <v>n/a</v>
          </cell>
        </row>
        <row r="313">
          <cell r="A313">
            <v>281</v>
          </cell>
          <cell r="B313" t="str">
            <v>December 1, 2008</v>
          </cell>
          <cell r="C313" t="str">
            <v>OTS</v>
          </cell>
          <cell r="D313" t="str">
            <v>OTS Bank Docket</v>
          </cell>
          <cell r="E313" t="str">
            <v>07750</v>
          </cell>
          <cell r="F313" t="str">
            <v>Progressive Savings Bank, FSB</v>
          </cell>
          <cell r="G313" t="str">
            <v>S-Corp</v>
          </cell>
          <cell r="H313">
            <v>3400000</v>
          </cell>
          <cell r="I313" t="str">
            <v>Approve</v>
          </cell>
          <cell r="P313" t="str">
            <v>Initial request was for 2% of RWA or $3.4 million</v>
          </cell>
          <cell r="T313" t="str">
            <v>Mr. Steve Rains</v>
          </cell>
          <cell r="U313" t="str">
            <v>931-752-2265</v>
          </cell>
          <cell r="V313" t="str">
            <v>Gary Hicks 931-752-2265</v>
          </cell>
          <cell r="W313" t="str">
            <v>500 North Main Street</v>
          </cell>
          <cell r="X313" t="str">
            <v>Jamestown</v>
          </cell>
          <cell r="Y313" t="str">
            <v>TN</v>
          </cell>
          <cell r="Z313" t="str">
            <v>38556</v>
          </cell>
          <cell r="AA313" t="str">
            <v>(931) 752-6799</v>
          </cell>
          <cell r="AB313" t="str">
            <v xml:space="preserve"> </v>
          </cell>
          <cell r="AE313" t="str">
            <v>Squire Sanders</v>
          </cell>
        </row>
        <row r="314">
          <cell r="A314">
            <v>282</v>
          </cell>
          <cell r="B314" t="str">
            <v>December 1, 2008</v>
          </cell>
          <cell r="C314" t="str">
            <v>OTS</v>
          </cell>
          <cell r="D314" t="str">
            <v>OTS Bank Docket</v>
          </cell>
          <cell r="E314" t="str">
            <v>06359</v>
          </cell>
          <cell r="F314" t="str">
            <v>Pickens Savings and Loan Association, F.A.</v>
          </cell>
          <cell r="G314" t="str">
            <v>Private</v>
          </cell>
          <cell r="H314">
            <v>0</v>
          </cell>
          <cell r="I314" t="str">
            <v>Approve</v>
          </cell>
          <cell r="L314" t="str">
            <v>December 4, 2008</v>
          </cell>
          <cell r="M314">
            <v>39786.770833333336</v>
          </cell>
          <cell r="N314" t="str">
            <v>Approve</v>
          </cell>
          <cell r="O314">
            <v>0</v>
          </cell>
          <cell r="P314" t="str">
            <v>1/13/09: Sent Letter to lawyers withdrawing from CPP</v>
          </cell>
          <cell r="Q314" t="str">
            <v>Yes</v>
          </cell>
          <cell r="R314">
            <v>39790</v>
          </cell>
          <cell r="T314" t="str">
            <v>Mr. Alex Gettys</v>
          </cell>
          <cell r="U314" t="str">
            <v>864-878-2444</v>
          </cell>
          <cell r="V314" t="str">
            <v>Mary E. Lewis 864-878-2444</v>
          </cell>
          <cell r="W314" t="str">
            <v>205 East Cedar Rock St.</v>
          </cell>
          <cell r="X314" t="str">
            <v>Pickens</v>
          </cell>
          <cell r="Y314" t="str">
            <v>SC</v>
          </cell>
          <cell r="Z314" t="str">
            <v>29671</v>
          </cell>
          <cell r="AA314" t="str">
            <v>(864) 878-5959</v>
          </cell>
          <cell r="AB314" t="str">
            <v xml:space="preserve"> </v>
          </cell>
          <cell r="AE314" t="str">
            <v>Hughes Hubbard</v>
          </cell>
          <cell r="AJ314">
            <v>39826</v>
          </cell>
        </row>
        <row r="315">
          <cell r="A315">
            <v>283</v>
          </cell>
          <cell r="B315" t="str">
            <v>December 1, 2008</v>
          </cell>
          <cell r="C315" t="str">
            <v>OTS</v>
          </cell>
          <cell r="D315" t="str">
            <v>Holding Co Docket</v>
          </cell>
          <cell r="E315" t="str">
            <v>H2632</v>
          </cell>
          <cell r="F315" t="str">
            <v>FFD Financial Corporation</v>
          </cell>
          <cell r="G315" t="str">
            <v xml:space="preserve">Public </v>
          </cell>
          <cell r="H315">
            <v>2000000</v>
          </cell>
          <cell r="I315" t="str">
            <v>Approve</v>
          </cell>
          <cell r="L315" t="str">
            <v>December 3, 2008</v>
          </cell>
          <cell r="M315">
            <v>39785.708333333336</v>
          </cell>
          <cell r="N315" t="str">
            <v>Approve</v>
          </cell>
          <cell r="O315">
            <v>2000000</v>
          </cell>
          <cell r="P315" t="str">
            <v>1/14/09: Withdrawn by letter to cppmanagement</v>
          </cell>
          <cell r="R315">
            <v>39786</v>
          </cell>
          <cell r="T315" t="str">
            <v>Mr. Trent B. Troyer</v>
          </cell>
          <cell r="U315" t="str">
            <v>330-364-7777</v>
          </cell>
          <cell r="V315" t="str">
            <v>Robert R. Gerber 330-364-7777</v>
          </cell>
          <cell r="W315" t="str">
            <v>321 N. Wooster Avenue</v>
          </cell>
          <cell r="X315" t="str">
            <v>Dover</v>
          </cell>
          <cell r="Y315" t="str">
            <v>OH</v>
          </cell>
          <cell r="Z315" t="str">
            <v>44622</v>
          </cell>
          <cell r="AA315" t="str">
            <v>(330) 364-7779</v>
          </cell>
          <cell r="AB315" t="str">
            <v xml:space="preserve"> </v>
          </cell>
          <cell r="AE315" t="str">
            <v>Squire Sanders</v>
          </cell>
          <cell r="AJ315">
            <v>39828</v>
          </cell>
        </row>
        <row r="316">
          <cell r="A316">
            <v>284</v>
          </cell>
          <cell r="B316" t="str">
            <v>December 1, 2008</v>
          </cell>
          <cell r="C316" t="str">
            <v>OTS</v>
          </cell>
          <cell r="D316" t="str">
            <v>Holding Co Docket</v>
          </cell>
          <cell r="E316" t="str">
            <v>H2385</v>
          </cell>
          <cell r="F316" t="str">
            <v>Community Investors Bancorp, Inc.</v>
          </cell>
          <cell r="G316" t="str">
            <v>OTC - Private</v>
          </cell>
          <cell r="H316">
            <v>2600000</v>
          </cell>
          <cell r="I316" t="str">
            <v>Approve</v>
          </cell>
          <cell r="L316" t="str">
            <v>December 8, 2008</v>
          </cell>
          <cell r="M316">
            <v>39790.625</v>
          </cell>
          <cell r="N316" t="str">
            <v>Approve</v>
          </cell>
          <cell r="O316">
            <v>2600000</v>
          </cell>
          <cell r="P316" t="str">
            <v>12/9/08; we received an email from the applicant that was a letter to the OTS asking to be under private terms</v>
          </cell>
          <cell r="Q316" t="str">
            <v>Yes</v>
          </cell>
          <cell r="R316">
            <v>39790</v>
          </cell>
          <cell r="T316" t="str">
            <v>Mr. Phillip W. Gerber</v>
          </cell>
          <cell r="U316" t="str">
            <v>419-562-7055</v>
          </cell>
          <cell r="V316" t="str">
            <v>Thomas G. Kalb 419-562-7055</v>
          </cell>
          <cell r="W316" t="str">
            <v>119 S. Sandusky Ave.</v>
          </cell>
          <cell r="X316" t="str">
            <v>Bucyrus</v>
          </cell>
          <cell r="Y316" t="str">
            <v>OH</v>
          </cell>
          <cell r="Z316" t="str">
            <v>44820</v>
          </cell>
          <cell r="AA316" t="str">
            <v>(419) 562-5516</v>
          </cell>
          <cell r="AB316">
            <v>39805</v>
          </cell>
          <cell r="AC316">
            <v>39805</v>
          </cell>
          <cell r="AD316">
            <v>2600000</v>
          </cell>
          <cell r="AE316" t="str">
            <v>Hughes Hubbard</v>
          </cell>
          <cell r="AH316" t="str">
            <v>n/a</v>
          </cell>
          <cell r="AI316" t="str">
            <v>n/a</v>
          </cell>
        </row>
        <row r="317">
          <cell r="A317">
            <v>285</v>
          </cell>
          <cell r="B317" t="str">
            <v>December 1, 2008</v>
          </cell>
          <cell r="C317" t="str">
            <v>OTS</v>
          </cell>
          <cell r="D317" t="str">
            <v>Holding Co Docket</v>
          </cell>
          <cell r="E317" t="str">
            <v>H4004</v>
          </cell>
          <cell r="F317" t="str">
            <v>Provident New York Bancorp</v>
          </cell>
          <cell r="G317" t="str">
            <v xml:space="preserve">Public </v>
          </cell>
          <cell r="H317">
            <v>0</v>
          </cell>
          <cell r="I317" t="str">
            <v>Approve</v>
          </cell>
          <cell r="L317" t="str">
            <v>December 3, 2008</v>
          </cell>
          <cell r="M317">
            <v>39785.708333333336</v>
          </cell>
          <cell r="N317" t="str">
            <v>Approve</v>
          </cell>
          <cell r="O317">
            <v>0</v>
          </cell>
          <cell r="P317" t="str">
            <v>12/19/08: applicant formally withdrew its CPP application.</v>
          </cell>
          <cell r="R317">
            <v>39786</v>
          </cell>
          <cell r="T317" t="str">
            <v>Mr. Daniel Rothstein</v>
          </cell>
          <cell r="U317" t="str">
            <v>845-369-8253</v>
          </cell>
          <cell r="V317" t="str">
            <v>Paul Maisch 845-369-8087</v>
          </cell>
          <cell r="W317" t="str">
            <v>400 Rella Boulevard, P.O. Box 600</v>
          </cell>
          <cell r="X317" t="str">
            <v>Montebello</v>
          </cell>
          <cell r="Y317" t="str">
            <v>NY</v>
          </cell>
          <cell r="Z317" t="str">
            <v>10901</v>
          </cell>
          <cell r="AA317" t="str">
            <v>(845) 369-8255</v>
          </cell>
          <cell r="AB317" t="str">
            <v xml:space="preserve"> </v>
          </cell>
          <cell r="AE317" t="str">
            <v>Squire Sanders</v>
          </cell>
          <cell r="AH317">
            <v>11.26</v>
          </cell>
          <cell r="AJ317">
            <v>39801</v>
          </cell>
        </row>
        <row r="318">
          <cell r="A318">
            <v>286</v>
          </cell>
          <cell r="B318" t="str">
            <v>December 1, 2008</v>
          </cell>
          <cell r="C318" t="str">
            <v>OTS</v>
          </cell>
          <cell r="D318" t="str">
            <v>Holding Co Docket</v>
          </cell>
          <cell r="E318" t="str">
            <v>H2636</v>
          </cell>
          <cell r="F318" t="str">
            <v>Dime Community Bancshares, Inc.</v>
          </cell>
          <cell r="G318" t="str">
            <v xml:space="preserve">Public </v>
          </cell>
          <cell r="H318">
            <v>0</v>
          </cell>
          <cell r="I318" t="str">
            <v>Approve</v>
          </cell>
          <cell r="L318" t="str">
            <v>December 3, 2008</v>
          </cell>
          <cell r="M318">
            <v>39785.708333333336</v>
          </cell>
          <cell r="N318" t="str">
            <v>Approve</v>
          </cell>
          <cell r="O318">
            <v>0</v>
          </cell>
          <cell r="P318" t="str">
            <v>12/4/08 - company requested a different fax number than what was in their application per primary contact.  1/12/09: Received letter indicating that the institution was withdrawing from CPP</v>
          </cell>
          <cell r="R318">
            <v>39786</v>
          </cell>
          <cell r="T318" t="str">
            <v>Mr. Michael P. Devine</v>
          </cell>
          <cell r="U318" t="str">
            <v>718-782-6200 ext. 8266</v>
          </cell>
          <cell r="V318" t="str">
            <v>Kenneth J. Mahon 718-782-6200 ext. 8265</v>
          </cell>
          <cell r="W318" t="str">
            <v>209 Havemeyer Street</v>
          </cell>
          <cell r="X318" t="str">
            <v>Brooklyn</v>
          </cell>
          <cell r="Y318" t="str">
            <v>NY</v>
          </cell>
          <cell r="Z318" t="str">
            <v>11211</v>
          </cell>
          <cell r="AA318" t="str">
            <v>(718) 782-4683</v>
          </cell>
          <cell r="AB318" t="str">
            <v xml:space="preserve"> </v>
          </cell>
          <cell r="AE318" t="str">
            <v>Hughes Hubbard</v>
          </cell>
          <cell r="AH318">
            <v>14.27</v>
          </cell>
          <cell r="AI318">
            <v>813427</v>
          </cell>
          <cell r="AJ318">
            <v>39825</v>
          </cell>
        </row>
        <row r="319">
          <cell r="A319">
            <v>287</v>
          </cell>
          <cell r="B319" t="str">
            <v>December 1, 2008</v>
          </cell>
          <cell r="C319" t="str">
            <v>FRB</v>
          </cell>
          <cell r="D319" t="str">
            <v>RSSD</v>
          </cell>
          <cell r="E319">
            <v>2125813</v>
          </cell>
          <cell r="F319" t="str">
            <v>QCR Holdings, Inc.</v>
          </cell>
          <cell r="G319" t="str">
            <v xml:space="preserve">Public </v>
          </cell>
          <cell r="H319">
            <v>38237000</v>
          </cell>
          <cell r="I319" t="str">
            <v>Approve</v>
          </cell>
          <cell r="L319" t="str">
            <v>December 30, 2008</v>
          </cell>
          <cell r="M319">
            <v>39812.583333333336</v>
          </cell>
          <cell r="N319" t="str">
            <v>Approve</v>
          </cell>
          <cell r="O319">
            <v>38237000</v>
          </cell>
          <cell r="P319" t="str">
            <v xml:space="preserve"> Initially capital request was for the amount of $40,960,000; however, Fed requested that the holding company sell its FWBT charter and would only require $38,237,000. Decision Size is subject to change if a subsidiary bank is sold - reflect this in the P</v>
          </cell>
          <cell r="Q319" t="str">
            <v>Yes</v>
          </cell>
          <cell r="R319">
            <v>39819</v>
          </cell>
          <cell r="T319" t="str">
            <v>Mr. Douglas M. Hultquist</v>
          </cell>
          <cell r="U319" t="str">
            <v>309-743-7728</v>
          </cell>
          <cell r="V319" t="str">
            <v>Todd A. Gipple 309-743-775</v>
          </cell>
          <cell r="W319" t="str">
            <v>3551 7th Street, Suite 204</v>
          </cell>
          <cell r="X319" t="str">
            <v>Moline</v>
          </cell>
          <cell r="Y319" t="str">
            <v>IL</v>
          </cell>
          <cell r="Z319" t="str">
            <v>61265</v>
          </cell>
          <cell r="AA319" t="str">
            <v>(309) 736-3149</v>
          </cell>
          <cell r="AB319">
            <v>39857</v>
          </cell>
          <cell r="AE319" t="str">
            <v>Squire Sanders</v>
          </cell>
        </row>
        <row r="320">
          <cell r="A320">
            <v>288</v>
          </cell>
          <cell r="B320" t="str">
            <v>December 1, 2008</v>
          </cell>
          <cell r="C320" t="str">
            <v>FRB</v>
          </cell>
          <cell r="D320" t="str">
            <v>RSSD</v>
          </cell>
          <cell r="E320">
            <v>1201934</v>
          </cell>
          <cell r="F320" t="str">
            <v>Chemical Financial Corporation</v>
          </cell>
          <cell r="G320" t="str">
            <v xml:space="preserve">Public </v>
          </cell>
          <cell r="H320">
            <v>0</v>
          </cell>
          <cell r="I320" t="str">
            <v>Approve</v>
          </cell>
          <cell r="L320" t="str">
            <v>December 2, 2008</v>
          </cell>
          <cell r="M320">
            <v>39784.708333333336</v>
          </cell>
          <cell r="N320" t="str">
            <v>Approve</v>
          </cell>
          <cell r="O320">
            <v>0</v>
          </cell>
          <cell r="P320" t="str">
            <v>1/14/09: Counsel alerted team of their Withdrawal from CPP</v>
          </cell>
          <cell r="Q320" t="str">
            <v>Yes</v>
          </cell>
          <cell r="R320">
            <v>39786</v>
          </cell>
          <cell r="T320" t="str">
            <v>Mr. David B. Ramaker</v>
          </cell>
          <cell r="U320" t="str">
            <v>989-839-5269</v>
          </cell>
          <cell r="V320" t="str">
            <v>Lori A. Gwizdala 989-839-5358</v>
          </cell>
          <cell r="W320" t="str">
            <v>333 East main Street</v>
          </cell>
          <cell r="X320" t="str">
            <v>Midland</v>
          </cell>
          <cell r="Y320" t="str">
            <v>MI</v>
          </cell>
          <cell r="Z320" t="str">
            <v>48640</v>
          </cell>
          <cell r="AA320" t="str">
            <v>(989) 839-5255</v>
          </cell>
          <cell r="AB320" t="str">
            <v xml:space="preserve"> </v>
          </cell>
          <cell r="AE320" t="str">
            <v>Hughes Hubbard</v>
          </cell>
          <cell r="AJ320">
            <v>39827</v>
          </cell>
        </row>
        <row r="321">
          <cell r="A321">
            <v>289</v>
          </cell>
          <cell r="B321" t="str">
            <v>December 1, 2008</v>
          </cell>
          <cell r="C321" t="str">
            <v>FRB</v>
          </cell>
          <cell r="D321" t="str">
            <v>RSSD</v>
          </cell>
          <cell r="E321">
            <v>2384508</v>
          </cell>
          <cell r="F321" t="str">
            <v>Patapsco Bancorp, Inc.</v>
          </cell>
          <cell r="G321" t="str">
            <v>OTC - Private</v>
          </cell>
          <cell r="H321">
            <v>6000000</v>
          </cell>
          <cell r="I321" t="str">
            <v>Approve</v>
          </cell>
          <cell r="L321" t="str">
            <v>December 4, 2008</v>
          </cell>
          <cell r="M321">
            <v>39786.770833333336</v>
          </cell>
          <cell r="N321" t="str">
            <v>Approve</v>
          </cell>
          <cell r="O321">
            <v>6000000</v>
          </cell>
          <cell r="Q321" t="str">
            <v>Yes</v>
          </cell>
          <cell r="R321">
            <v>39790</v>
          </cell>
          <cell r="T321" t="str">
            <v xml:space="preserve">Mr. Michael J. Dee </v>
          </cell>
          <cell r="U321" t="str">
            <v>410-285-9313</v>
          </cell>
          <cell r="V321" t="str">
            <v>Bill Wiedel 410-285-9327</v>
          </cell>
          <cell r="W321" t="str">
            <v>1301 Merritt Blvd.</v>
          </cell>
          <cell r="X321" t="str">
            <v>Dundalk</v>
          </cell>
          <cell r="Y321" t="str">
            <v>MD</v>
          </cell>
          <cell r="Z321" t="str">
            <v>21222</v>
          </cell>
          <cell r="AA321" t="str">
            <v>(410) 285-6790</v>
          </cell>
          <cell r="AB321">
            <v>39801</v>
          </cell>
          <cell r="AC321">
            <v>39801</v>
          </cell>
          <cell r="AD321">
            <v>6000000</v>
          </cell>
          <cell r="AE321" t="str">
            <v>Squire Sanders</v>
          </cell>
          <cell r="AH321" t="str">
            <v>n/a</v>
          </cell>
          <cell r="AI321" t="str">
            <v>n/a</v>
          </cell>
        </row>
        <row r="322">
          <cell r="A322">
            <v>290</v>
          </cell>
          <cell r="B322" t="str">
            <v>December 1, 2008</v>
          </cell>
          <cell r="C322" t="str">
            <v>OTS</v>
          </cell>
          <cell r="D322" t="str">
            <v>Holding Co Docket</v>
          </cell>
          <cell r="E322" t="str">
            <v>H3537</v>
          </cell>
          <cell r="F322" t="str">
            <v xml:space="preserve">MutualFirst Financial, Inc. </v>
          </cell>
          <cell r="G322" t="str">
            <v xml:space="preserve">Public </v>
          </cell>
          <cell r="H322">
            <v>32382150</v>
          </cell>
          <cell r="I322" t="str">
            <v>Approve</v>
          </cell>
          <cell r="L322" t="str">
            <v>December 3, 2008</v>
          </cell>
          <cell r="M322">
            <v>39785.708333333336</v>
          </cell>
          <cell r="N322" t="str">
            <v>Approve</v>
          </cell>
          <cell r="O322">
            <v>32382000</v>
          </cell>
          <cell r="P322" t="str">
            <v>12/4/08 secondary contact requested a different fax number</v>
          </cell>
          <cell r="R322">
            <v>39786</v>
          </cell>
          <cell r="T322" t="str">
            <v>Mr. David W. Heeter</v>
          </cell>
          <cell r="U322" t="str">
            <v>765-747-2800</v>
          </cell>
          <cell r="V322" t="str">
            <v>Timothy J. McArdle 765-747-2800</v>
          </cell>
          <cell r="W322" t="str">
            <v>110 E. Charles Street</v>
          </cell>
          <cell r="X322" t="str">
            <v>Muncie</v>
          </cell>
          <cell r="Y322" t="str">
            <v>IN</v>
          </cell>
          <cell r="Z322" t="str">
            <v>47305</v>
          </cell>
          <cell r="AA322" t="str">
            <v>(765) 213-2981</v>
          </cell>
          <cell r="AB322">
            <v>39805</v>
          </cell>
          <cell r="AC322">
            <v>39805</v>
          </cell>
          <cell r="AD322">
            <v>32382000</v>
          </cell>
          <cell r="AE322" t="str">
            <v>Hughes Hubbard</v>
          </cell>
          <cell r="AH322">
            <v>7.77</v>
          </cell>
          <cell r="AI322">
            <v>625135</v>
          </cell>
        </row>
        <row r="323">
          <cell r="A323">
            <v>291</v>
          </cell>
          <cell r="B323" t="str">
            <v>December 1, 2008</v>
          </cell>
          <cell r="C323" t="str">
            <v>OTS</v>
          </cell>
          <cell r="D323" t="str">
            <v>Holding Co Docket</v>
          </cell>
          <cell r="E323" t="str">
            <v>H1169</v>
          </cell>
          <cell r="F323" t="str">
            <v>First Federal Financial Corporation</v>
          </cell>
          <cell r="G323" t="str">
            <v>Private</v>
          </cell>
          <cell r="H323">
            <v>0</v>
          </cell>
          <cell r="I323" t="str">
            <v>Approve</v>
          </cell>
          <cell r="L323" t="str">
            <v>December 4, 2008</v>
          </cell>
          <cell r="M323">
            <v>39786.770833333336</v>
          </cell>
          <cell r="N323" t="str">
            <v>Approve</v>
          </cell>
          <cell r="O323">
            <v>0</v>
          </cell>
          <cell r="P323" t="str">
            <v>12/17/08 received an email indicating the institution will be sending a letter withdrawing from the program</v>
          </cell>
          <cell r="Q323" t="str">
            <v>Yes</v>
          </cell>
          <cell r="R323">
            <v>39790</v>
          </cell>
          <cell r="T323" t="str">
            <v>Mr. Robert P. Wellons</v>
          </cell>
          <cell r="U323" t="str">
            <v>910-892-3123</v>
          </cell>
          <cell r="V323" t="str">
            <v>Clement E. Medley 910-892-7187</v>
          </cell>
          <cell r="W323" t="str">
            <v>P.O. Box 1049</v>
          </cell>
          <cell r="X323" t="str">
            <v>Dunn</v>
          </cell>
          <cell r="Y323" t="str">
            <v>NC</v>
          </cell>
          <cell r="Z323" t="str">
            <v>28335</v>
          </cell>
          <cell r="AA323" t="str">
            <v>(910) 892-9345</v>
          </cell>
          <cell r="AB323" t="str">
            <v xml:space="preserve"> </v>
          </cell>
          <cell r="AE323" t="str">
            <v>Squire Sanders</v>
          </cell>
          <cell r="AH323" t="str">
            <v>n/a</v>
          </cell>
          <cell r="AI323" t="str">
            <v>n/a</v>
          </cell>
          <cell r="AJ323">
            <v>39799</v>
          </cell>
        </row>
        <row r="324">
          <cell r="AB324" t="str">
            <v xml:space="preserve"> </v>
          </cell>
        </row>
        <row r="325">
          <cell r="A325">
            <v>292</v>
          </cell>
          <cell r="B325" t="str">
            <v>December 2, 2008</v>
          </cell>
          <cell r="C325" t="str">
            <v>FRB</v>
          </cell>
          <cell r="D325" t="str">
            <v>RSSD</v>
          </cell>
          <cell r="E325">
            <v>1199602</v>
          </cell>
          <cell r="F325" t="str">
            <v>1st Source Corporation</v>
          </cell>
          <cell r="G325" t="str">
            <v xml:space="preserve">Public </v>
          </cell>
          <cell r="H325">
            <v>111000000</v>
          </cell>
          <cell r="I325" t="str">
            <v>Approve</v>
          </cell>
          <cell r="L325" t="str">
            <v>December 4, 2008</v>
          </cell>
          <cell r="M325">
            <v>39786.770833333336</v>
          </cell>
          <cell r="N325" t="str">
            <v>Approve - conditional</v>
          </cell>
          <cell r="O325">
            <v>111000000</v>
          </cell>
          <cell r="Q325" t="str">
            <v>Yes</v>
          </cell>
          <cell r="R325">
            <v>39793</v>
          </cell>
          <cell r="T325" t="str">
            <v>Mr. Christopher J. Murphy III</v>
          </cell>
          <cell r="U325" t="str">
            <v>574-235-2711</v>
          </cell>
          <cell r="V325" t="str">
            <v>Larry E. Lentych 574-235-2702</v>
          </cell>
          <cell r="W325" t="str">
            <v>100 North Michigan Street, P.O. Box 1602</v>
          </cell>
          <cell r="X325" t="str">
            <v>South Bend</v>
          </cell>
          <cell r="Y325" t="str">
            <v>IN</v>
          </cell>
          <cell r="Z325" t="str">
            <v>46634-1602</v>
          </cell>
          <cell r="AA325" t="str">
            <v>(574) 235-2033</v>
          </cell>
          <cell r="AB325">
            <v>39829</v>
          </cell>
          <cell r="AE325" t="str">
            <v>Hughes Hubbard</v>
          </cell>
          <cell r="AF325" t="str">
            <v>SRCE</v>
          </cell>
          <cell r="AH325">
            <v>19.87</v>
          </cell>
          <cell r="AI325">
            <v>837947</v>
          </cell>
        </row>
        <row r="326">
          <cell r="A326">
            <v>293</v>
          </cell>
          <cell r="B326" t="str">
            <v>December 2, 2008</v>
          </cell>
          <cell r="C326" t="str">
            <v>OTS</v>
          </cell>
          <cell r="D326" t="str">
            <v>RSSD</v>
          </cell>
          <cell r="E326">
            <v>7788</v>
          </cell>
          <cell r="F326" t="str">
            <v>The Elmira Savings Bank, FSB</v>
          </cell>
          <cell r="G326" t="str">
            <v xml:space="preserve">Public </v>
          </cell>
          <cell r="H326">
            <v>9090000</v>
          </cell>
          <cell r="I326" t="str">
            <v>Approve</v>
          </cell>
          <cell r="L326" t="str">
            <v>December 4, 2008</v>
          </cell>
          <cell r="M326">
            <v>39786.770833333336</v>
          </cell>
          <cell r="N326" t="str">
            <v>Approve</v>
          </cell>
          <cell r="O326">
            <v>9090000</v>
          </cell>
          <cell r="Q326" t="str">
            <v>Yes</v>
          </cell>
          <cell r="R326">
            <v>39793</v>
          </cell>
          <cell r="T326" t="str">
            <v>Mr. Michael P. Hosey</v>
          </cell>
          <cell r="U326" t="str">
            <v>607-737-8809</v>
          </cell>
          <cell r="V326" t="str">
            <v>Thomas M. Carr 607-735-8660</v>
          </cell>
          <cell r="W326" t="str">
            <v>333 East Water Street</v>
          </cell>
          <cell r="X326" t="str">
            <v>Elmira</v>
          </cell>
          <cell r="Y326" t="str">
            <v>NY</v>
          </cell>
          <cell r="Z326" t="str">
            <v>14901</v>
          </cell>
          <cell r="AA326" t="str">
            <v>(607) 735-0214</v>
          </cell>
          <cell r="AB326">
            <v>39801</v>
          </cell>
          <cell r="AC326">
            <v>39801</v>
          </cell>
          <cell r="AD326">
            <v>9090000</v>
          </cell>
          <cell r="AE326" t="str">
            <v>Squire Sanders</v>
          </cell>
          <cell r="AF326" t="str">
            <v>ESBK</v>
          </cell>
          <cell r="AH326">
            <v>11.7</v>
          </cell>
          <cell r="AI326">
            <v>116538</v>
          </cell>
        </row>
        <row r="327">
          <cell r="A327">
            <v>294</v>
          </cell>
          <cell r="B327" t="str">
            <v>December 2, 2008</v>
          </cell>
          <cell r="C327" t="str">
            <v>OTS</v>
          </cell>
          <cell r="D327" t="str">
            <v>Holding Co Docket</v>
          </cell>
          <cell r="E327" t="str">
            <v>H4399</v>
          </cell>
          <cell r="F327" t="str">
            <v>BCSB Bancorp, Inc.</v>
          </cell>
          <cell r="G327" t="str">
            <v xml:space="preserve">Public </v>
          </cell>
          <cell r="H327">
            <v>10800000</v>
          </cell>
          <cell r="I327" t="str">
            <v>Approve</v>
          </cell>
          <cell r="L327" t="str">
            <v>December 4, 2008</v>
          </cell>
          <cell r="M327">
            <v>39786.770833333336</v>
          </cell>
          <cell r="N327" t="str">
            <v>Approve</v>
          </cell>
          <cell r="O327">
            <v>10800000</v>
          </cell>
          <cell r="Q327" t="str">
            <v>Yes</v>
          </cell>
          <cell r="R327">
            <v>39793</v>
          </cell>
          <cell r="T327" t="str">
            <v>Mr. Joe Bouffard</v>
          </cell>
          <cell r="U327" t="str">
            <v>410-248-9130</v>
          </cell>
          <cell r="V327" t="str">
            <v>Anthony Cole 410-529-1164</v>
          </cell>
          <cell r="W327" t="str">
            <v>4111 East Joppa Road</v>
          </cell>
          <cell r="X327" t="str">
            <v>Baltimore</v>
          </cell>
          <cell r="Y327" t="str">
            <v>MD</v>
          </cell>
          <cell r="Z327" t="str">
            <v>21236</v>
          </cell>
          <cell r="AA327" t="str">
            <v>(410) 256-0261</v>
          </cell>
          <cell r="AB327">
            <v>39805</v>
          </cell>
          <cell r="AC327">
            <v>39805</v>
          </cell>
          <cell r="AD327">
            <v>10800000</v>
          </cell>
          <cell r="AE327" t="str">
            <v>Hughes Hubbard</v>
          </cell>
          <cell r="AF327" t="str">
            <v>BCSB</v>
          </cell>
          <cell r="AH327">
            <v>8.83</v>
          </cell>
          <cell r="AI327">
            <v>183465</v>
          </cell>
        </row>
        <row r="328">
          <cell r="A328">
            <v>295</v>
          </cell>
          <cell r="B328" t="str">
            <v>December 2, 2008</v>
          </cell>
          <cell r="C328" t="str">
            <v>OTS</v>
          </cell>
          <cell r="D328" t="str">
            <v>Holding Co Docket</v>
          </cell>
          <cell r="E328" t="str">
            <v>H2309</v>
          </cell>
          <cell r="F328" t="str">
            <v>HMN Financial, Inc.</v>
          </cell>
          <cell r="G328" t="str">
            <v xml:space="preserve">Public </v>
          </cell>
          <cell r="H328">
            <v>26000000</v>
          </cell>
          <cell r="I328" t="str">
            <v>Approve</v>
          </cell>
          <cell r="L328" t="str">
            <v>December 11, 2008</v>
          </cell>
          <cell r="M328">
            <v>39793.583333333336</v>
          </cell>
          <cell r="N328" t="str">
            <v>Approve</v>
          </cell>
          <cell r="O328">
            <v>26000000</v>
          </cell>
          <cell r="Q328" t="str">
            <v>Yes</v>
          </cell>
          <cell r="R328">
            <v>39797</v>
          </cell>
          <cell r="T328" t="str">
            <v>Mr. Jon Eberle</v>
          </cell>
          <cell r="U328" t="str">
            <v>507-535-1301</v>
          </cell>
          <cell r="V328" t="str">
            <v>Mike McNeil 507-535-1202</v>
          </cell>
          <cell r="W328" t="str">
            <v>1016 Civic Center Drive NW</v>
          </cell>
          <cell r="X328" t="str">
            <v>Rochester</v>
          </cell>
          <cell r="Y328" t="str">
            <v>MN</v>
          </cell>
          <cell r="Z328" t="str">
            <v>55901</v>
          </cell>
          <cell r="AA328" t="str">
            <v>(507) 535-1301</v>
          </cell>
          <cell r="AB328">
            <v>39805</v>
          </cell>
          <cell r="AC328">
            <v>39805</v>
          </cell>
          <cell r="AD328">
            <v>26000000</v>
          </cell>
          <cell r="AE328" t="str">
            <v>Squire Sanders</v>
          </cell>
          <cell r="AF328" t="str">
            <v>HMNF</v>
          </cell>
          <cell r="AH328">
            <v>4.68</v>
          </cell>
          <cell r="AI328">
            <v>833333</v>
          </cell>
        </row>
        <row r="329">
          <cell r="A329">
            <v>296</v>
          </cell>
          <cell r="B329" t="str">
            <v>December 2, 2008</v>
          </cell>
          <cell r="C329" t="str">
            <v>OTS</v>
          </cell>
          <cell r="D329" t="str">
            <v>Holding Co Docket</v>
          </cell>
          <cell r="E329" t="str">
            <v>H2518</v>
          </cell>
          <cell r="F329" t="str">
            <v>First Community Bank Corporation</v>
          </cell>
          <cell r="G329" t="str">
            <v xml:space="preserve">Public </v>
          </cell>
          <cell r="H329">
            <v>10685000</v>
          </cell>
          <cell r="I329" t="str">
            <v>Approve</v>
          </cell>
          <cell r="L329" t="str">
            <v>December 4, 2008</v>
          </cell>
          <cell r="M329">
            <v>39786.770833333336</v>
          </cell>
          <cell r="N329" t="str">
            <v>Approve</v>
          </cell>
          <cell r="O329">
            <v>10685000</v>
          </cell>
          <cell r="Q329" t="str">
            <v>Yes</v>
          </cell>
          <cell r="R329">
            <v>39793</v>
          </cell>
          <cell r="T329" t="str">
            <v>Mr. Stan McClelland</v>
          </cell>
          <cell r="U329" t="str">
            <v>727-456-5680</v>
          </cell>
          <cell r="V329" t="str">
            <v>Kay McAleer 727-520-0987</v>
          </cell>
          <cell r="W329" t="str">
            <v>9001 Belcher Road</v>
          </cell>
          <cell r="X329" t="str">
            <v>Pinellas Park</v>
          </cell>
          <cell r="Y329" t="str">
            <v>FL</v>
          </cell>
          <cell r="Z329" t="str">
            <v>33783</v>
          </cell>
          <cell r="AA329" t="str">
            <v>(727) 471-0001</v>
          </cell>
          <cell r="AB329">
            <v>39805</v>
          </cell>
          <cell r="AC329">
            <v>39805</v>
          </cell>
          <cell r="AD329">
            <v>10685000</v>
          </cell>
          <cell r="AE329" t="str">
            <v>Hughes Hubbard</v>
          </cell>
          <cell r="AF329" t="str">
            <v>FCF. .</v>
          </cell>
          <cell r="AH329">
            <v>7.02</v>
          </cell>
          <cell r="AI329">
            <v>228312</v>
          </cell>
        </row>
        <row r="330">
          <cell r="A330">
            <v>297</v>
          </cell>
          <cell r="B330" t="str">
            <v>December 2, 2008</v>
          </cell>
          <cell r="C330" t="str">
            <v>OTS</v>
          </cell>
          <cell r="D330" t="str">
            <v>Holding Co Docket</v>
          </cell>
          <cell r="E330" t="str">
            <v>H4317</v>
          </cell>
          <cell r="F330" t="str">
            <v>Citizens Community Bancorp, Inc.</v>
          </cell>
          <cell r="G330" t="str">
            <v xml:space="preserve">Public </v>
          </cell>
          <cell r="H330">
            <v>0</v>
          </cell>
          <cell r="I330" t="str">
            <v>Approve</v>
          </cell>
          <cell r="L330" t="str">
            <v>December 17, 2008</v>
          </cell>
          <cell r="M330">
            <v>39799.520833333336</v>
          </cell>
          <cell r="N330" t="str">
            <v>Approve</v>
          </cell>
          <cell r="O330">
            <v>0</v>
          </cell>
          <cell r="P330" t="str">
            <v>1/12/09: Informed Don that the institution is withdrawing from CPP</v>
          </cell>
          <cell r="Q330" t="str">
            <v>Yes</v>
          </cell>
          <cell r="R330">
            <v>39812</v>
          </cell>
          <cell r="T330" t="str">
            <v>Mr. James G. Cooley</v>
          </cell>
          <cell r="U330" t="str">
            <v>715-836-9994</v>
          </cell>
          <cell r="V330" t="str">
            <v>Timothy J. Cruciani 715-836-9994</v>
          </cell>
          <cell r="W330" t="str">
            <v>2174 EastRidge Center</v>
          </cell>
          <cell r="X330" t="str">
            <v>Eau Claire</v>
          </cell>
          <cell r="Y330" t="str">
            <v>WI</v>
          </cell>
          <cell r="Z330" t="str">
            <v>54701</v>
          </cell>
          <cell r="AA330" t="str">
            <v>(715) 836-0079</v>
          </cell>
          <cell r="AB330" t="str">
            <v xml:space="preserve"> </v>
          </cell>
          <cell r="AE330" t="str">
            <v>Squire Sanders</v>
          </cell>
          <cell r="AF330" t="str">
            <v>CZWI</v>
          </cell>
          <cell r="AJ330">
            <v>39825</v>
          </cell>
        </row>
        <row r="331">
          <cell r="A331">
            <v>298</v>
          </cell>
          <cell r="B331" t="str">
            <v>December 2, 2008</v>
          </cell>
          <cell r="C331" t="str">
            <v>OTS</v>
          </cell>
          <cell r="D331" t="str">
            <v>Holding Co Docket</v>
          </cell>
          <cell r="E331" t="str">
            <v>H1397</v>
          </cell>
          <cell r="F331" t="str">
            <v>Hopkins Bancorp, Inc.</v>
          </cell>
          <cell r="G331" t="str">
            <v>S-Corp</v>
          </cell>
          <cell r="H331">
            <v>3722000</v>
          </cell>
          <cell r="I331" t="str">
            <v>Approve</v>
          </cell>
          <cell r="T331" t="str">
            <v>Mr. Steven Cohen</v>
          </cell>
          <cell r="U331" t="str">
            <v>410-484-1574</v>
          </cell>
          <cell r="V331" t="str">
            <v>Ken Ensor 410-675-2828</v>
          </cell>
          <cell r="W331" t="str">
            <v>134 S. Eaton Street</v>
          </cell>
          <cell r="X331" t="str">
            <v>Baltimore</v>
          </cell>
          <cell r="Y331" t="str">
            <v>MD</v>
          </cell>
          <cell r="Z331" t="str">
            <v>21224</v>
          </cell>
          <cell r="AA331" t="str">
            <v>(410) 415-7385</v>
          </cell>
          <cell r="AB331" t="str">
            <v xml:space="preserve"> </v>
          </cell>
          <cell r="AE331" t="str">
            <v>Hughes Hubbard</v>
          </cell>
          <cell r="AF331" t="str">
            <v>N/A</v>
          </cell>
        </row>
        <row r="332">
          <cell r="AB332" t="str">
            <v xml:space="preserve"> </v>
          </cell>
        </row>
        <row r="333">
          <cell r="A333">
            <v>299</v>
          </cell>
          <cell r="B333" t="str">
            <v>December 3, 2008</v>
          </cell>
          <cell r="C333" t="str">
            <v>OCC</v>
          </cell>
          <cell r="D333" t="str">
            <v>RSSD</v>
          </cell>
          <cell r="E333">
            <v>1039454</v>
          </cell>
          <cell r="F333" t="str">
            <v>Sterling Bancorp</v>
          </cell>
          <cell r="G333" t="str">
            <v xml:space="preserve">Public </v>
          </cell>
          <cell r="H333">
            <v>42000000</v>
          </cell>
          <cell r="I333" t="str">
            <v>Approve</v>
          </cell>
          <cell r="L333" t="str">
            <v>December 4, 2008</v>
          </cell>
          <cell r="M333">
            <v>39786.770833333336</v>
          </cell>
          <cell r="N333" t="str">
            <v>Approve</v>
          </cell>
          <cell r="O333">
            <v>42000000</v>
          </cell>
          <cell r="Q333" t="str">
            <v>Yes</v>
          </cell>
          <cell r="R333">
            <v>39793</v>
          </cell>
          <cell r="T333" t="str">
            <v>Mr. John W. Tietjen</v>
          </cell>
          <cell r="U333" t="str">
            <v>212-757-8035</v>
          </cell>
          <cell r="V333" t="str">
            <v>Dale C. Fredston 212-757-8064</v>
          </cell>
          <cell r="W333" t="str">
            <v>650 Fifth Avenue</v>
          </cell>
          <cell r="X333" t="str">
            <v>New York</v>
          </cell>
          <cell r="Y333" t="str">
            <v>NY</v>
          </cell>
          <cell r="Z333" t="str">
            <v>10019</v>
          </cell>
          <cell r="AA333" t="str">
            <v>(212) 757-8287</v>
          </cell>
          <cell r="AB333">
            <v>39805</v>
          </cell>
          <cell r="AC333">
            <v>39805</v>
          </cell>
          <cell r="AD333">
            <v>42000000</v>
          </cell>
          <cell r="AE333" t="str">
            <v>Squire Sanders</v>
          </cell>
          <cell r="AF333" t="str">
            <v>STL</v>
          </cell>
          <cell r="AH333">
            <v>12.19</v>
          </cell>
          <cell r="AI333">
            <v>516817</v>
          </cell>
        </row>
        <row r="334">
          <cell r="A334">
            <v>300</v>
          </cell>
          <cell r="B334" t="str">
            <v>December 3, 2008</v>
          </cell>
          <cell r="C334" t="str">
            <v>OCC</v>
          </cell>
          <cell r="D334" t="str">
            <v>RSSD</v>
          </cell>
          <cell r="E334">
            <v>1100037</v>
          </cell>
          <cell r="F334" t="str">
            <v>Cadence Financial Corporation</v>
          </cell>
          <cell r="G334" t="str">
            <v xml:space="preserve">Public </v>
          </cell>
          <cell r="H334">
            <v>44000000</v>
          </cell>
          <cell r="I334" t="str">
            <v>Approve</v>
          </cell>
          <cell r="L334" t="str">
            <v>December 4, 2008</v>
          </cell>
          <cell r="M334">
            <v>39786.770833333336</v>
          </cell>
          <cell r="N334" t="str">
            <v>Approve - conditional</v>
          </cell>
          <cell r="O334">
            <v>44000000</v>
          </cell>
          <cell r="Q334" t="str">
            <v>Yes</v>
          </cell>
          <cell r="R334">
            <v>39793</v>
          </cell>
          <cell r="T334" t="str">
            <v>Mr. Richard T. Haston</v>
          </cell>
          <cell r="U334" t="str">
            <v>662-324-4258</v>
          </cell>
          <cell r="V334" t="str">
            <v>Lewis F Mallory, Jr. 662-324-4777</v>
          </cell>
          <cell r="W334" t="str">
            <v>301 East Main Street</v>
          </cell>
          <cell r="X334" t="str">
            <v xml:space="preserve">Starkville </v>
          </cell>
          <cell r="Y334" t="str">
            <v>MS</v>
          </cell>
          <cell r="Z334" t="str">
            <v>39759</v>
          </cell>
          <cell r="AA334" t="str">
            <v>(662) 320-7916</v>
          </cell>
          <cell r="AB334">
            <v>39822</v>
          </cell>
          <cell r="AC334">
            <v>39822</v>
          </cell>
          <cell r="AD334">
            <v>44000000</v>
          </cell>
          <cell r="AE334" t="str">
            <v>Hughes Hubbard</v>
          </cell>
          <cell r="AF334" t="str">
            <v>CADE</v>
          </cell>
          <cell r="AH334">
            <v>5.76</v>
          </cell>
          <cell r="AI334">
            <v>1145833</v>
          </cell>
        </row>
        <row r="335">
          <cell r="A335">
            <v>301</v>
          </cell>
          <cell r="B335" t="str">
            <v>December 3, 2008</v>
          </cell>
          <cell r="C335" t="str">
            <v>OCC</v>
          </cell>
          <cell r="D335" t="str">
            <v>RSSD</v>
          </cell>
          <cell r="E335">
            <v>2925406</v>
          </cell>
          <cell r="F335" t="str">
            <v>NCAL Bancorp</v>
          </cell>
          <cell r="G335" t="str">
            <v>OTC - Private</v>
          </cell>
          <cell r="H335">
            <v>10000000</v>
          </cell>
          <cell r="I335" t="str">
            <v>Approve</v>
          </cell>
          <cell r="L335" t="str">
            <v>December 4, 2008</v>
          </cell>
          <cell r="M335">
            <v>39786.770833333336</v>
          </cell>
          <cell r="N335" t="str">
            <v>Approve</v>
          </cell>
          <cell r="O335">
            <v>10000000</v>
          </cell>
          <cell r="Q335" t="str">
            <v>Yes</v>
          </cell>
          <cell r="R335">
            <v>39793</v>
          </cell>
          <cell r="T335" t="str">
            <v>Mr. Barry W. Uzel</v>
          </cell>
          <cell r="U335" t="str">
            <v>323-655-6001</v>
          </cell>
          <cell r="V335" t="str">
            <v>Keith T. Holmes 310-282-8932</v>
          </cell>
          <cell r="W335" t="str">
            <v>145 South Fairfax Avenue</v>
          </cell>
          <cell r="X335" t="str">
            <v>Los Angeles</v>
          </cell>
          <cell r="Y335" t="str">
            <v>CA</v>
          </cell>
          <cell r="Z335" t="str">
            <v>90036</v>
          </cell>
          <cell r="AA335" t="str">
            <v>(323) 932-1662</v>
          </cell>
          <cell r="AB335">
            <v>39801</v>
          </cell>
          <cell r="AC335">
            <v>39801</v>
          </cell>
          <cell r="AD335">
            <v>10000000</v>
          </cell>
          <cell r="AE335" t="str">
            <v>Squire Sanders</v>
          </cell>
          <cell r="AF335" t="str">
            <v>NCAL</v>
          </cell>
          <cell r="AH335" t="str">
            <v>n/a</v>
          </cell>
          <cell r="AI335" t="str">
            <v>n/a</v>
          </cell>
        </row>
        <row r="336">
          <cell r="A336">
            <v>302</v>
          </cell>
          <cell r="B336" t="str">
            <v>December 3, 2008</v>
          </cell>
          <cell r="C336" t="str">
            <v>OCC</v>
          </cell>
          <cell r="D336" t="str">
            <v>RSSD</v>
          </cell>
          <cell r="E336">
            <v>2759900</v>
          </cell>
          <cell r="F336" t="str">
            <v>LCNB Corp.</v>
          </cell>
          <cell r="G336" t="str">
            <v xml:space="preserve">Public </v>
          </cell>
          <cell r="H336">
            <v>13400000</v>
          </cell>
          <cell r="I336" t="str">
            <v>Approve</v>
          </cell>
          <cell r="L336" t="str">
            <v>December 4, 2008</v>
          </cell>
          <cell r="M336">
            <v>39786.770833333336</v>
          </cell>
          <cell r="N336" t="str">
            <v>Approve</v>
          </cell>
          <cell r="O336">
            <v>13400000</v>
          </cell>
          <cell r="Q336" t="str">
            <v>Yes</v>
          </cell>
          <cell r="R336">
            <v>39793</v>
          </cell>
          <cell r="T336" t="str">
            <v>Mr. Steve Foster</v>
          </cell>
          <cell r="U336" t="str">
            <v>513-932-1414</v>
          </cell>
          <cell r="V336" t="str">
            <v>Robert Haines 513-932-1414</v>
          </cell>
          <cell r="W336" t="str">
            <v>2 North Broadway, PO Box 59</v>
          </cell>
          <cell r="X336" t="str">
            <v>Lebanon</v>
          </cell>
          <cell r="Y336" t="str">
            <v>OH</v>
          </cell>
          <cell r="Z336" t="str">
            <v>45036</v>
          </cell>
          <cell r="AA336" t="str">
            <v>(513) 933-2333</v>
          </cell>
          <cell r="AB336">
            <v>39822</v>
          </cell>
          <cell r="AC336">
            <v>39822</v>
          </cell>
          <cell r="AD336">
            <v>13400000</v>
          </cell>
          <cell r="AE336" t="str">
            <v>Hughes Hubbard</v>
          </cell>
          <cell r="AF336" t="str">
            <v>LCNB</v>
          </cell>
          <cell r="AH336">
            <v>9.26</v>
          </cell>
          <cell r="AI336">
            <v>217062.64</v>
          </cell>
        </row>
        <row r="337">
          <cell r="A337">
            <v>303</v>
          </cell>
          <cell r="B337" t="str">
            <v>December 3, 2008</v>
          </cell>
          <cell r="C337" t="str">
            <v>OCC</v>
          </cell>
          <cell r="D337" t="str">
            <v>RSSD</v>
          </cell>
          <cell r="E337">
            <v>1048670</v>
          </cell>
          <cell r="F337" t="str">
            <v>The Wilber Corporation</v>
          </cell>
          <cell r="G337" t="str">
            <v xml:space="preserve">Public </v>
          </cell>
          <cell r="H337">
            <v>12000000</v>
          </cell>
          <cell r="I337" t="str">
            <v>Approve</v>
          </cell>
          <cell r="L337" t="str">
            <v>December 4, 2008</v>
          </cell>
          <cell r="M337">
            <v>39786.770833333336</v>
          </cell>
          <cell r="N337" t="str">
            <v>Approve - conditional</v>
          </cell>
          <cell r="O337">
            <v>12000000</v>
          </cell>
          <cell r="P337" t="str">
            <v>12/4/08; I/C approved, but it needs to be on our terms (not theirs)</v>
          </cell>
          <cell r="Q337" t="str">
            <v>Yes</v>
          </cell>
          <cell r="R337">
            <v>39793</v>
          </cell>
          <cell r="T337" t="str">
            <v>Mr. Douglas C. Gulotty</v>
          </cell>
          <cell r="U337" t="str">
            <v>607-433-4172</v>
          </cell>
          <cell r="V337" t="str">
            <v>Joseph E. Sutaris 607-433-4184</v>
          </cell>
          <cell r="W337" t="str">
            <v>245 Main Street</v>
          </cell>
          <cell r="X337" t="str">
            <v>Oneonta</v>
          </cell>
          <cell r="Y337" t="str">
            <v>NY</v>
          </cell>
          <cell r="Z337" t="str">
            <v>13820</v>
          </cell>
          <cell r="AA337" t="str">
            <v>(607) 433-4161</v>
          </cell>
          <cell r="AB337" t="str">
            <v xml:space="preserve"> </v>
          </cell>
          <cell r="AE337" t="str">
            <v>Squire Sanders</v>
          </cell>
          <cell r="AF337" t="str">
            <v>GIW</v>
          </cell>
        </row>
        <row r="338">
          <cell r="A338">
            <v>304</v>
          </cell>
          <cell r="B338" t="str">
            <v>December 3, 2008</v>
          </cell>
          <cell r="C338" t="str">
            <v>OCC</v>
          </cell>
          <cell r="D338" t="str">
            <v>RSSD</v>
          </cell>
          <cell r="E338">
            <v>1048764</v>
          </cell>
          <cell r="F338" t="str">
            <v>Center Bancorp, Inc.</v>
          </cell>
          <cell r="G338" t="str">
            <v xml:space="preserve">Public </v>
          </cell>
          <cell r="H338">
            <v>10000000</v>
          </cell>
          <cell r="I338" t="str">
            <v>Approve</v>
          </cell>
          <cell r="L338" t="str">
            <v>December 4, 2008</v>
          </cell>
          <cell r="M338">
            <v>39786.770833333336</v>
          </cell>
          <cell r="N338" t="str">
            <v>Approve</v>
          </cell>
          <cell r="O338">
            <v>10000000</v>
          </cell>
          <cell r="Q338" t="str">
            <v>Yes</v>
          </cell>
          <cell r="R338">
            <v>39793</v>
          </cell>
          <cell r="T338" t="str">
            <v>Mr. Anthony C. Weagley</v>
          </cell>
          <cell r="U338" t="str">
            <v>908-206-2886</v>
          </cell>
          <cell r="V338" t="str">
            <v>A. Richard Abrahamian 908-206-2984</v>
          </cell>
          <cell r="W338" t="str">
            <v>2455 Morris Avenue</v>
          </cell>
          <cell r="X338" t="str">
            <v>Union</v>
          </cell>
          <cell r="Y338" t="str">
            <v>NJ</v>
          </cell>
          <cell r="Z338" t="str">
            <v>07083</v>
          </cell>
          <cell r="AA338" t="str">
            <v>(908) 810-7304</v>
          </cell>
          <cell r="AB338">
            <v>39822</v>
          </cell>
          <cell r="AC338">
            <v>39822</v>
          </cell>
          <cell r="AD338">
            <v>10000000</v>
          </cell>
          <cell r="AE338" t="str">
            <v>Hughes Hubbard</v>
          </cell>
          <cell r="AF338" t="str">
            <v>CNBC</v>
          </cell>
          <cell r="AG338" t="str">
            <v>Nasdaq</v>
          </cell>
          <cell r="AH338">
            <v>8.65</v>
          </cell>
          <cell r="AI338">
            <v>173410</v>
          </cell>
        </row>
        <row r="339">
          <cell r="A339">
            <v>305</v>
          </cell>
          <cell r="B339" t="str">
            <v>December 3, 2008</v>
          </cell>
          <cell r="C339" t="str">
            <v>OCC</v>
          </cell>
          <cell r="D339" t="str">
            <v>RSSD</v>
          </cell>
          <cell r="E339">
            <v>1133437</v>
          </cell>
          <cell r="F339" t="str">
            <v>SCBT Financial Corporation</v>
          </cell>
          <cell r="G339" t="str">
            <v xml:space="preserve">Public </v>
          </cell>
          <cell r="H339">
            <v>64779000</v>
          </cell>
          <cell r="I339" t="str">
            <v>Approve</v>
          </cell>
          <cell r="L339" t="str">
            <v>December 4, 2008</v>
          </cell>
          <cell r="M339">
            <v>39786.770833333336</v>
          </cell>
          <cell r="N339" t="str">
            <v>Approve - conditional</v>
          </cell>
          <cell r="O339">
            <v>64779000</v>
          </cell>
          <cell r="P339" t="str">
            <v>12/4/08; I/C approved, but we need to check for foreign ownership</v>
          </cell>
          <cell r="Q339" t="str">
            <v>Yes</v>
          </cell>
          <cell r="R339">
            <v>39793</v>
          </cell>
          <cell r="T339" t="str">
            <v>Mr. John C. Pollok</v>
          </cell>
          <cell r="U339" t="str">
            <v>803-765-4630</v>
          </cell>
          <cell r="V339" t="str">
            <v>Richard C. Mathis 803-765-4618</v>
          </cell>
          <cell r="W339" t="str">
            <v>520 Gervais Street</v>
          </cell>
          <cell r="X339" t="str">
            <v>Columbia</v>
          </cell>
          <cell r="Y339" t="str">
            <v>SC</v>
          </cell>
          <cell r="Z339" t="str">
            <v>29201</v>
          </cell>
          <cell r="AA339" t="str">
            <v>(803) 765-1966</v>
          </cell>
          <cell r="AB339">
            <v>39829</v>
          </cell>
          <cell r="AC339">
            <v>39829</v>
          </cell>
          <cell r="AD339">
            <v>64779000</v>
          </cell>
          <cell r="AE339" t="str">
            <v>Squire Sanders</v>
          </cell>
          <cell r="AF339" t="str">
            <v>SCBT</v>
          </cell>
          <cell r="AH339">
            <v>32.06</v>
          </cell>
          <cell r="AI339">
            <v>303083</v>
          </cell>
        </row>
        <row r="340">
          <cell r="A340">
            <v>306</v>
          </cell>
          <cell r="B340" t="str">
            <v>December 3, 2008</v>
          </cell>
          <cell r="C340" t="str">
            <v>OCC</v>
          </cell>
          <cell r="D340" t="str">
            <v>RSSD</v>
          </cell>
          <cell r="E340">
            <v>3005332</v>
          </cell>
          <cell r="F340" t="str">
            <v>F.N.B. Corporation</v>
          </cell>
          <cell r="G340" t="str">
            <v xml:space="preserve">Public </v>
          </cell>
          <cell r="H340">
            <v>181628000</v>
          </cell>
          <cell r="I340" t="str">
            <v>Approve</v>
          </cell>
          <cell r="L340" t="str">
            <v>December 9, 2008</v>
          </cell>
          <cell r="M340">
            <v>39791.541666666664</v>
          </cell>
          <cell r="N340" t="str">
            <v>Approve</v>
          </cell>
          <cell r="O340">
            <v>100000000</v>
          </cell>
          <cell r="P340" t="str">
            <v>1/6/09; amount decreased per Hughes Hubbard</v>
          </cell>
          <cell r="Q340" t="str">
            <v>Yes</v>
          </cell>
          <cell r="R340">
            <v>39793</v>
          </cell>
          <cell r="T340" t="str">
            <v>Mr. James G. Orie</v>
          </cell>
          <cell r="U340" t="str">
            <v>724-983-3435</v>
          </cell>
          <cell r="V340" t="str">
            <v>Brian F. Lilly 724-983-6770</v>
          </cell>
          <cell r="W340" t="str">
            <v>One F.N.B. Boulevard</v>
          </cell>
          <cell r="X340" t="str">
            <v>Hermitage</v>
          </cell>
          <cell r="Y340" t="str">
            <v>PA</v>
          </cell>
          <cell r="Z340" t="str">
            <v>16148</v>
          </cell>
          <cell r="AA340" t="str">
            <v>(724) 983-3349</v>
          </cell>
          <cell r="AB340">
            <v>39822</v>
          </cell>
          <cell r="AC340">
            <v>39822</v>
          </cell>
          <cell r="AD340">
            <v>100000000</v>
          </cell>
          <cell r="AE340" t="str">
            <v>Hughes Hubbard</v>
          </cell>
          <cell r="AF340" t="str">
            <v>FNB</v>
          </cell>
          <cell r="AH340">
            <v>11.52</v>
          </cell>
          <cell r="AI340">
            <v>1302083</v>
          </cell>
        </row>
        <row r="341">
          <cell r="A341">
            <v>307</v>
          </cell>
          <cell r="B341" t="str">
            <v>December 3, 2008</v>
          </cell>
          <cell r="C341" t="str">
            <v>OCC</v>
          </cell>
          <cell r="D341" t="str">
            <v>RSSD</v>
          </cell>
          <cell r="E341">
            <v>2808590</v>
          </cell>
          <cell r="F341" t="str">
            <v>Capital Bancorp, Inc.</v>
          </cell>
          <cell r="G341" t="str">
            <v>Private</v>
          </cell>
          <cell r="H341">
            <v>4700000</v>
          </cell>
          <cell r="I341" t="str">
            <v>Approve</v>
          </cell>
          <cell r="L341" t="str">
            <v>December 4, 2008</v>
          </cell>
          <cell r="M341">
            <v>39786.770833333336</v>
          </cell>
          <cell r="N341" t="str">
            <v>Approve</v>
          </cell>
          <cell r="O341">
            <v>4700000</v>
          </cell>
          <cell r="Q341" t="str">
            <v>Yes</v>
          </cell>
          <cell r="R341">
            <v>39793</v>
          </cell>
          <cell r="T341" t="str">
            <v>Mr. Stephen Ashman</v>
          </cell>
          <cell r="U341" t="str">
            <v>301-468-8848</v>
          </cell>
          <cell r="V341" t="str">
            <v>Scot Browning 240-283-0401</v>
          </cell>
          <cell r="W341" t="str">
            <v>One Church Street, Suite 300</v>
          </cell>
          <cell r="X341" t="str">
            <v>Rockville</v>
          </cell>
          <cell r="Y341" t="str">
            <v>MD</v>
          </cell>
          <cell r="Z341" t="str">
            <v>20850</v>
          </cell>
          <cell r="AA341" t="str">
            <v>(301) 468-0342</v>
          </cell>
          <cell r="AB341">
            <v>39805</v>
          </cell>
          <cell r="AC341">
            <v>39805</v>
          </cell>
          <cell r="AD341">
            <v>4700000</v>
          </cell>
          <cell r="AE341" t="str">
            <v>Squire Sanders</v>
          </cell>
          <cell r="AF341" t="str">
            <v>N/A</v>
          </cell>
          <cell r="AH341" t="str">
            <v>n/a</v>
          </cell>
          <cell r="AI341" t="str">
            <v>n/a</v>
          </cell>
        </row>
        <row r="342">
          <cell r="A342">
            <v>308</v>
          </cell>
          <cell r="B342" t="str">
            <v>December 3, 2008</v>
          </cell>
          <cell r="C342" t="str">
            <v>OCC</v>
          </cell>
          <cell r="D342" t="str">
            <v>RSSD</v>
          </cell>
          <cell r="E342">
            <v>1139279</v>
          </cell>
          <cell r="F342" t="str">
            <v>NBT Bancorp Inc.</v>
          </cell>
          <cell r="G342" t="str">
            <v xml:space="preserve">Public </v>
          </cell>
          <cell r="H342">
            <v>0</v>
          </cell>
          <cell r="I342" t="str">
            <v>Approve</v>
          </cell>
          <cell r="L342" t="str">
            <v>December 4, 2008</v>
          </cell>
          <cell r="M342">
            <v>39786.770833333336</v>
          </cell>
          <cell r="N342" t="str">
            <v>Approve</v>
          </cell>
          <cell r="O342">
            <v>0</v>
          </cell>
          <cell r="P342" t="str">
            <v>1/6/09: received official withdrawal letter</v>
          </cell>
          <cell r="Q342" t="str">
            <v>Yes</v>
          </cell>
          <cell r="R342">
            <v>39793</v>
          </cell>
          <cell r="T342" t="str">
            <v>Mr. Martin Dietrich</v>
          </cell>
          <cell r="U342" t="str">
            <v>607-337-6119</v>
          </cell>
          <cell r="V342" t="str">
            <v>Michael J. Chewens 607-337-6520</v>
          </cell>
          <cell r="W342" t="str">
            <v>52 South Broad Street</v>
          </cell>
          <cell r="X342" t="str">
            <v>Norwich</v>
          </cell>
          <cell r="Y342" t="str">
            <v>NY</v>
          </cell>
          <cell r="Z342" t="str">
            <v>13815</v>
          </cell>
          <cell r="AA342" t="str">
            <v>(607) 336-6545</v>
          </cell>
          <cell r="AB342" t="str">
            <v xml:space="preserve"> </v>
          </cell>
          <cell r="AE342" t="str">
            <v>Hughes Hubbard</v>
          </cell>
          <cell r="AF342" t="str">
            <v>NBTB</v>
          </cell>
          <cell r="AJ342">
            <v>39819</v>
          </cell>
        </row>
        <row r="343">
          <cell r="A343">
            <v>309</v>
          </cell>
          <cell r="B343" t="str">
            <v>December 3, 2008</v>
          </cell>
          <cell r="C343" t="str">
            <v>OCC</v>
          </cell>
          <cell r="D343" t="str">
            <v>RSSD</v>
          </cell>
          <cell r="E343">
            <v>1404632</v>
          </cell>
          <cell r="F343" t="str">
            <v>First Bankers Trustshares, Inc.</v>
          </cell>
          <cell r="G343" t="str">
            <v>OTC - Private</v>
          </cell>
          <cell r="H343">
            <v>10000000</v>
          </cell>
          <cell r="I343" t="str">
            <v>Approve</v>
          </cell>
          <cell r="L343" t="str">
            <v>December 4, 2008</v>
          </cell>
          <cell r="M343">
            <v>39786.770833333336</v>
          </cell>
          <cell r="N343" t="str">
            <v>Approve</v>
          </cell>
          <cell r="O343">
            <v>10000000</v>
          </cell>
          <cell r="Q343" t="str">
            <v>Yes</v>
          </cell>
          <cell r="R343">
            <v>39793</v>
          </cell>
          <cell r="T343" t="str">
            <v>Mr. Arthur Greenbank</v>
          </cell>
          <cell r="U343" t="str">
            <v>217-228-8080</v>
          </cell>
          <cell r="V343" t="str">
            <v>Brian Ippensen 217-228-8658</v>
          </cell>
          <cell r="W343" t="str">
            <v>1201 Broadway</v>
          </cell>
          <cell r="X343" t="str">
            <v>Quincy</v>
          </cell>
          <cell r="Y343" t="str">
            <v>IL</v>
          </cell>
          <cell r="Z343" t="str">
            <v>62301</v>
          </cell>
          <cell r="AA343" t="str">
            <v>(217) 277-0080</v>
          </cell>
          <cell r="AB343">
            <v>39829</v>
          </cell>
          <cell r="AC343">
            <v>39829</v>
          </cell>
          <cell r="AD343">
            <v>10000000</v>
          </cell>
          <cell r="AE343" t="str">
            <v>Squire Sanders</v>
          </cell>
          <cell r="AF343" t="str">
            <v>FBTT</v>
          </cell>
          <cell r="AH343" t="str">
            <v>n/a</v>
          </cell>
          <cell r="AI343" t="str">
            <v>n/a</v>
          </cell>
        </row>
        <row r="344">
          <cell r="A344">
            <v>310</v>
          </cell>
          <cell r="B344" t="str">
            <v>December 3, 2008</v>
          </cell>
          <cell r="C344" t="str">
            <v>OCC</v>
          </cell>
          <cell r="D344" t="str">
            <v>RSSD</v>
          </cell>
          <cell r="E344">
            <v>1401190</v>
          </cell>
          <cell r="F344" t="str">
            <v>Evans Bancorp, Inc.</v>
          </cell>
          <cell r="G344" t="str">
            <v xml:space="preserve">Public </v>
          </cell>
          <cell r="H344">
            <v>0</v>
          </cell>
          <cell r="I344" t="str">
            <v>Approve</v>
          </cell>
          <cell r="L344" t="str">
            <v>December 4, 2008</v>
          </cell>
          <cell r="M344">
            <v>39786.770833333336</v>
          </cell>
          <cell r="N344" t="str">
            <v>Approve</v>
          </cell>
          <cell r="O344">
            <v>0</v>
          </cell>
          <cell r="P344" t="str">
            <v>media reports say they withdrew (12/19, lhb)</v>
          </cell>
          <cell r="Q344" t="str">
            <v>Yes</v>
          </cell>
          <cell r="R344">
            <v>39793</v>
          </cell>
          <cell r="T344" t="str">
            <v>Mr. David J. Nasca</v>
          </cell>
          <cell r="U344" t="str">
            <v>716-926-2002</v>
          </cell>
          <cell r="V344" t="str">
            <v>Gary A. Kajtoch 716-926-2007</v>
          </cell>
          <cell r="W344" t="str">
            <v>14 - 16 North Main St.</v>
          </cell>
          <cell r="X344" t="str">
            <v>Angola</v>
          </cell>
          <cell r="Y344" t="str">
            <v>NY</v>
          </cell>
          <cell r="Z344" t="str">
            <v>14006</v>
          </cell>
          <cell r="AA344" t="str">
            <v>(716) 926-2005</v>
          </cell>
          <cell r="AB344" t="str">
            <v xml:space="preserve"> </v>
          </cell>
          <cell r="AE344" t="str">
            <v>Hughes Hubbard</v>
          </cell>
          <cell r="AF344" t="str">
            <v>EVBN</v>
          </cell>
          <cell r="AJ344">
            <v>39801</v>
          </cell>
        </row>
        <row r="345">
          <cell r="A345">
            <v>311</v>
          </cell>
          <cell r="B345" t="str">
            <v>December 3, 2008</v>
          </cell>
          <cell r="C345" t="str">
            <v>OCC</v>
          </cell>
          <cell r="D345" t="str">
            <v>RSSD</v>
          </cell>
          <cell r="E345">
            <v>1140510</v>
          </cell>
          <cell r="F345" t="str">
            <v>Alliance Financial Corporation</v>
          </cell>
          <cell r="G345" t="str">
            <v xml:space="preserve">Public </v>
          </cell>
          <cell r="H345">
            <v>27000000</v>
          </cell>
          <cell r="I345" t="str">
            <v>Approve</v>
          </cell>
          <cell r="L345" t="str">
            <v>December 4, 2008</v>
          </cell>
          <cell r="M345">
            <v>39786.770833333336</v>
          </cell>
          <cell r="N345" t="str">
            <v>Approve</v>
          </cell>
          <cell r="O345">
            <v>26918000</v>
          </cell>
          <cell r="Q345" t="str">
            <v>Yes</v>
          </cell>
          <cell r="R345">
            <v>39793</v>
          </cell>
          <cell r="T345" t="str">
            <v>Mr. Jack H. Webb</v>
          </cell>
          <cell r="U345" t="str">
            <v>315-475-7551</v>
          </cell>
          <cell r="V345" t="str">
            <v>J. Daniel Mohr 315-475-4478</v>
          </cell>
          <cell r="W345" t="str">
            <v>120 Madison Street, 18th Floor</v>
          </cell>
          <cell r="X345" t="str">
            <v>Syracuse</v>
          </cell>
          <cell r="Y345" t="str">
            <v>NY</v>
          </cell>
          <cell r="Z345" t="str">
            <v>13202</v>
          </cell>
          <cell r="AA345" t="str">
            <v>(315) 475-4421</v>
          </cell>
          <cell r="AB345">
            <v>39801</v>
          </cell>
          <cell r="AC345">
            <v>39801</v>
          </cell>
          <cell r="AD345">
            <v>26918000</v>
          </cell>
          <cell r="AE345" t="str">
            <v>Squire Sanders</v>
          </cell>
          <cell r="AF345" t="str">
            <v>ALNC</v>
          </cell>
          <cell r="AG345" t="str">
            <v>Nasdaq</v>
          </cell>
          <cell r="AH345">
            <v>23.33</v>
          </cell>
          <cell r="AI345">
            <v>173069</v>
          </cell>
        </row>
        <row r="346">
          <cell r="A346">
            <v>312</v>
          </cell>
          <cell r="B346" t="str">
            <v>December 3, 2008</v>
          </cell>
          <cell r="C346" t="str">
            <v>FRB</v>
          </cell>
          <cell r="D346" t="str">
            <v>RSSD</v>
          </cell>
          <cell r="E346">
            <v>1140677</v>
          </cell>
          <cell r="F346" t="str">
            <v>Central Virginia Bankshares, Inc.</v>
          </cell>
          <cell r="G346" t="str">
            <v xml:space="preserve">Public </v>
          </cell>
          <cell r="H346">
            <v>11385000</v>
          </cell>
          <cell r="I346" t="str">
            <v>Approve</v>
          </cell>
          <cell r="L346" t="str">
            <v>December 4, 2008</v>
          </cell>
          <cell r="M346">
            <v>39786.770833333336</v>
          </cell>
          <cell r="N346" t="str">
            <v>Approve</v>
          </cell>
          <cell r="O346">
            <v>11385000</v>
          </cell>
          <cell r="Q346" t="str">
            <v>Yes</v>
          </cell>
          <cell r="R346">
            <v>39793</v>
          </cell>
          <cell r="T346" t="str">
            <v>Mr. Charles F. Catlett, III</v>
          </cell>
          <cell r="U346" t="str">
            <v>804-403-2002</v>
          </cell>
          <cell r="V346" t="str">
            <v>R. Larry Lyons 804-403-2001</v>
          </cell>
          <cell r="W346" t="str">
            <v>P.O. Box 39</v>
          </cell>
          <cell r="X346" t="str">
            <v>Powhatan</v>
          </cell>
          <cell r="Y346" t="str">
            <v>VA</v>
          </cell>
          <cell r="Z346" t="str">
            <v>23139</v>
          </cell>
          <cell r="AA346" t="str">
            <v>(804) 598-4051</v>
          </cell>
          <cell r="AB346" t="str">
            <v xml:space="preserve"> </v>
          </cell>
          <cell r="AE346" t="str">
            <v>Hughes Hubbard</v>
          </cell>
          <cell r="AF346" t="str">
            <v>CVBK</v>
          </cell>
        </row>
        <row r="347">
          <cell r="A347">
            <v>313</v>
          </cell>
          <cell r="B347" t="str">
            <v>December 3, 2008</v>
          </cell>
          <cell r="C347" t="str">
            <v>FRB</v>
          </cell>
          <cell r="D347" t="str">
            <v>RSSD</v>
          </cell>
          <cell r="E347">
            <v>1846232</v>
          </cell>
          <cell r="F347" t="str">
            <v>Rising Sun Bancorp</v>
          </cell>
          <cell r="G347" t="str">
            <v>OTC - Private</v>
          </cell>
          <cell r="H347">
            <v>5983920</v>
          </cell>
          <cell r="I347" t="str">
            <v>Approve</v>
          </cell>
          <cell r="L347" t="str">
            <v>December 4, 2008</v>
          </cell>
          <cell r="M347">
            <v>39786.770833333336</v>
          </cell>
          <cell r="N347" t="str">
            <v>Approve</v>
          </cell>
          <cell r="O347">
            <v>5983000</v>
          </cell>
          <cell r="Q347" t="str">
            <v>Yes</v>
          </cell>
          <cell r="R347">
            <v>39793</v>
          </cell>
          <cell r="T347" t="str">
            <v>Mr. Jack H. Goldstein</v>
          </cell>
          <cell r="U347" t="str">
            <v>410-658-5504 ext. 2222</v>
          </cell>
          <cell r="V347" t="str">
            <v>Teresa L. Greider 410-658-5504 ext. 2256</v>
          </cell>
          <cell r="W347" t="str">
            <v>P.O. Box 370</v>
          </cell>
          <cell r="X347" t="str">
            <v>Rising Sun</v>
          </cell>
          <cell r="Y347" t="str">
            <v>MD</v>
          </cell>
          <cell r="Z347" t="str">
            <v>21911</v>
          </cell>
          <cell r="AA347" t="str">
            <v>(410) 658-6215</v>
          </cell>
          <cell r="AB347">
            <v>39822</v>
          </cell>
          <cell r="AC347">
            <v>39822</v>
          </cell>
          <cell r="AD347">
            <v>5983000</v>
          </cell>
          <cell r="AE347" t="str">
            <v>Squire Sanders</v>
          </cell>
          <cell r="AF347" t="str">
            <v>RSAM</v>
          </cell>
          <cell r="AH347" t="str">
            <v>n/a</v>
          </cell>
          <cell r="AI347" t="str">
            <v>n/a</v>
          </cell>
        </row>
        <row r="348">
          <cell r="A348">
            <v>314</v>
          </cell>
          <cell r="B348" t="str">
            <v>December 3, 2008</v>
          </cell>
          <cell r="C348" t="str">
            <v>FRB</v>
          </cell>
          <cell r="D348" t="str">
            <v>RSSD</v>
          </cell>
          <cell r="E348">
            <v>2324997</v>
          </cell>
          <cell r="F348" t="str">
            <v>Cache Valley Banking Company</v>
          </cell>
          <cell r="G348" t="str">
            <v>Private</v>
          </cell>
          <cell r="H348">
            <v>4767330</v>
          </cell>
          <cell r="I348" t="str">
            <v>COUNCIL</v>
          </cell>
          <cell r="J348">
            <v>39785</v>
          </cell>
          <cell r="K348" t="str">
            <v>Approve</v>
          </cell>
          <cell r="L348" t="str">
            <v>December 4, 2008</v>
          </cell>
          <cell r="M348">
            <v>39786.770833333336</v>
          </cell>
          <cell r="N348" t="str">
            <v>Approve</v>
          </cell>
          <cell r="O348">
            <v>4767000</v>
          </cell>
          <cell r="P348" t="str">
            <v>11/3/08: Council heard and passed on, application that requested amt was 3% of RWA of $158,911,000</v>
          </cell>
          <cell r="Q348" t="str">
            <v>Yes</v>
          </cell>
          <cell r="R348">
            <v>39793</v>
          </cell>
          <cell r="T348" t="str">
            <v>Mr. Gregg Miller</v>
          </cell>
          <cell r="U348" t="str">
            <v>435-753-3020 ext. 101</v>
          </cell>
          <cell r="V348" t="str">
            <v>Mike Lemon 435-753-3020 ext. 121</v>
          </cell>
          <cell r="W348" t="str">
            <v>101 North Main</v>
          </cell>
          <cell r="X348" t="str">
            <v>Logan</v>
          </cell>
          <cell r="Y348" t="str">
            <v>UT</v>
          </cell>
          <cell r="Z348" t="str">
            <v>84321</v>
          </cell>
          <cell r="AA348" t="str">
            <v>(435) 753-9057</v>
          </cell>
          <cell r="AB348">
            <v>39805</v>
          </cell>
          <cell r="AC348">
            <v>39805</v>
          </cell>
          <cell r="AD348">
            <v>4767000</v>
          </cell>
          <cell r="AE348" t="str">
            <v>Hughes Hubbard</v>
          </cell>
          <cell r="AF348" t="str">
            <v>420104Z US</v>
          </cell>
          <cell r="AH348" t="str">
            <v>n/a</v>
          </cell>
          <cell r="AI348" t="str">
            <v>n/a</v>
          </cell>
        </row>
        <row r="349">
          <cell r="A349">
            <v>315</v>
          </cell>
          <cell r="B349" t="str">
            <v>December 3, 2008</v>
          </cell>
          <cell r="C349" t="str">
            <v>OCC</v>
          </cell>
          <cell r="D349" t="str">
            <v>RSSD</v>
          </cell>
          <cell r="E349">
            <v>3338795</v>
          </cell>
          <cell r="F349" t="str">
            <v>Pacific Coast National Bancorp</v>
          </cell>
          <cell r="G349" t="str">
            <v>OTC - Private</v>
          </cell>
          <cell r="H349">
            <v>4120000</v>
          </cell>
          <cell r="I349" t="str">
            <v>COUNCIL</v>
          </cell>
          <cell r="J349">
            <v>39785</v>
          </cell>
          <cell r="K349" t="str">
            <v>Approve</v>
          </cell>
          <cell r="L349" t="str">
            <v>December 4, 2008</v>
          </cell>
          <cell r="M349">
            <v>39786.770833333336</v>
          </cell>
          <cell r="N349" t="str">
            <v>Approve</v>
          </cell>
          <cell r="O349">
            <v>4120000</v>
          </cell>
          <cell r="Q349" t="str">
            <v>Yes</v>
          </cell>
          <cell r="R349">
            <v>39793</v>
          </cell>
          <cell r="T349" t="str">
            <v>Mr. Michael S. Hahn</v>
          </cell>
          <cell r="U349" t="str">
            <v>949-361-4300</v>
          </cell>
          <cell r="V349" t="str">
            <v>Terry A. Stalk 949-361-4300</v>
          </cell>
          <cell r="W349" t="str">
            <v>905 Calle Amanecer, Suite 100</v>
          </cell>
          <cell r="X349" t="str">
            <v>San Clemente</v>
          </cell>
          <cell r="Y349" t="str">
            <v>CA</v>
          </cell>
          <cell r="Z349" t="str">
            <v>92673</v>
          </cell>
          <cell r="AA349" t="str">
            <v>(949) 361-4366</v>
          </cell>
          <cell r="AB349">
            <v>39829</v>
          </cell>
          <cell r="AC349">
            <v>39829</v>
          </cell>
          <cell r="AD349">
            <v>4120000</v>
          </cell>
          <cell r="AE349" t="str">
            <v>Squire Sanders</v>
          </cell>
          <cell r="AF349" t="str">
            <v>PCST</v>
          </cell>
        </row>
        <row r="350">
          <cell r="A350">
            <v>316</v>
          </cell>
          <cell r="B350" t="str">
            <v>December 3, 2008</v>
          </cell>
          <cell r="C350" t="str">
            <v>OCC</v>
          </cell>
          <cell r="D350" t="str">
            <v>RSSD</v>
          </cell>
          <cell r="E350">
            <v>2764258</v>
          </cell>
          <cell r="F350" t="str">
            <v>Intervest Bancshares Corporation</v>
          </cell>
          <cell r="G350" t="str">
            <v xml:space="preserve">Public </v>
          </cell>
          <cell r="H350">
            <v>25000000</v>
          </cell>
          <cell r="I350" t="str">
            <v>COUNCIL</v>
          </cell>
          <cell r="J350">
            <v>39785</v>
          </cell>
          <cell r="K350" t="str">
            <v>Approve</v>
          </cell>
          <cell r="L350" t="str">
            <v>December 4, 2008</v>
          </cell>
          <cell r="M350">
            <v>39786.770833333336</v>
          </cell>
          <cell r="N350" t="str">
            <v>Approve</v>
          </cell>
          <cell r="O350">
            <v>25000000</v>
          </cell>
          <cell r="Q350" t="str">
            <v>Yes</v>
          </cell>
          <cell r="R350">
            <v>39793</v>
          </cell>
          <cell r="T350" t="str">
            <v>Mr. Lowell S. Dansker</v>
          </cell>
          <cell r="U350" t="str">
            <v>212-218-2800</v>
          </cell>
          <cell r="V350" t="str">
            <v>John Arvonio 212-218-8397</v>
          </cell>
          <cell r="W350" t="str">
            <v>One Rockefeller Plaza - 4th Floor</v>
          </cell>
          <cell r="X350" t="str">
            <v>New York</v>
          </cell>
          <cell r="Y350" t="str">
            <v>NY</v>
          </cell>
          <cell r="Z350" t="str">
            <v>10020-2002</v>
          </cell>
          <cell r="AA350" t="str">
            <v>(212) 218-2808</v>
          </cell>
          <cell r="AB350">
            <v>39805</v>
          </cell>
          <cell r="AC350">
            <v>39805</v>
          </cell>
          <cell r="AD350">
            <v>25000000</v>
          </cell>
          <cell r="AE350" t="str">
            <v>Hughes Hubbard</v>
          </cell>
          <cell r="AF350" t="str">
            <v>IBCA</v>
          </cell>
          <cell r="AH350">
            <v>5.42</v>
          </cell>
          <cell r="AI350">
            <v>691882</v>
          </cell>
        </row>
        <row r="351">
          <cell r="A351">
            <v>317</v>
          </cell>
          <cell r="B351" t="str">
            <v>December 3, 2008</v>
          </cell>
          <cell r="C351" t="str">
            <v>OTS</v>
          </cell>
          <cell r="D351" t="str">
            <v>Holding Co Docket</v>
          </cell>
          <cell r="E351" t="str">
            <v>H2224</v>
          </cell>
          <cell r="F351" t="str">
            <v>Flagstar Bancorp, Inc.</v>
          </cell>
          <cell r="G351" t="str">
            <v xml:space="preserve">Public </v>
          </cell>
          <cell r="H351">
            <v>266657000</v>
          </cell>
          <cell r="I351" t="str">
            <v>COUNCIL</v>
          </cell>
          <cell r="J351">
            <v>39799</v>
          </cell>
          <cell r="K351" t="str">
            <v>Approve</v>
          </cell>
          <cell r="L351" t="str">
            <v>December 19, 2008</v>
          </cell>
          <cell r="M351">
            <v>39801.5625</v>
          </cell>
          <cell r="N351" t="str">
            <v>Approve</v>
          </cell>
          <cell r="O351">
            <v>266657000</v>
          </cell>
          <cell r="P351" t="str">
            <v>12/17/08: Council approved conditional on receiving $250 million additional capital; Awaiting OTS Viability verification; 12/30/08 received OTS verification--needs language in letter to reflect the condition</v>
          </cell>
          <cell r="Q351" t="str">
            <v>Yes</v>
          </cell>
          <cell r="R351">
            <v>39819</v>
          </cell>
          <cell r="T351" t="str">
            <v>Mr. Mark T. Hammond</v>
          </cell>
          <cell r="U351" t="str">
            <v>248-312-5175</v>
          </cell>
          <cell r="V351" t="str">
            <v>Paul D. Borja 248-312-5580</v>
          </cell>
          <cell r="W351" t="str">
            <v>5151 Corporate Drive</v>
          </cell>
          <cell r="X351" t="str">
            <v>Troy</v>
          </cell>
          <cell r="Y351" t="str">
            <v>MI</v>
          </cell>
          <cell r="Z351" t="str">
            <v>48098</v>
          </cell>
          <cell r="AA351" t="str">
            <v>(248) 312-6700</v>
          </cell>
          <cell r="AB351" t="str">
            <v xml:space="preserve"> </v>
          </cell>
          <cell r="AE351" t="str">
            <v>Simpson Thatcher</v>
          </cell>
          <cell r="AF351" t="str">
            <v>FBC</v>
          </cell>
        </row>
        <row r="352">
          <cell r="A352">
            <v>318</v>
          </cell>
          <cell r="B352" t="str">
            <v>December 3, 2008</v>
          </cell>
          <cell r="C352" t="str">
            <v>FRB</v>
          </cell>
          <cell r="D352" t="str">
            <v>RSSD</v>
          </cell>
          <cell r="E352">
            <v>1078958</v>
          </cell>
          <cell r="F352" t="str">
            <v>Citizens Bancshares Corporation</v>
          </cell>
          <cell r="G352" t="str">
            <v>OTC - Private</v>
          </cell>
          <cell r="H352">
            <v>7286000</v>
          </cell>
          <cell r="I352" t="str">
            <v>COUNCIL</v>
          </cell>
          <cell r="J352">
            <v>39785</v>
          </cell>
          <cell r="K352" t="str">
            <v>Approve</v>
          </cell>
          <cell r="L352" t="str">
            <v>December 4, 2008</v>
          </cell>
          <cell r="M352">
            <v>39786.770833333336</v>
          </cell>
          <cell r="N352" t="str">
            <v>Approve</v>
          </cell>
          <cell r="O352">
            <v>7286000</v>
          </cell>
          <cell r="Q352" t="str">
            <v>Yes</v>
          </cell>
          <cell r="R352">
            <v>39793</v>
          </cell>
          <cell r="T352" t="str">
            <v>Mr. James E. Young</v>
          </cell>
          <cell r="U352" t="str">
            <v>404-575-8300</v>
          </cell>
          <cell r="V352" t="str">
            <v>Cynthia N. Day 404-575-8300</v>
          </cell>
          <cell r="W352" t="str">
            <v>75 Piedmont Avenue North</v>
          </cell>
          <cell r="X352" t="str">
            <v>Atlanta</v>
          </cell>
          <cell r="Y352" t="str">
            <v>GA</v>
          </cell>
          <cell r="Z352" t="str">
            <v>30303</v>
          </cell>
          <cell r="AA352" t="str">
            <v>(404) 575-8311</v>
          </cell>
          <cell r="AB352" t="str">
            <v xml:space="preserve"> </v>
          </cell>
          <cell r="AE352" t="str">
            <v>Hughes Hubbard</v>
          </cell>
          <cell r="AF352" t="str">
            <v>CZBS</v>
          </cell>
        </row>
        <row r="353">
          <cell r="A353">
            <v>319</v>
          </cell>
          <cell r="B353" t="str">
            <v>December 3, 2008</v>
          </cell>
          <cell r="C353" t="str">
            <v>FRB</v>
          </cell>
          <cell r="D353" t="str">
            <v>RSSD</v>
          </cell>
          <cell r="E353">
            <v>2176413</v>
          </cell>
          <cell r="F353" t="str">
            <v>Middleburg Financial Corporation</v>
          </cell>
          <cell r="G353" t="str">
            <v xml:space="preserve">Public </v>
          </cell>
          <cell r="H353">
            <v>22000000</v>
          </cell>
          <cell r="I353" t="str">
            <v>COUNCIL</v>
          </cell>
          <cell r="J353">
            <v>39785</v>
          </cell>
          <cell r="K353" t="str">
            <v>Approve</v>
          </cell>
          <cell r="L353" t="str">
            <v>December 4, 2008</v>
          </cell>
          <cell r="M353">
            <v>39786.770833333336</v>
          </cell>
          <cell r="N353" t="str">
            <v>Approve</v>
          </cell>
          <cell r="O353">
            <v>22000000</v>
          </cell>
          <cell r="Q353" t="str">
            <v>Yes</v>
          </cell>
          <cell r="R353">
            <v>39793</v>
          </cell>
          <cell r="T353" t="str">
            <v>Mr. Gary R. Shook</v>
          </cell>
          <cell r="U353" t="str">
            <v>540-687-4801</v>
          </cell>
          <cell r="V353" t="str">
            <v>Jeffrey H. Culver 703-737-3470</v>
          </cell>
          <cell r="W353" t="str">
            <v>111 W. Washington Street</v>
          </cell>
          <cell r="X353" t="str">
            <v>Middleburg</v>
          </cell>
          <cell r="Y353" t="str">
            <v>VA</v>
          </cell>
          <cell r="Z353" t="str">
            <v>20117</v>
          </cell>
          <cell r="AA353" t="str">
            <v>(540) 687-3739</v>
          </cell>
          <cell r="AB353" t="str">
            <v xml:space="preserve"> </v>
          </cell>
          <cell r="AE353" t="str">
            <v>Squire Sanders</v>
          </cell>
          <cell r="AF353" t="str">
            <v>MBRG</v>
          </cell>
        </row>
        <row r="354">
          <cell r="AB354" t="str">
            <v xml:space="preserve"> </v>
          </cell>
        </row>
        <row r="355">
          <cell r="A355">
            <v>320</v>
          </cell>
          <cell r="B355" t="str">
            <v>December 4, 2008</v>
          </cell>
          <cell r="C355" t="str">
            <v>FDIC</v>
          </cell>
          <cell r="D355" t="str">
            <v>RSSD</v>
          </cell>
          <cell r="E355">
            <v>1025541</v>
          </cell>
          <cell r="F355" t="str">
            <v>Westamerica Bancorporation</v>
          </cell>
          <cell r="G355" t="str">
            <v xml:space="preserve">Public </v>
          </cell>
          <cell r="H355">
            <v>83726790</v>
          </cell>
          <cell r="I355" t="str">
            <v>Approve</v>
          </cell>
          <cell r="L355" t="str">
            <v>December 4, 2008</v>
          </cell>
          <cell r="M355">
            <v>39786.770833333336</v>
          </cell>
          <cell r="N355" t="str">
            <v>Approve - conditional</v>
          </cell>
          <cell r="O355">
            <v>83726000</v>
          </cell>
          <cell r="Q355" t="str">
            <v>Yes</v>
          </cell>
          <cell r="R355">
            <v>39793</v>
          </cell>
          <cell r="T355" t="str">
            <v>Mr. John A. Thorson</v>
          </cell>
          <cell r="U355" t="str">
            <v>707-863-6840</v>
          </cell>
          <cell r="V355" t="str">
            <v>Jennifer J. Finger 707-863-6818</v>
          </cell>
          <cell r="W355" t="str">
            <v>1108 Fifth Avenue</v>
          </cell>
          <cell r="X355" t="str">
            <v>San Rafael</v>
          </cell>
          <cell r="Y355" t="str">
            <v>CA</v>
          </cell>
          <cell r="Z355" t="str">
            <v>94901</v>
          </cell>
          <cell r="AA355" t="str">
            <v>(707) 863-6815</v>
          </cell>
          <cell r="AB355" t="str">
            <v xml:space="preserve"> </v>
          </cell>
          <cell r="AE355" t="str">
            <v>Hughes Hubbard</v>
          </cell>
          <cell r="AF355" t="str">
            <v>WABC</v>
          </cell>
        </row>
        <row r="356">
          <cell r="A356">
            <v>321</v>
          </cell>
          <cell r="B356" t="str">
            <v>December 4, 2008</v>
          </cell>
          <cell r="C356" t="str">
            <v>FDIC</v>
          </cell>
          <cell r="D356" t="str">
            <v>RSSD</v>
          </cell>
          <cell r="E356">
            <v>2762898</v>
          </cell>
          <cell r="F356" t="str">
            <v>MemphisFirst Corporation</v>
          </cell>
          <cell r="G356" t="str">
            <v>CDFI - Private</v>
          </cell>
          <cell r="H356">
            <v>1688220</v>
          </cell>
          <cell r="I356" t="str">
            <v>Approve</v>
          </cell>
          <cell r="P356" t="str">
            <v>Awaiting information from the FDIC--it is tied to #635</v>
          </cell>
          <cell r="T356" t="str">
            <v>Ms. Martha Jo Owen</v>
          </cell>
          <cell r="U356" t="str">
            <v>901-457-3110</v>
          </cell>
          <cell r="V356" t="str">
            <v>Phyllis Calcote 901-457-3105</v>
          </cell>
          <cell r="W356" t="str">
            <v xml:space="preserve">1015 West Poplar </v>
          </cell>
          <cell r="X356" t="str">
            <v xml:space="preserve">Collierville </v>
          </cell>
          <cell r="Y356" t="str">
            <v>TN</v>
          </cell>
          <cell r="Z356" t="str">
            <v>38017</v>
          </cell>
          <cell r="AA356" t="str">
            <v>(901) 850-0053</v>
          </cell>
          <cell r="AB356" t="str">
            <v xml:space="preserve"> </v>
          </cell>
          <cell r="AE356" t="str">
            <v>Squire Sanders</v>
          </cell>
          <cell r="AF356" t="str">
            <v>N/A</v>
          </cell>
        </row>
        <row r="357">
          <cell r="A357">
            <v>322</v>
          </cell>
          <cell r="B357" t="str">
            <v>December 4, 2008</v>
          </cell>
          <cell r="C357" t="str">
            <v>FDIC</v>
          </cell>
          <cell r="D357" t="str">
            <v>RSSD</v>
          </cell>
          <cell r="E357">
            <v>1885307</v>
          </cell>
          <cell r="F357" t="str">
            <v>Community Trust Financial Corporation</v>
          </cell>
          <cell r="G357" t="str">
            <v>Private</v>
          </cell>
          <cell r="H357">
            <v>21850000</v>
          </cell>
          <cell r="I357" t="str">
            <v>Approve</v>
          </cell>
          <cell r="L357" t="str">
            <v>December 8, 2008</v>
          </cell>
          <cell r="M357">
            <v>39790.625</v>
          </cell>
          <cell r="N357" t="str">
            <v>Approve</v>
          </cell>
          <cell r="O357">
            <v>24000000</v>
          </cell>
          <cell r="Q357" t="str">
            <v>Yes</v>
          </cell>
          <cell r="R357">
            <v>39793</v>
          </cell>
          <cell r="T357" t="str">
            <v>Mr. James K. Kendrick</v>
          </cell>
          <cell r="U357" t="str">
            <v>318-232-7488</v>
          </cell>
          <cell r="V357" t="str">
            <v>Drake Mills 318-254-7422</v>
          </cell>
          <cell r="W357" t="str">
            <v>1511 N. Trenton St.</v>
          </cell>
          <cell r="X357" t="str">
            <v>Ruston</v>
          </cell>
          <cell r="Y357" t="str">
            <v>LA</v>
          </cell>
          <cell r="Z357" t="str">
            <v>71270</v>
          </cell>
          <cell r="AA357" t="str">
            <v>(318) 254-7429</v>
          </cell>
          <cell r="AB357">
            <v>39822</v>
          </cell>
          <cell r="AC357">
            <v>39822</v>
          </cell>
          <cell r="AD357">
            <v>24000000</v>
          </cell>
          <cell r="AE357" t="str">
            <v>Hughes Hubbard</v>
          </cell>
          <cell r="AF357" t="str">
            <v>N/A</v>
          </cell>
          <cell r="AH357" t="str">
            <v>n/a</v>
          </cell>
          <cell r="AI357" t="str">
            <v>n/a</v>
          </cell>
        </row>
        <row r="358">
          <cell r="A358">
            <v>323</v>
          </cell>
          <cell r="B358" t="str">
            <v>December 4, 2008</v>
          </cell>
          <cell r="C358" t="str">
            <v>FDIC</v>
          </cell>
          <cell r="D358" t="str">
            <v>RSSD</v>
          </cell>
          <cell r="E358">
            <v>3311145</v>
          </cell>
          <cell r="F358" t="str">
            <v>Charter Oak Bank</v>
          </cell>
          <cell r="G358" t="str">
            <v>OTC - Private</v>
          </cell>
          <cell r="H358">
            <v>0</v>
          </cell>
          <cell r="I358" t="str">
            <v>Approve</v>
          </cell>
          <cell r="L358" t="str">
            <v>December 8, 2008</v>
          </cell>
          <cell r="M358">
            <v>39790.625</v>
          </cell>
          <cell r="N358" t="str">
            <v>Approve</v>
          </cell>
          <cell r="O358">
            <v>0</v>
          </cell>
          <cell r="P358" t="str">
            <v>FDIC receiced letter on 12/23/08 stated bank had withdrawn application from CPP; 1/7/09: received official letter from FDIC</v>
          </cell>
          <cell r="Q358" t="str">
            <v>Yes</v>
          </cell>
          <cell r="R358">
            <v>39793</v>
          </cell>
          <cell r="T358" t="str">
            <v>Mr. Rodney Wiessner</v>
          </cell>
          <cell r="U358" t="str">
            <v>707-265-2002</v>
          </cell>
          <cell r="V358" t="str">
            <v>Brian Kelly 707-265-2001</v>
          </cell>
          <cell r="W358" t="str">
            <v>600 Trancas Street</v>
          </cell>
          <cell r="X358" t="str">
            <v>Napa</v>
          </cell>
          <cell r="Y358" t="str">
            <v>CA</v>
          </cell>
          <cell r="Z358" t="str">
            <v>94558</v>
          </cell>
          <cell r="AA358" t="str">
            <v>(707) 265-2092</v>
          </cell>
          <cell r="AB358" t="str">
            <v xml:space="preserve"> </v>
          </cell>
          <cell r="AE358" t="str">
            <v>Squire Sanders</v>
          </cell>
          <cell r="AF358" t="str">
            <v>CHOB</v>
          </cell>
          <cell r="AJ358">
            <v>39805</v>
          </cell>
        </row>
        <row r="359">
          <cell r="A359">
            <v>324</v>
          </cell>
          <cell r="B359" t="str">
            <v>December 4, 2008</v>
          </cell>
          <cell r="C359" t="str">
            <v>FDIC</v>
          </cell>
          <cell r="D359" t="str">
            <v>RSSD</v>
          </cell>
          <cell r="E359">
            <v>2183493</v>
          </cell>
          <cell r="F359" t="str">
            <v>C&amp;F Financial Corporation</v>
          </cell>
          <cell r="G359" t="str">
            <v xml:space="preserve">Public </v>
          </cell>
          <cell r="H359">
            <v>20000000</v>
          </cell>
          <cell r="I359" t="str">
            <v>Approve</v>
          </cell>
          <cell r="L359" t="str">
            <v>December 8, 2008</v>
          </cell>
          <cell r="M359">
            <v>39790.625</v>
          </cell>
          <cell r="N359" t="str">
            <v>Approve</v>
          </cell>
          <cell r="O359">
            <v>20000000</v>
          </cell>
          <cell r="Q359" t="str">
            <v>Yes</v>
          </cell>
          <cell r="R359">
            <v>39793</v>
          </cell>
          <cell r="T359" t="str">
            <v>Mr. Thomas F. Cherry</v>
          </cell>
          <cell r="U359" t="str">
            <v>757-741-2214</v>
          </cell>
          <cell r="V359" t="str">
            <v>Christopher A. Spillare 757-741-2243</v>
          </cell>
          <cell r="W359" t="str">
            <v>P.O. Box 391</v>
          </cell>
          <cell r="X359" t="str">
            <v>West Point</v>
          </cell>
          <cell r="Y359" t="str">
            <v>VA</v>
          </cell>
          <cell r="Z359" t="str">
            <v>23181</v>
          </cell>
          <cell r="AA359" t="str">
            <v>(757) 741-2803</v>
          </cell>
          <cell r="AB359">
            <v>39822</v>
          </cell>
          <cell r="AC359">
            <v>39822</v>
          </cell>
          <cell r="AD359">
            <v>20000000</v>
          </cell>
          <cell r="AE359" t="str">
            <v>Hughes Hubbard</v>
          </cell>
          <cell r="AF359" t="str">
            <v>CFFI</v>
          </cell>
          <cell r="AH359">
            <v>17.91</v>
          </cell>
          <cell r="AI359">
            <v>167504</v>
          </cell>
        </row>
        <row r="360">
          <cell r="A360">
            <v>325</v>
          </cell>
          <cell r="B360" t="str">
            <v>December 4, 2008</v>
          </cell>
          <cell r="C360" t="str">
            <v>FDIC</v>
          </cell>
          <cell r="D360" t="str">
            <v>RSSD</v>
          </cell>
          <cell r="E360">
            <v>3165133</v>
          </cell>
          <cell r="F360" t="str">
            <v>Citizens Bancorp</v>
          </cell>
          <cell r="G360" t="str">
            <v>OTC - Private</v>
          </cell>
          <cell r="H360">
            <v>10400000</v>
          </cell>
          <cell r="I360" t="str">
            <v>Approve</v>
          </cell>
          <cell r="L360" t="str">
            <v>December 8, 2008</v>
          </cell>
          <cell r="M360">
            <v>39790.625</v>
          </cell>
          <cell r="N360" t="str">
            <v>Approve</v>
          </cell>
          <cell r="O360">
            <v>10400000</v>
          </cell>
          <cell r="Q360" t="str">
            <v>Yes</v>
          </cell>
          <cell r="R360">
            <v>39793</v>
          </cell>
          <cell r="T360" t="str">
            <v>Ms. Judith Hess</v>
          </cell>
          <cell r="U360" t="str">
            <v>530-470-2804</v>
          </cell>
          <cell r="V360" t="str">
            <v>Susan Trevena 530-478-6012</v>
          </cell>
          <cell r="W360" t="str">
            <v>208 Providence Mine RD. #122</v>
          </cell>
          <cell r="X360" t="str">
            <v>Nevada City</v>
          </cell>
          <cell r="Y360" t="str">
            <v>CA</v>
          </cell>
          <cell r="Z360" t="str">
            <v>95959</v>
          </cell>
          <cell r="AA360" t="str">
            <v>(530) 265-9880</v>
          </cell>
          <cell r="AB360">
            <v>39805</v>
          </cell>
          <cell r="AC360">
            <v>39805</v>
          </cell>
          <cell r="AD360">
            <v>10400000</v>
          </cell>
          <cell r="AE360" t="str">
            <v>Squire Sanders</v>
          </cell>
          <cell r="AF360" t="str">
            <v>CZNB</v>
          </cell>
          <cell r="AH360" t="str">
            <v>n/a</v>
          </cell>
          <cell r="AI360" t="str">
            <v>n/a</v>
          </cell>
        </row>
        <row r="361">
          <cell r="A361">
            <v>326</v>
          </cell>
          <cell r="B361" t="str">
            <v>December 4, 2008</v>
          </cell>
          <cell r="C361" t="str">
            <v>FDIC</v>
          </cell>
          <cell r="D361" t="str">
            <v>RSSD</v>
          </cell>
          <cell r="E361">
            <v>1206546</v>
          </cell>
          <cell r="F361" t="str">
            <v>Heartland Financial USA, Inc.</v>
          </cell>
          <cell r="G361" t="str">
            <v xml:space="preserve">Public </v>
          </cell>
          <cell r="H361">
            <v>81698000</v>
          </cell>
          <cell r="I361" t="str">
            <v>Approve</v>
          </cell>
          <cell r="L361" t="str">
            <v>December 8, 2008</v>
          </cell>
          <cell r="M361">
            <v>39790.625</v>
          </cell>
          <cell r="N361" t="str">
            <v>Approve</v>
          </cell>
          <cell r="O361">
            <v>81698000</v>
          </cell>
          <cell r="Q361" t="str">
            <v>Yes</v>
          </cell>
          <cell r="R361">
            <v>39793</v>
          </cell>
          <cell r="T361" t="str">
            <v>Mr. John K. Schmidt</v>
          </cell>
          <cell r="U361" t="str">
            <v>563-589-1994</v>
          </cell>
          <cell r="V361" t="str">
            <v>David L. Horstmann 563-589-1972</v>
          </cell>
          <cell r="W361" t="str">
            <v>1398 Central Avenue</v>
          </cell>
          <cell r="X361" t="str">
            <v>Dubuque</v>
          </cell>
          <cell r="Y361" t="str">
            <v>IA</v>
          </cell>
          <cell r="Z361" t="str">
            <v>52004-0747</v>
          </cell>
          <cell r="AA361" t="str">
            <v>(563) 589-1951</v>
          </cell>
          <cell r="AB361">
            <v>39801</v>
          </cell>
          <cell r="AC361">
            <v>39801</v>
          </cell>
          <cell r="AD361">
            <v>81698000</v>
          </cell>
          <cell r="AE361" t="str">
            <v>Hughes Hubbard</v>
          </cell>
          <cell r="AF361" t="str">
            <v>HTLF</v>
          </cell>
          <cell r="AH361">
            <v>20.100000000000001</v>
          </cell>
          <cell r="AI361">
            <v>609687</v>
          </cell>
        </row>
        <row r="362">
          <cell r="A362">
            <v>327</v>
          </cell>
          <cell r="B362" t="str">
            <v>December 4, 2008</v>
          </cell>
          <cell r="C362" t="str">
            <v>FDIC</v>
          </cell>
          <cell r="D362" t="str">
            <v>RSSD</v>
          </cell>
          <cell r="E362">
            <v>2929833</v>
          </cell>
          <cell r="F362" t="str">
            <v>GrandSouth Bancorporation</v>
          </cell>
          <cell r="G362" t="str">
            <v>OTC - Private</v>
          </cell>
          <cell r="H362">
            <v>9000000</v>
          </cell>
          <cell r="I362" t="str">
            <v>Approve</v>
          </cell>
          <cell r="L362" t="str">
            <v>December 8, 2008</v>
          </cell>
          <cell r="M362">
            <v>39790.625</v>
          </cell>
          <cell r="N362" t="str">
            <v>Approve</v>
          </cell>
          <cell r="O362">
            <v>9000000</v>
          </cell>
          <cell r="Q362" t="str">
            <v>Yes</v>
          </cell>
          <cell r="R362">
            <v>39793</v>
          </cell>
          <cell r="T362" t="str">
            <v xml:space="preserve">Mr. Ronald K. Earnest </v>
          </cell>
          <cell r="U362" t="str">
            <v>864-527-7174</v>
          </cell>
          <cell r="V362" t="str">
            <v>J. B. Garrett 864-527-7170</v>
          </cell>
          <cell r="W362" t="str">
            <v>381 Halton Road</v>
          </cell>
          <cell r="X362" t="str">
            <v>Greenville</v>
          </cell>
          <cell r="Y362" t="str">
            <v>SC</v>
          </cell>
          <cell r="Z362" t="str">
            <v>29606</v>
          </cell>
          <cell r="AA362" t="str">
            <v>(864) 527-7124</v>
          </cell>
          <cell r="AB362">
            <v>39822</v>
          </cell>
          <cell r="AC362">
            <v>39822</v>
          </cell>
          <cell r="AD362">
            <v>9000000</v>
          </cell>
          <cell r="AE362" t="str">
            <v>Squire Sanders</v>
          </cell>
          <cell r="AF362" t="str">
            <v>GRRB</v>
          </cell>
          <cell r="AH362" t="str">
            <v>n/a</v>
          </cell>
          <cell r="AI362" t="str">
            <v>n/a</v>
          </cell>
        </row>
        <row r="363">
          <cell r="A363">
            <v>328</v>
          </cell>
          <cell r="B363" t="str">
            <v>December 4, 2008</v>
          </cell>
          <cell r="C363" t="str">
            <v>FDIC</v>
          </cell>
          <cell r="D363" t="str">
            <v>RSSD</v>
          </cell>
          <cell r="E363">
            <v>1162530</v>
          </cell>
          <cell r="F363" t="str">
            <v>HCSB Financial Corporation</v>
          </cell>
          <cell r="G363" t="str">
            <v>OTC - Public</v>
          </cell>
          <cell r="H363">
            <v>12895590</v>
          </cell>
          <cell r="I363" t="str">
            <v>Approve</v>
          </cell>
          <cell r="L363" t="str">
            <v>December 11, 2008</v>
          </cell>
          <cell r="M363">
            <v>39793.583333333336</v>
          </cell>
          <cell r="N363" t="str">
            <v>Approve</v>
          </cell>
          <cell r="O363">
            <v>12895000</v>
          </cell>
          <cell r="Q363" t="str">
            <v>Yes</v>
          </cell>
          <cell r="R363">
            <v>39797</v>
          </cell>
          <cell r="T363" t="str">
            <v>Mr. James R. Clarkson</v>
          </cell>
          <cell r="U363" t="str">
            <v>843-839-6270</v>
          </cell>
          <cell r="V363" t="str">
            <v>Edward L. Loehr Jr. 843-839-6263</v>
          </cell>
          <cell r="W363" t="str">
            <v>5201 Broad Street</v>
          </cell>
          <cell r="X363" t="str">
            <v>Loris</v>
          </cell>
          <cell r="Y363" t="str">
            <v>SC</v>
          </cell>
          <cell r="Z363" t="str">
            <v>29569</v>
          </cell>
          <cell r="AA363" t="str">
            <v>(843) 839-3263</v>
          </cell>
          <cell r="AB363" t="str">
            <v xml:space="preserve"> </v>
          </cell>
          <cell r="AE363" t="str">
            <v>Hughes Hubbard</v>
          </cell>
          <cell r="AF363" t="str">
            <v>HCFB</v>
          </cell>
        </row>
        <row r="364">
          <cell r="A364">
            <v>329</v>
          </cell>
          <cell r="B364" t="str">
            <v>December 4, 2008</v>
          </cell>
          <cell r="C364" t="str">
            <v>FDIC</v>
          </cell>
          <cell r="D364" t="str">
            <v>RSSD</v>
          </cell>
          <cell r="E364">
            <v>2818245</v>
          </cell>
          <cell r="F364" t="str">
            <v>Peoples Bancorp of North Carolina, Inc.</v>
          </cell>
          <cell r="G364" t="str">
            <v xml:space="preserve">Public </v>
          </cell>
          <cell r="H364">
            <v>25054000</v>
          </cell>
          <cell r="I364" t="str">
            <v>Approve</v>
          </cell>
          <cell r="L364" t="str">
            <v>December 8, 2008</v>
          </cell>
          <cell r="M364">
            <v>39790.625</v>
          </cell>
          <cell r="N364" t="str">
            <v>Approve</v>
          </cell>
          <cell r="O364">
            <v>25054000</v>
          </cell>
          <cell r="Q364" t="str">
            <v>Yes</v>
          </cell>
          <cell r="R364">
            <v>39793</v>
          </cell>
          <cell r="T364" t="str">
            <v xml:space="preserve">Mr. Tony Wolfe </v>
          </cell>
          <cell r="U364" t="str">
            <v>828-464-5620</v>
          </cell>
          <cell r="V364" t="str">
            <v>Joe Lampron 828-464-5620</v>
          </cell>
          <cell r="W364" t="str">
            <v>518 West C St.  PO Box 467</v>
          </cell>
          <cell r="X364" t="str">
            <v>Newton</v>
          </cell>
          <cell r="Y364" t="str">
            <v>NC</v>
          </cell>
          <cell r="Z364" t="str">
            <v>28658</v>
          </cell>
          <cell r="AA364" t="str">
            <v>(828) 465-6780</v>
          </cell>
          <cell r="AB364">
            <v>39805</v>
          </cell>
          <cell r="AC364">
            <v>39805</v>
          </cell>
          <cell r="AD364">
            <v>25054000</v>
          </cell>
          <cell r="AE364" t="str">
            <v>Squire Sanders</v>
          </cell>
          <cell r="AF364" t="str">
            <v>PEBK</v>
          </cell>
          <cell r="AH364">
            <v>10.52</v>
          </cell>
          <cell r="AI364">
            <v>357234</v>
          </cell>
        </row>
        <row r="365">
          <cell r="A365">
            <v>330</v>
          </cell>
          <cell r="B365" t="str">
            <v>December 4, 2008</v>
          </cell>
          <cell r="C365" t="str">
            <v>FDIC</v>
          </cell>
          <cell r="D365" t="str">
            <v>RSSD</v>
          </cell>
          <cell r="E365">
            <v>3108194</v>
          </cell>
          <cell r="F365" t="str">
            <v>Community First inc.</v>
          </cell>
          <cell r="H365">
            <v>17806500</v>
          </cell>
          <cell r="I365" t="str">
            <v>Approve</v>
          </cell>
          <cell r="P365" t="str">
            <v xml:space="preserve">Awaiting information from the FDIC </v>
          </cell>
          <cell r="T365" t="str">
            <v>Mr. Marc Lively</v>
          </cell>
          <cell r="U365" t="str">
            <v>931-490-3434</v>
          </cell>
          <cell r="V365" t="str">
            <v>Dianne Scroggins 931-490-3401</v>
          </cell>
          <cell r="W365" t="str">
            <v>501 S. James Campbell Blvd.</v>
          </cell>
          <cell r="X365" t="str">
            <v>Columbia</v>
          </cell>
          <cell r="Y365" t="str">
            <v>TN</v>
          </cell>
          <cell r="Z365" t="str">
            <v>38401</v>
          </cell>
          <cell r="AA365" t="str">
            <v>(931) 490-3451</v>
          </cell>
          <cell r="AB365" t="str">
            <v xml:space="preserve"> </v>
          </cell>
          <cell r="AE365" t="str">
            <v>Hughes Hubbard</v>
          </cell>
          <cell r="AF365" t="str">
            <v>20366BBK</v>
          </cell>
        </row>
        <row r="366">
          <cell r="A366">
            <v>331</v>
          </cell>
          <cell r="B366" t="str">
            <v>December 4, 2008</v>
          </cell>
          <cell r="C366" t="str">
            <v>FDIC</v>
          </cell>
          <cell r="D366" t="str">
            <v>RSSD</v>
          </cell>
          <cell r="E366">
            <v>3214059</v>
          </cell>
          <cell r="F366" t="str">
            <v>Peninsula Bank Holding Co.</v>
          </cell>
          <cell r="G366" t="str">
            <v xml:space="preserve">Public </v>
          </cell>
          <cell r="H366">
            <v>6000000</v>
          </cell>
          <cell r="I366" t="str">
            <v>Approve</v>
          </cell>
          <cell r="L366" t="str">
            <v>January  7, 2009</v>
          </cell>
          <cell r="M366">
            <v>39820.4375</v>
          </cell>
          <cell r="N366" t="str">
            <v>Approve</v>
          </cell>
          <cell r="O366">
            <v>6000000</v>
          </cell>
          <cell r="Q366" t="str">
            <v>Yes</v>
          </cell>
          <cell r="R366">
            <v>39820</v>
          </cell>
          <cell r="T366" t="str">
            <v>Mr. Steve Leen</v>
          </cell>
          <cell r="U366" t="str">
            <v>650-843-2204</v>
          </cell>
          <cell r="V366" t="str">
            <v>Lisa Felleman 650-843-2224</v>
          </cell>
          <cell r="W366" t="str">
            <v>400 Emerson Street</v>
          </cell>
          <cell r="X366" t="str">
            <v>Palo Alto</v>
          </cell>
          <cell r="Y366" t="str">
            <v>CA</v>
          </cell>
          <cell r="Z366" t="str">
            <v>94301</v>
          </cell>
          <cell r="AA366" t="str">
            <v>(650) 289-0113</v>
          </cell>
          <cell r="AB366" t="str">
            <v xml:space="preserve"> </v>
          </cell>
          <cell r="AE366" t="str">
            <v>Squire Sanders</v>
          </cell>
          <cell r="AF366" t="str">
            <v>PBKH</v>
          </cell>
        </row>
        <row r="367">
          <cell r="A367">
            <v>332</v>
          </cell>
          <cell r="B367" t="str">
            <v>December 4, 2008</v>
          </cell>
          <cell r="C367" t="str">
            <v>FDIC</v>
          </cell>
          <cell r="D367" t="str">
            <v>RSSD</v>
          </cell>
          <cell r="E367">
            <v>1839319</v>
          </cell>
          <cell r="F367" t="str">
            <v>PrivateBancorp, Inc.</v>
          </cell>
          <cell r="G367" t="str">
            <v xml:space="preserve">Public </v>
          </cell>
          <cell r="H367">
            <v>244000000</v>
          </cell>
          <cell r="I367" t="str">
            <v>Approve</v>
          </cell>
          <cell r="L367" t="str">
            <v>January 16, 2009</v>
          </cell>
          <cell r="M367">
            <v>39829.541666666664</v>
          </cell>
          <cell r="N367" t="str">
            <v>Approve</v>
          </cell>
          <cell r="O367">
            <v>243815000</v>
          </cell>
          <cell r="P367" t="str">
            <v>Awaiting information from the FDIC</v>
          </cell>
          <cell r="R367">
            <v>39829</v>
          </cell>
          <cell r="T367" t="str">
            <v>Mr. Leonard E. Wiatr</v>
          </cell>
          <cell r="U367" t="str">
            <v>312-564-1341</v>
          </cell>
          <cell r="V367" t="str">
            <v>Christopher J. Zinski 312-683-7116</v>
          </cell>
          <cell r="W367" t="str">
            <v>70 West Madison Street</v>
          </cell>
          <cell r="X367" t="str">
            <v>Chicago</v>
          </cell>
          <cell r="Y367" t="str">
            <v>IL</v>
          </cell>
          <cell r="Z367" t="str">
            <v>60602</v>
          </cell>
          <cell r="AA367" t="str">
            <v>(312) 683-1493</v>
          </cell>
          <cell r="AB367" t="str">
            <v xml:space="preserve"> </v>
          </cell>
          <cell r="AE367" t="str">
            <v>Hughes Hubbard</v>
          </cell>
          <cell r="AF367" t="str">
            <v>PVTB</v>
          </cell>
        </row>
        <row r="368">
          <cell r="A368">
            <v>333</v>
          </cell>
          <cell r="B368" t="str">
            <v>December 4, 2008</v>
          </cell>
          <cell r="C368" t="str">
            <v>FDIC</v>
          </cell>
          <cell r="D368" t="str">
            <v>RSSD</v>
          </cell>
          <cell r="E368">
            <v>2446152</v>
          </cell>
          <cell r="F368" t="str">
            <v>Valley Commerce Bancorp</v>
          </cell>
          <cell r="G368" t="str">
            <v>OTC - Private</v>
          </cell>
          <cell r="H368">
            <v>7700000</v>
          </cell>
          <cell r="I368" t="str">
            <v>Approve</v>
          </cell>
          <cell r="L368" t="str">
            <v>December 18, 2008</v>
          </cell>
          <cell r="M368">
            <v>39800.729166666664</v>
          </cell>
          <cell r="N368" t="str">
            <v>Approve</v>
          </cell>
          <cell r="O368">
            <v>7700000</v>
          </cell>
          <cell r="Q368" t="str">
            <v>Yes</v>
          </cell>
          <cell r="R368">
            <v>39812</v>
          </cell>
          <cell r="T368" t="str">
            <v>Mr. Donald A. Gilles</v>
          </cell>
          <cell r="U368" t="str">
            <v>559-622-9000</v>
          </cell>
          <cell r="V368" t="str">
            <v>Roy O. Estridge 559-622-9000</v>
          </cell>
          <cell r="W368" t="str">
            <v>200 S. Court Street</v>
          </cell>
          <cell r="X368" t="str">
            <v>Visalia</v>
          </cell>
          <cell r="Y368" t="str">
            <v>CA</v>
          </cell>
          <cell r="Z368" t="str">
            <v>93291</v>
          </cell>
          <cell r="AA368" t="str">
            <v>(559) 636-1095</v>
          </cell>
          <cell r="AB368" t="str">
            <v xml:space="preserve"> </v>
          </cell>
          <cell r="AE368" t="str">
            <v>Squire Sanders</v>
          </cell>
          <cell r="AF368" t="str">
            <v>VCPB</v>
          </cell>
        </row>
        <row r="369">
          <cell r="A369">
            <v>334</v>
          </cell>
          <cell r="B369" t="str">
            <v>December 4, 2008</v>
          </cell>
          <cell r="C369" t="str">
            <v>OTS</v>
          </cell>
          <cell r="D369" t="str">
            <v>Holding Co Docket</v>
          </cell>
          <cell r="E369" t="str">
            <v>H2182</v>
          </cell>
          <cell r="F369" t="str">
            <v>Astoria Financial Corporation</v>
          </cell>
          <cell r="G369" t="str">
            <v xml:space="preserve">Public </v>
          </cell>
          <cell r="H369">
            <v>375000000</v>
          </cell>
          <cell r="I369" t="str">
            <v>Approve</v>
          </cell>
          <cell r="L369" t="str">
            <v>December 8, 2008</v>
          </cell>
          <cell r="M369">
            <v>39790.625</v>
          </cell>
          <cell r="N369" t="str">
            <v>Approve</v>
          </cell>
          <cell r="O369">
            <v>375000000</v>
          </cell>
          <cell r="Q369" t="str">
            <v>Yes</v>
          </cell>
          <cell r="R369">
            <v>39793</v>
          </cell>
          <cell r="T369" t="str">
            <v>Mr. Frank E. Fusco</v>
          </cell>
          <cell r="U369" t="str">
            <v>516-327-7820</v>
          </cell>
          <cell r="V369" t="str">
            <v>Alan P. Eggleston 516-327-7876</v>
          </cell>
          <cell r="W369" t="str">
            <v>One Astoria Federal Plaza</v>
          </cell>
          <cell r="X369" t="str">
            <v>Lake Success</v>
          </cell>
          <cell r="Y369" t="str">
            <v>NY</v>
          </cell>
          <cell r="Z369" t="str">
            <v>11042-1085</v>
          </cell>
          <cell r="AA369" t="str">
            <v>(516) 327-7860</v>
          </cell>
          <cell r="AB369" t="str">
            <v xml:space="preserve"> </v>
          </cell>
          <cell r="AE369" t="str">
            <v>Hughes Hubbard</v>
          </cell>
          <cell r="AF369" t="str">
            <v>AF UN</v>
          </cell>
        </row>
        <row r="370">
          <cell r="A370">
            <v>335</v>
          </cell>
          <cell r="B370" t="str">
            <v>December 4, 2008</v>
          </cell>
          <cell r="C370" t="str">
            <v>OTS</v>
          </cell>
          <cell r="D370" t="str">
            <v>Holding Co Docket</v>
          </cell>
          <cell r="E370" t="str">
            <v>H4280</v>
          </cell>
          <cell r="F370" t="str">
            <v>Liberty Bancorp, Inc.</v>
          </cell>
          <cell r="G370" t="str">
            <v xml:space="preserve">Public </v>
          </cell>
          <cell r="H370">
            <v>8500000</v>
          </cell>
          <cell r="I370" t="str">
            <v>Approve</v>
          </cell>
          <cell r="L370" t="str">
            <v>December 22, 2008</v>
          </cell>
          <cell r="M370">
            <v>39804.541666666664</v>
          </cell>
          <cell r="N370" t="str">
            <v>Approve</v>
          </cell>
          <cell r="O370">
            <v>8500000</v>
          </cell>
          <cell r="P370" t="str">
            <v>1/15/09: Counsel Alerted UST of their Withdrawal</v>
          </cell>
          <cell r="Q370" t="str">
            <v>Yes</v>
          </cell>
          <cell r="R370">
            <v>39812</v>
          </cell>
          <cell r="T370" t="str">
            <v>Mr. Brent Giles</v>
          </cell>
          <cell r="U370" t="str">
            <v>816-792-6610</v>
          </cell>
          <cell r="V370" t="str">
            <v>Marc Weishaar 816-792-6611</v>
          </cell>
          <cell r="W370" t="str">
            <v>16 W. Franklin</v>
          </cell>
          <cell r="X370" t="str">
            <v>Liberty</v>
          </cell>
          <cell r="Y370" t="str">
            <v>MO</v>
          </cell>
          <cell r="Z370" t="str">
            <v>64068</v>
          </cell>
          <cell r="AA370" t="str">
            <v>(816) 407-9962</v>
          </cell>
          <cell r="AB370">
            <v>39836</v>
          </cell>
          <cell r="AE370" t="str">
            <v>Squire Sanders</v>
          </cell>
          <cell r="AF370" t="str">
            <v>LBCP</v>
          </cell>
          <cell r="AJ370">
            <v>39828</v>
          </cell>
        </row>
        <row r="371">
          <cell r="A371">
            <v>336</v>
          </cell>
          <cell r="B371" t="str">
            <v>December 4, 2008</v>
          </cell>
          <cell r="C371" t="str">
            <v>OTS</v>
          </cell>
          <cell r="D371" t="str">
            <v>Holding Co Docket</v>
          </cell>
          <cell r="E371" t="str">
            <v>H2651</v>
          </cell>
          <cell r="F371" t="str">
            <v>North Central Bancshares, Inc.</v>
          </cell>
          <cell r="G371" t="str">
            <v xml:space="preserve">Public </v>
          </cell>
          <cell r="H371">
            <v>10200000</v>
          </cell>
          <cell r="I371" t="str">
            <v>Approve</v>
          </cell>
          <cell r="L371" t="str">
            <v>December 8, 2008</v>
          </cell>
          <cell r="M371">
            <v>39790.625</v>
          </cell>
          <cell r="N371" t="str">
            <v>Approve</v>
          </cell>
          <cell r="O371">
            <v>10200000</v>
          </cell>
          <cell r="Q371" t="str">
            <v>Yes</v>
          </cell>
          <cell r="R371">
            <v>39793</v>
          </cell>
          <cell r="T371" t="str">
            <v>Mr. David M. Bradley</v>
          </cell>
          <cell r="U371" t="str">
            <v>515-224-9470</v>
          </cell>
          <cell r="V371" t="str">
            <v>Kyle C. Cook 515-453-9955</v>
          </cell>
          <cell r="W371" t="str">
            <v>825 Central Avenue</v>
          </cell>
          <cell r="X371" t="str">
            <v>Fort Dodge</v>
          </cell>
          <cell r="Y371" t="str">
            <v>IA</v>
          </cell>
          <cell r="Z371" t="str">
            <v>50501</v>
          </cell>
          <cell r="AA371" t="str">
            <v>(515) 224-9474</v>
          </cell>
          <cell r="AB371">
            <v>39822</v>
          </cell>
          <cell r="AC371">
            <v>39822</v>
          </cell>
          <cell r="AD371">
            <v>10200000</v>
          </cell>
          <cell r="AE371" t="str">
            <v>Hughes Hubbard</v>
          </cell>
          <cell r="AF371" t="str">
            <v>FFFD</v>
          </cell>
          <cell r="AG371" t="str">
            <v>Nasdaq</v>
          </cell>
          <cell r="AH371">
            <v>15.43</v>
          </cell>
          <cell r="AI371">
            <v>99157</v>
          </cell>
        </row>
        <row r="372">
          <cell r="A372">
            <v>337</v>
          </cell>
          <cell r="B372" t="str">
            <v>December 4, 2008</v>
          </cell>
          <cell r="C372" t="str">
            <v>OTS</v>
          </cell>
          <cell r="D372" t="str">
            <v>Holding Co Docket</v>
          </cell>
          <cell r="E372" t="str">
            <v>H3719</v>
          </cell>
          <cell r="F372" t="str">
            <v>Preferred Bancshares, Inc.</v>
          </cell>
          <cell r="G372" t="str">
            <v>OTC - Private</v>
          </cell>
          <cell r="H372">
            <v>4000000</v>
          </cell>
          <cell r="I372" t="str">
            <v>Approve</v>
          </cell>
          <cell r="L372" t="str">
            <v>December 8, 2008</v>
          </cell>
          <cell r="M372">
            <v>39790.625</v>
          </cell>
          <cell r="N372" t="str">
            <v>Approve</v>
          </cell>
          <cell r="O372">
            <v>4000000</v>
          </cell>
          <cell r="Q372" t="str">
            <v>Yes</v>
          </cell>
          <cell r="R372">
            <v>39793</v>
          </cell>
          <cell r="T372" t="str">
            <v>Mr. H. Jay Farr</v>
          </cell>
          <cell r="U372" t="str">
            <v>281-556-6443 x4112</v>
          </cell>
          <cell r="V372" t="str">
            <v>Joanne Gonzales 281-558-8686</v>
          </cell>
          <cell r="W372" t="str">
            <v>11757 Katy Freeway, Suite 100</v>
          </cell>
          <cell r="X372" t="str">
            <v>Houston</v>
          </cell>
          <cell r="Y372" t="str">
            <v>TX</v>
          </cell>
          <cell r="Z372" t="str">
            <v>77079</v>
          </cell>
          <cell r="AA372" t="str">
            <v>(281) 759-9523</v>
          </cell>
          <cell r="AB372" t="str">
            <v xml:space="preserve"> </v>
          </cell>
          <cell r="AE372" t="str">
            <v>Squire Sanders</v>
          </cell>
          <cell r="AF372" t="str">
            <v>N/A</v>
          </cell>
          <cell r="AH372" t="str">
            <v>n/a</v>
          </cell>
          <cell r="AI372" t="str">
            <v>n/a</v>
          </cell>
        </row>
        <row r="373">
          <cell r="AB373" t="str">
            <v xml:space="preserve"> </v>
          </cell>
        </row>
        <row r="374">
          <cell r="A374">
            <v>338</v>
          </cell>
          <cell r="B374" t="str">
            <v>December 5, 2008</v>
          </cell>
          <cell r="C374" t="str">
            <v>FDIC</v>
          </cell>
          <cell r="D374" t="str">
            <v>RSSD</v>
          </cell>
          <cell r="E374">
            <v>2943473</v>
          </cell>
          <cell r="F374" t="str">
            <v>Carolina Bank Holdings, Inc.</v>
          </cell>
          <cell r="G374" t="str">
            <v xml:space="preserve">Public </v>
          </cell>
          <cell r="H374">
            <v>16000000</v>
          </cell>
          <cell r="I374" t="str">
            <v>Approve</v>
          </cell>
          <cell r="L374" t="str">
            <v>December 9, 2008</v>
          </cell>
          <cell r="M374">
            <v>39791.541666666664</v>
          </cell>
          <cell r="N374" t="str">
            <v>Approve</v>
          </cell>
          <cell r="O374">
            <v>16000000</v>
          </cell>
          <cell r="Q374" t="str">
            <v>Yes</v>
          </cell>
          <cell r="R374">
            <v>39793</v>
          </cell>
          <cell r="T374" t="str">
            <v>Mr. Allen Lilies</v>
          </cell>
          <cell r="U374" t="str">
            <v>336-286-8746</v>
          </cell>
          <cell r="V374" t="str">
            <v>Phyllis Rainey</v>
          </cell>
          <cell r="W374" t="str">
            <v>101 North Spring Street</v>
          </cell>
          <cell r="X374" t="str">
            <v>Greensboro</v>
          </cell>
          <cell r="Y374" t="str">
            <v>NC</v>
          </cell>
          <cell r="Z374" t="str">
            <v>27401</v>
          </cell>
          <cell r="AA374" t="str">
            <v>(336) 387-4357</v>
          </cell>
          <cell r="AB374">
            <v>39822</v>
          </cell>
          <cell r="AC374">
            <v>39822</v>
          </cell>
          <cell r="AD374">
            <v>16000000</v>
          </cell>
          <cell r="AE374" t="str">
            <v>Hughes Hubbard</v>
          </cell>
          <cell r="AF374" t="str">
            <v>CLBH</v>
          </cell>
          <cell r="AH374">
            <v>6.71</v>
          </cell>
          <cell r="AI374">
            <v>357675</v>
          </cell>
        </row>
        <row r="375">
          <cell r="A375">
            <v>339</v>
          </cell>
          <cell r="B375" t="str">
            <v>December 5, 2008</v>
          </cell>
          <cell r="C375" t="str">
            <v>FDIC</v>
          </cell>
          <cell r="D375" t="str">
            <v>RSSD</v>
          </cell>
          <cell r="E375">
            <v>2750952</v>
          </cell>
          <cell r="F375" t="str">
            <v>Citizens First Corporation</v>
          </cell>
          <cell r="G375" t="str">
            <v xml:space="preserve">Public </v>
          </cell>
          <cell r="H375">
            <v>8779890</v>
          </cell>
          <cell r="I375" t="str">
            <v>Approve</v>
          </cell>
          <cell r="L375" t="str">
            <v>December 8, 2008</v>
          </cell>
          <cell r="M375">
            <v>39790.625</v>
          </cell>
          <cell r="N375" t="str">
            <v>Approve</v>
          </cell>
          <cell r="O375">
            <v>8779000</v>
          </cell>
          <cell r="Q375" t="str">
            <v>Yes</v>
          </cell>
          <cell r="R375">
            <v>39793</v>
          </cell>
          <cell r="T375" t="str">
            <v>Ms. Mary D. Cohron</v>
          </cell>
          <cell r="U375" t="str">
            <v>270-393-0730</v>
          </cell>
          <cell r="V375" t="str">
            <v>Dawn S. Forbes</v>
          </cell>
          <cell r="W375" t="str">
            <v>1065 Ashley Street</v>
          </cell>
          <cell r="X375" t="str">
            <v>Bowling Green</v>
          </cell>
          <cell r="Y375" t="str">
            <v>KY</v>
          </cell>
          <cell r="Z375" t="str">
            <v>42103</v>
          </cell>
          <cell r="AA375" t="str">
            <v>(270) 846-7504</v>
          </cell>
          <cell r="AB375">
            <v>39801</v>
          </cell>
          <cell r="AC375">
            <v>39801</v>
          </cell>
          <cell r="AD375">
            <v>8779000</v>
          </cell>
          <cell r="AE375" t="str">
            <v>Squire Sanders</v>
          </cell>
          <cell r="AF375" t="str">
            <v>CZFC UQ</v>
          </cell>
          <cell r="AH375">
            <v>5.18</v>
          </cell>
          <cell r="AI375">
            <v>254218</v>
          </cell>
        </row>
        <row r="376">
          <cell r="A376">
            <v>340</v>
          </cell>
          <cell r="B376" t="str">
            <v>December 5, 2008</v>
          </cell>
          <cell r="C376" t="str">
            <v>FDIC</v>
          </cell>
          <cell r="D376" t="str">
            <v>RSSD</v>
          </cell>
          <cell r="E376">
            <v>2858773</v>
          </cell>
          <cell r="F376" t="str">
            <v>Fidelity D&amp;D Bancorp, Inc.</v>
          </cell>
          <cell r="G376" t="str">
            <v xml:space="preserve">Public </v>
          </cell>
          <cell r="H376">
            <v>13200000</v>
          </cell>
          <cell r="I376" t="str">
            <v>Approve</v>
          </cell>
          <cell r="L376" t="str">
            <v>January 5, 2009</v>
          </cell>
          <cell r="M376">
            <v>39818.666666666664</v>
          </cell>
          <cell r="N376" t="str">
            <v>Approve</v>
          </cell>
          <cell r="O376">
            <v>13200000</v>
          </cell>
          <cell r="P376" t="str">
            <v>Held by Investment Committee 12/11/08; 1/5/09 I/C approved</v>
          </cell>
          <cell r="Q376" t="str">
            <v>Yes</v>
          </cell>
          <cell r="R376">
            <v>39819</v>
          </cell>
          <cell r="T376" t="str">
            <v>Mr. Steven C. Ackmann</v>
          </cell>
          <cell r="U376" t="str">
            <v>570-346-4156</v>
          </cell>
          <cell r="V376" t="str">
            <v>Salvatore R. DeFrancesco, Jr.</v>
          </cell>
          <cell r="W376" t="str">
            <v>Blakely &amp; Drinker Streets</v>
          </cell>
          <cell r="X376" t="str">
            <v>Dunmore</v>
          </cell>
          <cell r="Y376" t="str">
            <v>PA</v>
          </cell>
          <cell r="Z376" t="str">
            <v>18512</v>
          </cell>
          <cell r="AA376" t="str">
            <v>(570) 347-3487</v>
          </cell>
          <cell r="AB376" t="str">
            <v xml:space="preserve"> </v>
          </cell>
          <cell r="AE376" t="str">
            <v>Hughes Hubbard</v>
          </cell>
          <cell r="AF376" t="str">
            <v>N/A</v>
          </cell>
        </row>
        <row r="377">
          <cell r="A377">
            <v>341</v>
          </cell>
          <cell r="B377" t="str">
            <v>December 5, 2008</v>
          </cell>
          <cell r="C377" t="str">
            <v>FDIC</v>
          </cell>
          <cell r="D377" t="str">
            <v>RSSD</v>
          </cell>
          <cell r="E377">
            <v>1076431</v>
          </cell>
          <cell r="F377" t="str">
            <v>First Bancorp</v>
          </cell>
          <cell r="G377" t="str">
            <v xml:space="preserve">Public </v>
          </cell>
          <cell r="H377">
            <v>65000000</v>
          </cell>
          <cell r="I377" t="str">
            <v>Approve</v>
          </cell>
          <cell r="L377" t="str">
            <v>December 9, 2008</v>
          </cell>
          <cell r="M377">
            <v>39791.541666666664</v>
          </cell>
          <cell r="N377" t="str">
            <v>Approve</v>
          </cell>
          <cell r="O377">
            <v>65000000</v>
          </cell>
          <cell r="Q377" t="str">
            <v>Yes</v>
          </cell>
          <cell r="R377">
            <v>39793</v>
          </cell>
          <cell r="T377" t="str">
            <v>Mr. Eric P. Credle</v>
          </cell>
          <cell r="U377" t="str">
            <v>910-576-6171 x219</v>
          </cell>
          <cell r="V377" t="str">
            <v>Jerry L. Ocheltree</v>
          </cell>
          <cell r="W377" t="str">
            <v>341 North Main Street</v>
          </cell>
          <cell r="X377" t="str">
            <v>Troy</v>
          </cell>
          <cell r="Y377" t="str">
            <v>NC</v>
          </cell>
          <cell r="Z377" t="str">
            <v>27371</v>
          </cell>
          <cell r="AA377" t="str">
            <v>(910) 576-0662</v>
          </cell>
          <cell r="AB377">
            <v>39822</v>
          </cell>
          <cell r="AC377">
            <v>39822</v>
          </cell>
          <cell r="AD377">
            <v>65000000</v>
          </cell>
          <cell r="AE377" t="str">
            <v>Squire Sanders</v>
          </cell>
          <cell r="AF377" t="str">
            <v>FBNC</v>
          </cell>
          <cell r="AH377">
            <v>15.82</v>
          </cell>
          <cell r="AI377">
            <v>616308</v>
          </cell>
        </row>
        <row r="378">
          <cell r="A378">
            <v>342</v>
          </cell>
          <cell r="B378" t="str">
            <v>December 5, 2008</v>
          </cell>
          <cell r="C378" t="str">
            <v>FDIC</v>
          </cell>
          <cell r="D378" t="str">
            <v>RSSD</v>
          </cell>
          <cell r="E378">
            <v>3150997</v>
          </cell>
          <cell r="F378" t="str">
            <v>First Financial Service Corporation</v>
          </cell>
          <cell r="G378" t="str">
            <v xml:space="preserve">Public </v>
          </cell>
          <cell r="H378">
            <v>20000000</v>
          </cell>
          <cell r="I378" t="str">
            <v>Approve</v>
          </cell>
          <cell r="L378" t="str">
            <v>December 8, 2008</v>
          </cell>
          <cell r="M378">
            <v>39790.625</v>
          </cell>
          <cell r="N378" t="str">
            <v>Approve</v>
          </cell>
          <cell r="O378">
            <v>20000000</v>
          </cell>
          <cell r="Q378" t="str">
            <v>Yes</v>
          </cell>
          <cell r="R378">
            <v>39793</v>
          </cell>
          <cell r="T378" t="str">
            <v>Mr. B. Keith Johnson</v>
          </cell>
          <cell r="U378" t="str">
            <v>270-765-2131</v>
          </cell>
          <cell r="V378" t="str">
            <v>Greg Schreacke</v>
          </cell>
          <cell r="W378" t="str">
            <v>2323 Ring Road</v>
          </cell>
          <cell r="X378" t="str">
            <v>Elizabethtown</v>
          </cell>
          <cell r="Y378" t="str">
            <v>KY</v>
          </cell>
          <cell r="Z378" t="str">
            <v>42701</v>
          </cell>
          <cell r="AA378" t="str">
            <v>(270) 737-1353</v>
          </cell>
          <cell r="AB378">
            <v>39822</v>
          </cell>
          <cell r="AC378">
            <v>39822</v>
          </cell>
          <cell r="AD378">
            <v>20000000</v>
          </cell>
          <cell r="AE378" t="str">
            <v>Hughes Hubbard</v>
          </cell>
          <cell r="AF378" t="str">
            <v>FFKY</v>
          </cell>
          <cell r="AH378">
            <v>13.89</v>
          </cell>
          <cell r="AI378">
            <v>215983</v>
          </cell>
        </row>
        <row r="379">
          <cell r="A379">
            <v>343</v>
          </cell>
          <cell r="B379" t="str">
            <v>December 5, 2008</v>
          </cell>
          <cell r="C379" t="str">
            <v>FDIC</v>
          </cell>
          <cell r="D379" t="str">
            <v>RSSD</v>
          </cell>
          <cell r="E379">
            <v>1404799</v>
          </cell>
          <cell r="F379" t="str">
            <v>Lakeland Bancorp Inc.</v>
          </cell>
          <cell r="G379" t="str">
            <v xml:space="preserve">Public </v>
          </cell>
          <cell r="H379">
            <v>59000000</v>
          </cell>
          <cell r="I379" t="str">
            <v>Approve</v>
          </cell>
          <cell r="L379" t="str">
            <v>December 11, 2008</v>
          </cell>
          <cell r="M379">
            <v>39793.583333333336</v>
          </cell>
          <cell r="N379" t="str">
            <v>Approve</v>
          </cell>
          <cell r="O379">
            <v>59000000</v>
          </cell>
          <cell r="Q379" t="str">
            <v>Yes</v>
          </cell>
          <cell r="R379">
            <v>39797</v>
          </cell>
          <cell r="T379" t="str">
            <v>Mr. Thomas J. Shara</v>
          </cell>
          <cell r="U379" t="str">
            <v>973-697-2000 x230</v>
          </cell>
          <cell r="V379" t="str">
            <v>Joseph Hurley</v>
          </cell>
          <cell r="W379" t="str">
            <v>250 Oak Ridge Road</v>
          </cell>
          <cell r="X379" t="str">
            <v>Oak Ridge</v>
          </cell>
          <cell r="Y379" t="str">
            <v>NJ</v>
          </cell>
          <cell r="Z379" t="str">
            <v>07438</v>
          </cell>
          <cell r="AA379" t="str">
            <v>(973) 697-5809</v>
          </cell>
          <cell r="AB379" t="str">
            <v xml:space="preserve"> </v>
          </cell>
          <cell r="AE379" t="str">
            <v>Squire Sanders</v>
          </cell>
          <cell r="AF379" t="str">
            <v>LBAI</v>
          </cell>
        </row>
        <row r="380">
          <cell r="A380">
            <v>344</v>
          </cell>
          <cell r="B380" t="str">
            <v>December 5, 2008</v>
          </cell>
          <cell r="C380" t="str">
            <v>FDIC</v>
          </cell>
          <cell r="D380" t="str">
            <v>RSSD</v>
          </cell>
          <cell r="E380">
            <v>2854551</v>
          </cell>
          <cell r="F380" t="str">
            <v>First M&amp;F Corporation</v>
          </cell>
          <cell r="G380" t="str">
            <v xml:space="preserve">Public </v>
          </cell>
          <cell r="H380">
            <v>40000000</v>
          </cell>
          <cell r="I380" t="str">
            <v>Approve</v>
          </cell>
          <cell r="L380" t="str">
            <v>December 11, 2008</v>
          </cell>
          <cell r="M380">
            <v>39793.583333333336</v>
          </cell>
          <cell r="N380" t="str">
            <v>Approve</v>
          </cell>
          <cell r="O380">
            <v>40000000</v>
          </cell>
          <cell r="P380" t="str">
            <v>1/16/09: changed RSSD from 2854551 to 1095982</v>
          </cell>
          <cell r="Q380" t="str">
            <v>Yes</v>
          </cell>
          <cell r="R380">
            <v>39797</v>
          </cell>
          <cell r="T380" t="str">
            <v>Mr. John G. Copeland</v>
          </cell>
          <cell r="U380" t="str">
            <v>662-289-8594</v>
          </cell>
          <cell r="V380" t="str">
            <v>Scott Wiggers</v>
          </cell>
          <cell r="W380" t="str">
            <v>134 W. Washington Street</v>
          </cell>
          <cell r="X380" t="str">
            <v>Kosciusko</v>
          </cell>
          <cell r="Y380" t="str">
            <v>MS</v>
          </cell>
          <cell r="Z380" t="str">
            <v>39090</v>
          </cell>
          <cell r="AA380" t="str">
            <v>(662) 289-8754</v>
          </cell>
          <cell r="AB380" t="str">
            <v xml:space="preserve"> </v>
          </cell>
          <cell r="AE380" t="str">
            <v>Hughes Hubbard</v>
          </cell>
          <cell r="AF380" t="str">
            <v>FMFC</v>
          </cell>
        </row>
        <row r="381">
          <cell r="A381">
            <v>345</v>
          </cell>
          <cell r="B381" t="str">
            <v>December 5, 2008</v>
          </cell>
          <cell r="C381" t="str">
            <v>FDIC</v>
          </cell>
          <cell r="D381" t="str">
            <v>RSSD</v>
          </cell>
          <cell r="E381">
            <v>2490575</v>
          </cell>
          <cell r="F381" t="str">
            <v>Oriental Financial Group, Inc.</v>
          </cell>
          <cell r="G381" t="str">
            <v xml:space="preserve">Public </v>
          </cell>
          <cell r="H381">
            <v>72000000</v>
          </cell>
          <cell r="I381" t="str">
            <v>COUNCIL</v>
          </cell>
          <cell r="J381">
            <v>39799</v>
          </cell>
          <cell r="K381" t="str">
            <v>Defer</v>
          </cell>
          <cell r="P381" t="str">
            <v>12/17/08: Council deferred</v>
          </cell>
          <cell r="T381" t="str">
            <v>Mr.José R. Fernandez</v>
          </cell>
          <cell r="U381" t="str">
            <v>787-771-6835</v>
          </cell>
          <cell r="V381" t="str">
            <v>Norberto Gonzalez</v>
          </cell>
          <cell r="W381" t="str">
            <v>P.O. Box 195115</v>
          </cell>
          <cell r="X381" t="str">
            <v xml:space="preserve">San Juan </v>
          </cell>
          <cell r="Y381" t="str">
            <v>PR</v>
          </cell>
          <cell r="Z381" t="str">
            <v>00919</v>
          </cell>
          <cell r="AA381" t="str">
            <v>(787) 771-6857</v>
          </cell>
          <cell r="AB381" t="str">
            <v xml:space="preserve"> </v>
          </cell>
          <cell r="AE381" t="str">
            <v>Squire Sanders</v>
          </cell>
          <cell r="AF381" t="str">
            <v>OFG</v>
          </cell>
        </row>
        <row r="382">
          <cell r="A382">
            <v>346</v>
          </cell>
          <cell r="B382" t="str">
            <v>December 5, 2008</v>
          </cell>
          <cell r="C382" t="str">
            <v>FDIC</v>
          </cell>
          <cell r="D382" t="str">
            <v>Holding Co Docket</v>
          </cell>
          <cell r="E382" t="str">
            <v>H1236</v>
          </cell>
          <cell r="F382" t="str">
            <v>Parkvale Financial Corporation</v>
          </cell>
          <cell r="G382" t="str">
            <v xml:space="preserve">Public </v>
          </cell>
          <cell r="H382">
            <v>32000000</v>
          </cell>
          <cell r="I382" t="str">
            <v>Approve</v>
          </cell>
          <cell r="L382" t="str">
            <v>December 9, 2008</v>
          </cell>
          <cell r="M382">
            <v>39791.541666666664</v>
          </cell>
          <cell r="N382" t="str">
            <v>Approve</v>
          </cell>
          <cell r="O382">
            <v>31762000</v>
          </cell>
          <cell r="P382" t="str">
            <v>revised down per 9/30 rwa (lhb)</v>
          </cell>
          <cell r="Q382" t="str">
            <v>Yes</v>
          </cell>
          <cell r="R382">
            <v>39793</v>
          </cell>
          <cell r="T382" t="str">
            <v>Mr. Robert J. McCarthy, Jr.</v>
          </cell>
          <cell r="U382" t="str">
            <v>412-373-4815</v>
          </cell>
          <cell r="V382" t="str">
            <v>Timothy G. Rubritz</v>
          </cell>
          <cell r="W382" t="str">
            <v>4220 William Penn Highway</v>
          </cell>
          <cell r="X382" t="str">
            <v>Monroeville</v>
          </cell>
          <cell r="Y382" t="str">
            <v>PA</v>
          </cell>
          <cell r="Z382" t="str">
            <v>15146</v>
          </cell>
          <cell r="AA382" t="str">
            <v>(412) 373-2847</v>
          </cell>
          <cell r="AB382">
            <v>39805</v>
          </cell>
          <cell r="AC382">
            <v>39805</v>
          </cell>
          <cell r="AD382">
            <v>31762000</v>
          </cell>
          <cell r="AE382" t="str">
            <v>Hughes Hubbard</v>
          </cell>
          <cell r="AF382" t="str">
            <v>PVSA</v>
          </cell>
          <cell r="AH382">
            <v>12.66</v>
          </cell>
          <cell r="AI382">
            <v>376327</v>
          </cell>
        </row>
        <row r="383">
          <cell r="A383">
            <v>347</v>
          </cell>
          <cell r="B383" t="str">
            <v>December 5, 2008</v>
          </cell>
          <cell r="C383" t="str">
            <v>FDIC</v>
          </cell>
          <cell r="D383" t="str">
            <v>RSSD</v>
          </cell>
          <cell r="E383">
            <v>1071397</v>
          </cell>
          <cell r="F383" t="str">
            <v>S&amp;T Bancorp</v>
          </cell>
          <cell r="G383" t="str">
            <v xml:space="preserve">Public </v>
          </cell>
          <cell r="H383">
            <v>108676000</v>
          </cell>
          <cell r="I383" t="str">
            <v>Approve</v>
          </cell>
          <cell r="L383" t="str">
            <v>December 9, 2008</v>
          </cell>
          <cell r="M383">
            <v>39791.541666666664</v>
          </cell>
          <cell r="N383" t="str">
            <v>Approve</v>
          </cell>
          <cell r="O383">
            <v>108676000</v>
          </cell>
          <cell r="Q383" t="str">
            <v>Yes</v>
          </cell>
          <cell r="R383">
            <v>39793</v>
          </cell>
          <cell r="T383" t="str">
            <v>Mr. Mark Kochvar</v>
          </cell>
          <cell r="U383" t="str">
            <v>724-465-4826</v>
          </cell>
          <cell r="V383" t="str">
            <v>Robert E. Rout</v>
          </cell>
          <cell r="W383" t="str">
            <v>800 Philadelphia Street</v>
          </cell>
          <cell r="X383" t="str">
            <v>Indiana</v>
          </cell>
          <cell r="Y383" t="str">
            <v>PA</v>
          </cell>
          <cell r="Z383" t="str">
            <v>15701</v>
          </cell>
          <cell r="AA383" t="str">
            <v>(724) 465-1488</v>
          </cell>
          <cell r="AB383">
            <v>39829</v>
          </cell>
          <cell r="AC383">
            <v>39829</v>
          </cell>
          <cell r="AD383">
            <v>108676000</v>
          </cell>
          <cell r="AE383" t="str">
            <v>Squire Sanders</v>
          </cell>
          <cell r="AF383" t="str">
            <v>STBA</v>
          </cell>
          <cell r="AH383">
            <v>31.53</v>
          </cell>
          <cell r="AI383">
            <v>517012</v>
          </cell>
        </row>
        <row r="384">
          <cell r="A384">
            <v>348</v>
          </cell>
          <cell r="B384" t="str">
            <v>December 5, 2008</v>
          </cell>
          <cell r="C384" t="str">
            <v>FDIC</v>
          </cell>
          <cell r="D384" t="str">
            <v>RSSD</v>
          </cell>
          <cell r="E384">
            <v>1023239</v>
          </cell>
          <cell r="F384" t="str">
            <v>Merchants Bancshares, Inc.</v>
          </cell>
          <cell r="G384" t="str">
            <v xml:space="preserve">Public </v>
          </cell>
          <cell r="H384">
            <v>0</v>
          </cell>
          <cell r="I384" t="str">
            <v>Approve</v>
          </cell>
          <cell r="L384" t="str">
            <v>December 8, 2008</v>
          </cell>
          <cell r="M384">
            <v>39790.625</v>
          </cell>
          <cell r="N384" t="str">
            <v>Approve</v>
          </cell>
          <cell r="O384">
            <v>0</v>
          </cell>
          <cell r="P384" t="str">
            <v>1/14/09: Counsel alerted team of their Withdrawal from CPP</v>
          </cell>
          <cell r="Q384" t="str">
            <v>Yes</v>
          </cell>
          <cell r="R384">
            <v>39793</v>
          </cell>
          <cell r="T384" t="str">
            <v>Mr. Michael Tuttle</v>
          </cell>
          <cell r="U384" t="str">
            <v>802-865-1808</v>
          </cell>
          <cell r="V384" t="str">
            <v>Sheldon Prnetice</v>
          </cell>
          <cell r="W384" t="str">
            <v>275 Kennedy Drive</v>
          </cell>
          <cell r="X384" t="str">
            <v>South Burlington</v>
          </cell>
          <cell r="Y384" t="str">
            <v>VT</v>
          </cell>
          <cell r="Z384" t="str">
            <v>05403</v>
          </cell>
          <cell r="AA384" t="str">
            <v>(802) 865-1834</v>
          </cell>
          <cell r="AB384" t="str">
            <v xml:space="preserve"> </v>
          </cell>
          <cell r="AE384" t="str">
            <v>Hughes Hubbard</v>
          </cell>
          <cell r="AF384" t="str">
            <v>MVBT</v>
          </cell>
          <cell r="AJ384" t="str">
            <v>1/114/2009</v>
          </cell>
        </row>
        <row r="385">
          <cell r="A385">
            <v>349</v>
          </cell>
          <cell r="B385" t="str">
            <v>December 5, 2008</v>
          </cell>
          <cell r="C385" t="str">
            <v>FDIC</v>
          </cell>
          <cell r="D385" t="str">
            <v>RSSD</v>
          </cell>
          <cell r="E385">
            <v>2686659</v>
          </cell>
          <cell r="F385" t="str">
            <v>ECB Bancorp, Inc./East Carolina Bank</v>
          </cell>
          <cell r="G385" t="str">
            <v xml:space="preserve">Public </v>
          </cell>
          <cell r="H385">
            <v>17949000</v>
          </cell>
          <cell r="I385" t="str">
            <v>Approve</v>
          </cell>
          <cell r="L385" t="str">
            <v>December 9, 2008</v>
          </cell>
          <cell r="M385">
            <v>39791.541666666664</v>
          </cell>
          <cell r="N385" t="str">
            <v>Approve</v>
          </cell>
          <cell r="O385">
            <v>17949000</v>
          </cell>
          <cell r="Q385" t="str">
            <v>Yes</v>
          </cell>
          <cell r="R385">
            <v>39793</v>
          </cell>
          <cell r="T385" t="str">
            <v>Mr. Arthur H. Keeney III</v>
          </cell>
          <cell r="U385" t="str">
            <v>252-925-5505</v>
          </cell>
          <cell r="V385" t="str">
            <v>Gary M. Adams</v>
          </cell>
          <cell r="W385" t="str">
            <v>P.O. Box 337</v>
          </cell>
          <cell r="X385" t="str">
            <v>Engelhard</v>
          </cell>
          <cell r="Y385" t="str">
            <v>NC</v>
          </cell>
          <cell r="Z385" t="str">
            <v>27824</v>
          </cell>
          <cell r="AA385" t="str">
            <v>(252) 925-8491</v>
          </cell>
          <cell r="AB385">
            <v>39829</v>
          </cell>
          <cell r="AC385">
            <v>39829</v>
          </cell>
          <cell r="AD385">
            <v>17949000</v>
          </cell>
          <cell r="AE385" t="str">
            <v>Squire Sanders</v>
          </cell>
          <cell r="AF385" t="str">
            <v>ECBE</v>
          </cell>
          <cell r="AH385">
            <v>18.57</v>
          </cell>
          <cell r="AI385">
            <v>144984</v>
          </cell>
        </row>
        <row r="386">
          <cell r="A386">
            <v>350</v>
          </cell>
          <cell r="B386" t="str">
            <v>December 5, 2008</v>
          </cell>
          <cell r="C386" t="str">
            <v>FDIC</v>
          </cell>
          <cell r="D386" t="str">
            <v>RSSD</v>
          </cell>
          <cell r="E386">
            <v>3082454</v>
          </cell>
          <cell r="F386" t="str">
            <v>Tennessee Valley Financial Holdings, Inc.</v>
          </cell>
          <cell r="G386" t="str">
            <v>Private</v>
          </cell>
          <cell r="H386">
            <v>3000000</v>
          </cell>
          <cell r="I386" t="str">
            <v>Approve</v>
          </cell>
          <cell r="L386" t="str">
            <v>December 11, 2008</v>
          </cell>
          <cell r="M386">
            <v>39793.583333333336</v>
          </cell>
          <cell r="N386" t="str">
            <v>Approve</v>
          </cell>
          <cell r="O386">
            <v>3000000</v>
          </cell>
          <cell r="Q386" t="str">
            <v>Yes</v>
          </cell>
          <cell r="R386">
            <v>39797</v>
          </cell>
          <cell r="T386" t="str">
            <v>Mr. Ken Scarboro</v>
          </cell>
          <cell r="U386" t="str">
            <v>865-483-9444 x148</v>
          </cell>
          <cell r="V386" t="str">
            <v>Tom Tuck</v>
          </cell>
          <cell r="W386" t="str">
            <v>401 S. Illinois Avenue</v>
          </cell>
          <cell r="X386" t="str">
            <v>Oak Ridge</v>
          </cell>
          <cell r="Y386" t="str">
            <v>TN</v>
          </cell>
          <cell r="Z386" t="str">
            <v>37830</v>
          </cell>
          <cell r="AA386" t="str">
            <v>(865) 483-7174</v>
          </cell>
          <cell r="AB386">
            <v>39805</v>
          </cell>
          <cell r="AC386">
            <v>39805</v>
          </cell>
          <cell r="AD386">
            <v>3000000</v>
          </cell>
          <cell r="AE386" t="str">
            <v>Hughes Hubbard</v>
          </cell>
          <cell r="AF386" t="str">
            <v>TVFH</v>
          </cell>
          <cell r="AH386" t="str">
            <v>n/a</v>
          </cell>
          <cell r="AI386" t="str">
            <v>n/a</v>
          </cell>
        </row>
        <row r="387">
          <cell r="A387">
            <v>351</v>
          </cell>
          <cell r="B387" t="str">
            <v>December 5, 2008</v>
          </cell>
          <cell r="C387" t="str">
            <v>FDIC</v>
          </cell>
          <cell r="D387" t="str">
            <v>RSSD</v>
          </cell>
          <cell r="E387">
            <v>1048997</v>
          </cell>
          <cell r="F387" t="str">
            <v>Smithtown Bancorp</v>
          </cell>
          <cell r="G387" t="str">
            <v xml:space="preserve">Public </v>
          </cell>
          <cell r="H387">
            <v>37826100</v>
          </cell>
          <cell r="I387" t="str">
            <v>COUNCIL</v>
          </cell>
          <cell r="J387">
            <v>39799</v>
          </cell>
          <cell r="K387" t="str">
            <v>Approve</v>
          </cell>
          <cell r="L387" t="str">
            <v>December 18, 2008</v>
          </cell>
          <cell r="M387">
            <v>39800.729166666664</v>
          </cell>
          <cell r="N387" t="str">
            <v>Approve</v>
          </cell>
          <cell r="O387">
            <v>37826000</v>
          </cell>
          <cell r="Q387" t="str">
            <v>Yes</v>
          </cell>
          <cell r="R387">
            <v>39812</v>
          </cell>
          <cell r="T387" t="str">
            <v>Ms. Anita Florek</v>
          </cell>
          <cell r="U387" t="str">
            <v>631-360-9311</v>
          </cell>
          <cell r="V387" t="str">
            <v>Bradley Rock 631-390-9305</v>
          </cell>
          <cell r="W387" t="str">
            <v>100 Motor Pkwy</v>
          </cell>
          <cell r="X387" t="str">
            <v>Hauppauge</v>
          </cell>
          <cell r="Y387" t="str">
            <v>NY</v>
          </cell>
          <cell r="Z387" t="str">
            <v>11788</v>
          </cell>
          <cell r="AA387" t="str">
            <v>(631) 360-9399</v>
          </cell>
          <cell r="AB387" t="str">
            <v xml:space="preserve"> </v>
          </cell>
          <cell r="AE387" t="str">
            <v>Squire Sanders</v>
          </cell>
          <cell r="AF387" t="str">
            <v>SMTB</v>
          </cell>
        </row>
        <row r="388">
          <cell r="A388">
            <v>352</v>
          </cell>
          <cell r="B388" t="str">
            <v>December 5, 2008</v>
          </cell>
          <cell r="C388" t="str">
            <v>FDIC</v>
          </cell>
          <cell r="D388" t="str">
            <v>RSSD</v>
          </cell>
          <cell r="E388">
            <v>1203602</v>
          </cell>
          <cell r="F388" t="str">
            <v>First Busey Corporation</v>
          </cell>
          <cell r="G388" t="str">
            <v xml:space="preserve">Public </v>
          </cell>
          <cell r="H388">
            <v>100000000</v>
          </cell>
          <cell r="I388" t="str">
            <v>Approve</v>
          </cell>
          <cell r="L388" t="str">
            <v>December 19, 2008</v>
          </cell>
          <cell r="M388">
            <v>39801.5625</v>
          </cell>
          <cell r="N388" t="str">
            <v>Remand to Council</v>
          </cell>
          <cell r="P388" t="str">
            <v>12/19/08: I/C remanded to council; 1/9/09 IC tabled</v>
          </cell>
          <cell r="T388" t="str">
            <v>Ms. Barbara J. Harrington</v>
          </cell>
          <cell r="U388" t="str">
            <v>217-365-4302</v>
          </cell>
          <cell r="V388" t="str">
            <v>Van A. Dukeman 217-365-4510</v>
          </cell>
          <cell r="W388" t="str">
            <v>201 W. Main Street</v>
          </cell>
          <cell r="X388" t="str">
            <v>Urbana</v>
          </cell>
          <cell r="Y388" t="str">
            <v>IL</v>
          </cell>
          <cell r="Z388" t="str">
            <v>61801</v>
          </cell>
          <cell r="AA388" t="str">
            <v>(217) 365-4592</v>
          </cell>
          <cell r="AB388" t="str">
            <v xml:space="preserve"> </v>
          </cell>
          <cell r="AE388" t="str">
            <v>Hughes Hubbard</v>
          </cell>
          <cell r="AF388" t="str">
            <v>BUSE</v>
          </cell>
        </row>
        <row r="389">
          <cell r="A389">
            <v>353</v>
          </cell>
          <cell r="B389" t="str">
            <v>December 5, 2008</v>
          </cell>
          <cell r="C389" t="str">
            <v>FDIC</v>
          </cell>
          <cell r="D389" t="str">
            <v>RSSD</v>
          </cell>
          <cell r="E389">
            <v>2935405</v>
          </cell>
          <cell r="F389" t="str">
            <v>Central Valley Community Bancorp</v>
          </cell>
          <cell r="G389" t="str">
            <v xml:space="preserve">Public </v>
          </cell>
          <cell r="H389">
            <v>7000000</v>
          </cell>
          <cell r="I389" t="str">
            <v>Approve</v>
          </cell>
          <cell r="L389" t="str">
            <v>December 22, 2008</v>
          </cell>
          <cell r="M389">
            <v>39804.541666666664</v>
          </cell>
          <cell r="N389" t="str">
            <v>Approve</v>
          </cell>
          <cell r="O389">
            <v>7000000</v>
          </cell>
          <cell r="Q389" t="str">
            <v>Yes</v>
          </cell>
          <cell r="R389">
            <v>39812</v>
          </cell>
          <cell r="T389" t="str">
            <v>Mr. Daniel J. Doyle</v>
          </cell>
          <cell r="U389" t="str">
            <v>559-323-3320</v>
          </cell>
          <cell r="V389" t="str">
            <v>David A. Kinross 559-323-3310</v>
          </cell>
          <cell r="W389" t="str">
            <v>7100 N. Financial Dr., Suite 101</v>
          </cell>
          <cell r="X389" t="str">
            <v>Fresno</v>
          </cell>
          <cell r="Y389" t="str">
            <v>CA</v>
          </cell>
          <cell r="Z389" t="str">
            <v>93720</v>
          </cell>
          <cell r="AA389" t="str">
            <v>(559) 323-3310</v>
          </cell>
          <cell r="AB389" t="str">
            <v xml:space="preserve"> </v>
          </cell>
          <cell r="AE389" t="str">
            <v>Squire Sanders</v>
          </cell>
          <cell r="AF389" t="str">
            <v>CVCY</v>
          </cell>
          <cell r="AH389">
            <v>6.64</v>
          </cell>
          <cell r="AI389">
            <v>158133</v>
          </cell>
        </row>
        <row r="390">
          <cell r="A390">
            <v>354</v>
          </cell>
          <cell r="B390" t="str">
            <v>December 5, 2008</v>
          </cell>
          <cell r="C390" t="str">
            <v>FDIC</v>
          </cell>
          <cell r="D390" t="str">
            <v>RSSD</v>
          </cell>
          <cell r="E390">
            <v>2483438</v>
          </cell>
          <cell r="F390" t="str">
            <v>Community Bank of the Bay</v>
          </cell>
          <cell r="G390" t="str">
            <v>CDFI - Private</v>
          </cell>
          <cell r="H390">
            <v>1747000</v>
          </cell>
          <cell r="I390" t="str">
            <v>Approve</v>
          </cell>
          <cell r="L390" t="str">
            <v>December 9, 2008</v>
          </cell>
          <cell r="M390">
            <v>39791.541666666664</v>
          </cell>
          <cell r="N390" t="str">
            <v>Approve</v>
          </cell>
          <cell r="O390">
            <v>1747000</v>
          </cell>
          <cell r="Q390" t="str">
            <v>Yes</v>
          </cell>
          <cell r="R390">
            <v>39793</v>
          </cell>
          <cell r="T390" t="str">
            <v>Mr. Brian K. Garrett</v>
          </cell>
          <cell r="U390" t="str">
            <v>510-433-5402</v>
          </cell>
          <cell r="V390" t="str">
            <v>Chaula M. Pandya 510-433-5415</v>
          </cell>
          <cell r="W390" t="str">
            <v>1750 Broadway</v>
          </cell>
          <cell r="X390" t="str">
            <v>Oakland</v>
          </cell>
          <cell r="Y390" t="str">
            <v>CA</v>
          </cell>
          <cell r="Z390" t="str">
            <v>94612</v>
          </cell>
          <cell r="AA390" t="str">
            <v>(510) 433-5431</v>
          </cell>
          <cell r="AB390">
            <v>39829</v>
          </cell>
          <cell r="AC390">
            <v>39829</v>
          </cell>
          <cell r="AD390">
            <v>1747000</v>
          </cell>
          <cell r="AE390" t="str">
            <v>Hughes Hubbard</v>
          </cell>
          <cell r="AF390" t="str">
            <v>CBYAA</v>
          </cell>
          <cell r="AH390" t="str">
            <v>n/a</v>
          </cell>
          <cell r="AI390" t="str">
            <v>n/a</v>
          </cell>
        </row>
        <row r="391">
          <cell r="A391">
            <v>355</v>
          </cell>
          <cell r="B391" t="str">
            <v>December 5, 2008</v>
          </cell>
          <cell r="C391" t="str">
            <v>FDIC</v>
          </cell>
          <cell r="D391" t="str">
            <v>RSSD</v>
          </cell>
          <cell r="E391">
            <v>1356526</v>
          </cell>
          <cell r="F391" t="str">
            <v>Greer Bancshares Incorporated</v>
          </cell>
          <cell r="G391" t="str">
            <v>OTC - Private</v>
          </cell>
          <cell r="H391">
            <v>9993000</v>
          </cell>
          <cell r="I391" t="str">
            <v>Approve</v>
          </cell>
          <cell r="L391" t="str">
            <v>December 19, 2008</v>
          </cell>
          <cell r="M391">
            <v>39801.5625</v>
          </cell>
          <cell r="N391" t="str">
            <v>Approve</v>
          </cell>
          <cell r="O391">
            <v>9993000</v>
          </cell>
          <cell r="Q391" t="str">
            <v>Yes</v>
          </cell>
          <cell r="R391">
            <v>39812</v>
          </cell>
          <cell r="T391" t="str">
            <v>Mr. Kenneth M. Harper</v>
          </cell>
          <cell r="U391" t="str">
            <v>864-848-5104</v>
          </cell>
          <cell r="V391" t="str">
            <v>J. Richard Medlock, Jr. 864-848-5120</v>
          </cell>
          <cell r="W391" t="str">
            <v>P.O. Box 1029 - 1111 W. Poinsett Streeet</v>
          </cell>
          <cell r="X391" t="str">
            <v>Greer</v>
          </cell>
          <cell r="Y391" t="str">
            <v>SC</v>
          </cell>
          <cell r="Z391" t="str">
            <v>29650</v>
          </cell>
          <cell r="AA391" t="str">
            <v>(864) 968-1437</v>
          </cell>
          <cell r="AB391" t="str">
            <v xml:space="preserve"> </v>
          </cell>
          <cell r="AE391" t="str">
            <v>Squire Sanders</v>
          </cell>
          <cell r="AF391" t="str">
            <v>GRBS</v>
          </cell>
        </row>
        <row r="392">
          <cell r="A392">
            <v>356</v>
          </cell>
          <cell r="B392" t="str">
            <v>December 5, 2008</v>
          </cell>
          <cell r="C392" t="str">
            <v>FDIC</v>
          </cell>
          <cell r="D392" t="str">
            <v>Holding Co Docket</v>
          </cell>
          <cell r="E392" t="str">
            <v>H4242</v>
          </cell>
          <cell r="F392" t="str">
            <v>Legacy Bancorp, Inc.</v>
          </cell>
          <cell r="G392" t="str">
            <v xml:space="preserve">Public </v>
          </cell>
          <cell r="H392">
            <v>20292000</v>
          </cell>
          <cell r="I392" t="str">
            <v>Approve</v>
          </cell>
          <cell r="L392" t="str">
            <v>December 23, 2008</v>
          </cell>
          <cell r="M392">
            <v>39805.625</v>
          </cell>
          <cell r="N392" t="str">
            <v>Approve</v>
          </cell>
          <cell r="O392">
            <v>20292000</v>
          </cell>
          <cell r="P392" t="str">
            <v>12/11/08: I/C heard and said would approve on conditions; 12/23/08: I/C approved</v>
          </cell>
          <cell r="Q392" t="str">
            <v>Yes</v>
          </cell>
          <cell r="R392">
            <v>39822</v>
          </cell>
          <cell r="T392" t="str">
            <v>Mr. J. Williar Dunlaevy</v>
          </cell>
          <cell r="U392" t="str">
            <v>413-445-3513</v>
          </cell>
          <cell r="V392" t="str">
            <v>Paul H. Bruce 413-445-3513</v>
          </cell>
          <cell r="W392" t="str">
            <v>99 North Street</v>
          </cell>
          <cell r="X392" t="str">
            <v>Pittsfield</v>
          </cell>
          <cell r="Y392" t="str">
            <v>MA</v>
          </cell>
          <cell r="Z392" t="str">
            <v>01201</v>
          </cell>
          <cell r="AA392" t="str">
            <v>(413) 442-8155</v>
          </cell>
          <cell r="AB392" t="str">
            <v xml:space="preserve"> </v>
          </cell>
          <cell r="AE392" t="str">
            <v>Hughes Hubbard</v>
          </cell>
          <cell r="AF392" t="str">
            <v>LEGC</v>
          </cell>
        </row>
        <row r="393">
          <cell r="A393">
            <v>357</v>
          </cell>
          <cell r="B393" t="str">
            <v>December 5, 2008</v>
          </cell>
          <cell r="C393" t="str">
            <v>FDIC</v>
          </cell>
          <cell r="D393" t="str">
            <v>RSSD</v>
          </cell>
          <cell r="E393">
            <v>2762973</v>
          </cell>
          <cell r="F393" t="str">
            <v>Pacific Contintental Bank</v>
          </cell>
          <cell r="G393" t="str">
            <v xml:space="preserve">Public </v>
          </cell>
          <cell r="H393">
            <v>0</v>
          </cell>
          <cell r="I393" t="str">
            <v>Approve</v>
          </cell>
          <cell r="L393" t="str">
            <v>December 9, 2008</v>
          </cell>
          <cell r="M393">
            <v>39791.541666666664</v>
          </cell>
          <cell r="N393" t="str">
            <v>Approve</v>
          </cell>
          <cell r="O393">
            <v>0</v>
          </cell>
          <cell r="P393" t="str">
            <v>1/13/09: Attorneys alerted us of their Withdrawal from CPP</v>
          </cell>
          <cell r="Q393" t="str">
            <v>Yes</v>
          </cell>
          <cell r="R393">
            <v>39793</v>
          </cell>
          <cell r="T393" t="str">
            <v>Mr. Michael A. Reynolds</v>
          </cell>
          <cell r="U393" t="str">
            <v>541-686-8685 x2141</v>
          </cell>
          <cell r="V393" t="str">
            <v>Hal Brown 541-686-8685 x2118</v>
          </cell>
          <cell r="W393" t="str">
            <v>111 W 7th Ave.</v>
          </cell>
          <cell r="X393" t="str">
            <v>Eugene</v>
          </cell>
          <cell r="Y393" t="str">
            <v>OR</v>
          </cell>
          <cell r="Z393" t="str">
            <v>97401</v>
          </cell>
          <cell r="AA393" t="str">
            <v>(541) 984-2341</v>
          </cell>
          <cell r="AB393">
            <v>39829</v>
          </cell>
          <cell r="AE393" t="str">
            <v>Squire Sanders</v>
          </cell>
          <cell r="AF393" t="str">
            <v>PCBK</v>
          </cell>
          <cell r="AH393">
            <v>13.31</v>
          </cell>
          <cell r="AI393">
            <v>338092</v>
          </cell>
          <cell r="AJ393">
            <v>39826</v>
          </cell>
        </row>
        <row r="394">
          <cell r="A394">
            <v>358</v>
          </cell>
          <cell r="B394" t="str">
            <v>December 5, 2008</v>
          </cell>
          <cell r="C394" t="str">
            <v>FDIC</v>
          </cell>
          <cell r="D394" t="str">
            <v>RSSD</v>
          </cell>
          <cell r="E394">
            <v>1142475</v>
          </cell>
          <cell r="F394" t="str">
            <v>Codorus Valley Bancorp, Inc.</v>
          </cell>
          <cell r="G394" t="str">
            <v xml:space="preserve">Public </v>
          </cell>
          <cell r="H394">
            <v>16500000</v>
          </cell>
          <cell r="I394" t="str">
            <v>Approve</v>
          </cell>
          <cell r="L394" t="str">
            <v>December 9, 2008</v>
          </cell>
          <cell r="M394">
            <v>39791.541666666664</v>
          </cell>
          <cell r="N394" t="str">
            <v>Approve</v>
          </cell>
          <cell r="O394">
            <v>16500000</v>
          </cell>
          <cell r="Q394" t="str">
            <v>Yes</v>
          </cell>
          <cell r="R394">
            <v>39793</v>
          </cell>
          <cell r="T394" t="str">
            <v>Mr. Harry R. Swift</v>
          </cell>
          <cell r="U394" t="str">
            <v>717-747-1501</v>
          </cell>
          <cell r="V394" t="str">
            <v>Larry J. Miller 717-747-1500</v>
          </cell>
          <cell r="W394" t="str">
            <v>105 Leader Heights Road, P.O. Box 2887</v>
          </cell>
          <cell r="X394" t="str">
            <v>York</v>
          </cell>
          <cell r="Y394" t="str">
            <v>PA</v>
          </cell>
          <cell r="Z394" t="str">
            <v>17405-2887</v>
          </cell>
          <cell r="AA394" t="str">
            <v>(717) 747-0490</v>
          </cell>
          <cell r="AB394">
            <v>39822</v>
          </cell>
          <cell r="AC394">
            <v>39822</v>
          </cell>
          <cell r="AD394">
            <v>16500000</v>
          </cell>
          <cell r="AE394" t="str">
            <v>Hughes Hubbard</v>
          </cell>
          <cell r="AF394" t="str">
            <v>CVLY</v>
          </cell>
          <cell r="AH394">
            <v>9.3800000000000008</v>
          </cell>
          <cell r="AI394">
            <v>263859</v>
          </cell>
        </row>
        <row r="395">
          <cell r="A395">
            <v>359</v>
          </cell>
          <cell r="B395" t="str">
            <v>December 5, 2008</v>
          </cell>
          <cell r="C395" t="str">
            <v>FDIC</v>
          </cell>
          <cell r="D395" t="str">
            <v>RSSD</v>
          </cell>
          <cell r="E395">
            <v>3098576</v>
          </cell>
          <cell r="F395" t="str">
            <v>Plumas Bancorp</v>
          </cell>
          <cell r="G395" t="str">
            <v xml:space="preserve">Public </v>
          </cell>
          <cell r="H395">
            <v>11976000</v>
          </cell>
          <cell r="I395" t="str">
            <v>Approve</v>
          </cell>
          <cell r="L395" t="str">
            <v>December 9, 2008</v>
          </cell>
          <cell r="M395">
            <v>39791.541666666664</v>
          </cell>
          <cell r="N395" t="str">
            <v>Approve</v>
          </cell>
          <cell r="O395">
            <v>11976000</v>
          </cell>
          <cell r="Q395" t="str">
            <v>Yes</v>
          </cell>
          <cell r="R395">
            <v>39793</v>
          </cell>
          <cell r="T395" t="str">
            <v>Mr. Douglas N. Biddle</v>
          </cell>
          <cell r="U395" t="str">
            <v>530-283-7305 x8902</v>
          </cell>
          <cell r="V395" t="str">
            <v>Andrew J. Ryback 530-283-7305 x8905</v>
          </cell>
          <cell r="W395" t="str">
            <v>35 S. Lindan Avenue</v>
          </cell>
          <cell r="X395" t="str">
            <v>Quincy</v>
          </cell>
          <cell r="Y395" t="str">
            <v>CA</v>
          </cell>
          <cell r="Z395" t="str">
            <v>95971</v>
          </cell>
          <cell r="AA395" t="str">
            <v>(530) 283-3557</v>
          </cell>
          <cell r="AB395">
            <v>39829</v>
          </cell>
          <cell r="AE395" t="str">
            <v>Squire Sanders</v>
          </cell>
          <cell r="AF395" t="str">
            <v>PLBC</v>
          </cell>
          <cell r="AH395">
            <v>7.54</v>
          </cell>
          <cell r="AI395">
            <v>1588329</v>
          </cell>
        </row>
        <row r="396">
          <cell r="A396">
            <v>360</v>
          </cell>
          <cell r="B396" t="str">
            <v>December 5, 2008</v>
          </cell>
          <cell r="C396" t="str">
            <v>FDIC</v>
          </cell>
          <cell r="D396" t="str">
            <v>RSSD</v>
          </cell>
          <cell r="E396">
            <v>1249730</v>
          </cell>
          <cell r="F396" t="str">
            <v>S.Y. Bancorp, Inc.</v>
          </cell>
          <cell r="G396" t="str">
            <v xml:space="preserve">Public </v>
          </cell>
          <cell r="H396">
            <v>0</v>
          </cell>
          <cell r="I396" t="str">
            <v>Approve</v>
          </cell>
          <cell r="L396" t="str">
            <v>December 9, 2008</v>
          </cell>
          <cell r="M396">
            <v>39791.541666666664</v>
          </cell>
          <cell r="N396" t="str">
            <v>Approve</v>
          </cell>
          <cell r="O396">
            <v>0</v>
          </cell>
          <cell r="P396" t="str">
            <v>1/5/09: received phone call from preliminary contact stating their withdrawal from the program--awaiting withdrawal letter; 1/7/09 received the letter</v>
          </cell>
          <cell r="Q396" t="str">
            <v>Yes</v>
          </cell>
          <cell r="R396">
            <v>39793</v>
          </cell>
          <cell r="T396" t="str">
            <v>Mr. David P. Heintzman</v>
          </cell>
          <cell r="U396" t="str">
            <v>502-625-9161</v>
          </cell>
          <cell r="V396" t="str">
            <v>T. Clay Stinnett 502-625-0890</v>
          </cell>
          <cell r="W396" t="str">
            <v>1040 East Main Street</v>
          </cell>
          <cell r="X396" t="str">
            <v>Louisville</v>
          </cell>
          <cell r="Y396" t="str">
            <v>KY</v>
          </cell>
          <cell r="Z396" t="str">
            <v>40206</v>
          </cell>
          <cell r="AA396" t="str">
            <v>(502) 625-2596</v>
          </cell>
          <cell r="AB396" t="str">
            <v xml:space="preserve"> </v>
          </cell>
          <cell r="AE396" t="str">
            <v>Hughes Hubbard</v>
          </cell>
          <cell r="AF396" t="str">
            <v>SYBT</v>
          </cell>
          <cell r="AJ396">
            <v>39818</v>
          </cell>
        </row>
        <row r="397">
          <cell r="A397">
            <v>361</v>
          </cell>
          <cell r="B397" t="str">
            <v>December 5, 2008</v>
          </cell>
          <cell r="C397" t="str">
            <v>FDIC</v>
          </cell>
          <cell r="D397" t="str">
            <v>RSSD</v>
          </cell>
          <cell r="E397">
            <v>1131497</v>
          </cell>
          <cell r="F397" t="str">
            <v>Cornerstone Bancshares, Inc.</v>
          </cell>
          <cell r="G397" t="str">
            <v>OTC - Public</v>
          </cell>
          <cell r="H397">
            <v>12000000</v>
          </cell>
          <cell r="I397" t="str">
            <v>Approve</v>
          </cell>
          <cell r="P397" t="str">
            <v>Held by/waiting on FDIC</v>
          </cell>
          <cell r="T397" t="str">
            <v>Mr. Frank Hughes</v>
          </cell>
          <cell r="U397" t="str">
            <v>423-385-3009</v>
          </cell>
          <cell r="V397" t="str">
            <v>Gary Petty 423-385-3054</v>
          </cell>
          <cell r="W397" t="str">
            <v>6491 Lee Highway Suite 119</v>
          </cell>
          <cell r="X397" t="str">
            <v>Chattanooga</v>
          </cell>
          <cell r="Y397" t="str">
            <v>TN</v>
          </cell>
          <cell r="Z397" t="str">
            <v>37421</v>
          </cell>
          <cell r="AA397" t="str">
            <v>(423) 385-3137</v>
          </cell>
          <cell r="AB397" t="str">
            <v xml:space="preserve"> </v>
          </cell>
          <cell r="AE397" t="str">
            <v>Squire Sanders</v>
          </cell>
          <cell r="AF397" t="str">
            <v>CSBQ</v>
          </cell>
        </row>
        <row r="398">
          <cell r="A398">
            <v>362</v>
          </cell>
          <cell r="B398" t="str">
            <v>December 5, 2008</v>
          </cell>
          <cell r="C398" t="str">
            <v>FDIC</v>
          </cell>
          <cell r="D398" t="str">
            <v>RSSD</v>
          </cell>
          <cell r="E398">
            <v>2291624</v>
          </cell>
          <cell r="F398" t="str">
            <v>The Bank of Kentucky Financial Corporation</v>
          </cell>
          <cell r="G398" t="str">
            <v>OTC - Public</v>
          </cell>
          <cell r="H398">
            <v>34000000</v>
          </cell>
          <cell r="I398" t="str">
            <v>Approve</v>
          </cell>
          <cell r="L398" t="str">
            <v>December 11, 2008</v>
          </cell>
          <cell r="M398">
            <v>39793.583333333336</v>
          </cell>
          <cell r="N398" t="str">
            <v>Approve</v>
          </cell>
          <cell r="O398">
            <v>34000000</v>
          </cell>
          <cell r="Q398" t="str">
            <v>Yes</v>
          </cell>
          <cell r="R398">
            <v>39797</v>
          </cell>
          <cell r="T398" t="str">
            <v>Mr. Robert W. Zapp</v>
          </cell>
          <cell r="U398" t="str">
            <v>859-372-5172</v>
          </cell>
          <cell r="V398" t="str">
            <v>Martin J. Gerrety 859-578-2485</v>
          </cell>
          <cell r="W398" t="str">
            <v>111 Lookout Farm Drive</v>
          </cell>
          <cell r="X398" t="str">
            <v>Crestview Hills</v>
          </cell>
          <cell r="Y398" t="str">
            <v>KY</v>
          </cell>
          <cell r="Z398" t="str">
            <v>41017</v>
          </cell>
          <cell r="AA398" t="str">
            <v>(859) 578-2960</v>
          </cell>
          <cell r="AB398" t="str">
            <v xml:space="preserve"> </v>
          </cell>
          <cell r="AE398" t="str">
            <v>Hughes Hubbard</v>
          </cell>
          <cell r="AF398" t="str">
            <v>BKYF</v>
          </cell>
        </row>
        <row r="399">
          <cell r="A399">
            <v>363</v>
          </cell>
          <cell r="B399" t="str">
            <v>December 5, 2008</v>
          </cell>
          <cell r="C399" t="str">
            <v>FDIC</v>
          </cell>
          <cell r="D399" t="str">
            <v>RSSD</v>
          </cell>
          <cell r="E399">
            <v>2399119</v>
          </cell>
          <cell r="F399" t="str">
            <v>FCB Bancorp, Inc.</v>
          </cell>
          <cell r="G399" t="str">
            <v>OTC - Private</v>
          </cell>
          <cell r="H399">
            <v>9295000</v>
          </cell>
          <cell r="I399" t="str">
            <v>Approve</v>
          </cell>
          <cell r="L399" t="str">
            <v>December 11, 2008</v>
          </cell>
          <cell r="M399">
            <v>39793.583333333336</v>
          </cell>
          <cell r="N399" t="str">
            <v>Approve</v>
          </cell>
          <cell r="O399">
            <v>9294000</v>
          </cell>
          <cell r="Q399" t="str">
            <v>Yes</v>
          </cell>
          <cell r="R399">
            <v>39797</v>
          </cell>
          <cell r="T399" t="str">
            <v>Mr. Brian G. Karst</v>
          </cell>
          <cell r="U399" t="str">
            <v>502-891-4404</v>
          </cell>
          <cell r="V399" t="str">
            <v>Connie Hunt 502-891-4413</v>
          </cell>
          <cell r="W399" t="str">
            <v>293 N. Hubbards Lane</v>
          </cell>
          <cell r="X399" t="str">
            <v>Louisville</v>
          </cell>
          <cell r="Y399" t="str">
            <v>KY</v>
          </cell>
          <cell r="Z399" t="str">
            <v>40207</v>
          </cell>
          <cell r="AA399" t="str">
            <v>(502) 891-4437</v>
          </cell>
          <cell r="AB399">
            <v>39801</v>
          </cell>
          <cell r="AC399">
            <v>39801</v>
          </cell>
          <cell r="AD399">
            <v>9294000</v>
          </cell>
          <cell r="AE399" t="str">
            <v>Squire Sanders</v>
          </cell>
          <cell r="AF399" t="str">
            <v>FCBE</v>
          </cell>
          <cell r="AH399" t="str">
            <v>n/a</v>
          </cell>
          <cell r="AI399" t="str">
            <v>n/a</v>
          </cell>
        </row>
        <row r="400">
          <cell r="A400">
            <v>364</v>
          </cell>
          <cell r="B400" t="str">
            <v>December 5, 2008</v>
          </cell>
          <cell r="C400" t="str">
            <v>FDIC</v>
          </cell>
          <cell r="D400" t="str">
            <v>RSSD</v>
          </cell>
          <cell r="E400">
            <v>936462</v>
          </cell>
          <cell r="F400" t="str">
            <v>Mechanics Bank</v>
          </cell>
          <cell r="G400" t="str">
            <v>OTC - Private</v>
          </cell>
          <cell r="H400">
            <v>60000000</v>
          </cell>
          <cell r="I400" t="str">
            <v>Approve</v>
          </cell>
          <cell r="L400" t="str">
            <v>December 8, 2008</v>
          </cell>
          <cell r="M400">
            <v>39790.625</v>
          </cell>
          <cell r="N400" t="str">
            <v>Approve</v>
          </cell>
          <cell r="O400">
            <v>60000000</v>
          </cell>
          <cell r="P400" t="str">
            <v>12/9/08; FDIC sent an amended application so they can use the private terms sheet</v>
          </cell>
          <cell r="Q400" t="str">
            <v>Yes</v>
          </cell>
          <cell r="R400">
            <v>39793</v>
          </cell>
          <cell r="T400" t="str">
            <v>Mr. Garrett W. Lambert</v>
          </cell>
          <cell r="U400" t="str">
            <v>510-262-7325</v>
          </cell>
          <cell r="V400" t="str">
            <v>William J. Schwerin 510-262-7211</v>
          </cell>
          <cell r="W400" t="str">
            <v>3170 Hilltop Mall Rd</v>
          </cell>
          <cell r="X400" t="str">
            <v xml:space="preserve">Richmond </v>
          </cell>
          <cell r="Y400" t="str">
            <v>CA</v>
          </cell>
          <cell r="Z400" t="str">
            <v>94806</v>
          </cell>
          <cell r="AA400" t="str">
            <v>(510) 262-7945</v>
          </cell>
          <cell r="AB400" t="str">
            <v xml:space="preserve"> </v>
          </cell>
          <cell r="AE400" t="str">
            <v>Hughes Hubbard</v>
          </cell>
          <cell r="AF400" t="str">
            <v>MCBH</v>
          </cell>
        </row>
        <row r="401">
          <cell r="A401">
            <v>365</v>
          </cell>
          <cell r="B401" t="str">
            <v>December 5, 2008</v>
          </cell>
          <cell r="C401" t="str">
            <v>FDIC</v>
          </cell>
          <cell r="D401" t="str">
            <v>RSSD</v>
          </cell>
          <cell r="E401">
            <v>294779</v>
          </cell>
          <cell r="F401" t="str">
            <v>Timberland Bancorp, Inc.</v>
          </cell>
          <cell r="G401" t="str">
            <v xml:space="preserve">Public </v>
          </cell>
          <cell r="H401">
            <v>16641000</v>
          </cell>
          <cell r="I401" t="str">
            <v>Approve</v>
          </cell>
          <cell r="L401" t="str">
            <v>December 11, 2008</v>
          </cell>
          <cell r="M401">
            <v>39793.583333333336</v>
          </cell>
          <cell r="N401" t="str">
            <v>Approve</v>
          </cell>
          <cell r="O401">
            <v>16641000</v>
          </cell>
          <cell r="Q401" t="str">
            <v>Yes</v>
          </cell>
          <cell r="R401">
            <v>39797</v>
          </cell>
          <cell r="T401" t="str">
            <v>Mr. Dean J. Brydon</v>
          </cell>
          <cell r="U401" t="str">
            <v>360-533-4747</v>
          </cell>
          <cell r="V401" t="str">
            <v>Michael R. Sand 360-533-4747</v>
          </cell>
          <cell r="W401" t="str">
            <v>624 Simpson Ave</v>
          </cell>
          <cell r="X401" t="str">
            <v>Hoquiam</v>
          </cell>
          <cell r="Y401" t="str">
            <v>WA</v>
          </cell>
          <cell r="Z401" t="str">
            <v>98550</v>
          </cell>
          <cell r="AA401" t="str">
            <v>(360) 533-4743</v>
          </cell>
          <cell r="AB401">
            <v>39805</v>
          </cell>
          <cell r="AC401">
            <v>39805</v>
          </cell>
          <cell r="AD401">
            <v>16641000</v>
          </cell>
          <cell r="AE401" t="str">
            <v>Squire Sanders</v>
          </cell>
          <cell r="AF401" t="str">
            <v>TSBK</v>
          </cell>
          <cell r="AH401">
            <v>6.73</v>
          </cell>
          <cell r="AI401">
            <v>370899</v>
          </cell>
        </row>
        <row r="402">
          <cell r="A402">
            <v>366</v>
          </cell>
          <cell r="B402" t="str">
            <v>December 5, 2008</v>
          </cell>
          <cell r="C402" t="str">
            <v>FDIC</v>
          </cell>
          <cell r="D402" t="str">
            <v>RSSD</v>
          </cell>
          <cell r="E402">
            <v>821906</v>
          </cell>
          <cell r="F402" t="str">
            <v>Salisbury Bancorp, Inc.</v>
          </cell>
          <cell r="G402" t="str">
            <v xml:space="preserve">Public </v>
          </cell>
          <cell r="H402">
            <v>8816000</v>
          </cell>
          <cell r="I402" t="str">
            <v>Approve</v>
          </cell>
          <cell r="L402" t="str">
            <v>January  7, 2009</v>
          </cell>
          <cell r="M402">
            <v>39820.4375</v>
          </cell>
          <cell r="N402" t="str">
            <v>Approve</v>
          </cell>
          <cell r="O402">
            <v>8816000</v>
          </cell>
          <cell r="Q402" t="str">
            <v>Yes</v>
          </cell>
          <cell r="R402">
            <v>39820</v>
          </cell>
          <cell r="T402" t="str">
            <v>Mr. Richard J. Cantele, Jr.</v>
          </cell>
          <cell r="U402" t="str">
            <v>860-435-9801</v>
          </cell>
          <cell r="V402" t="str">
            <v>John F. Perotti 860-435-9801</v>
          </cell>
          <cell r="W402" t="str">
            <v>5 Bissell Street, PO Box 1868</v>
          </cell>
          <cell r="X402" t="str">
            <v>Lakeville</v>
          </cell>
          <cell r="Y402" t="str">
            <v>CT</v>
          </cell>
          <cell r="Z402" t="str">
            <v>06039-1868</v>
          </cell>
          <cell r="AA402" t="str">
            <v>(860) 435-0631</v>
          </cell>
          <cell r="AB402" t="str">
            <v xml:space="preserve"> </v>
          </cell>
          <cell r="AE402" t="str">
            <v>Hughes Hubbard</v>
          </cell>
          <cell r="AF402" t="str">
            <v>SAL</v>
          </cell>
        </row>
        <row r="403">
          <cell r="A403">
            <v>367</v>
          </cell>
          <cell r="B403" t="str">
            <v>December 5, 2008</v>
          </cell>
          <cell r="C403" t="str">
            <v>FDIC</v>
          </cell>
          <cell r="D403" t="str">
            <v>RSSD</v>
          </cell>
          <cell r="E403">
            <v>2132932</v>
          </cell>
          <cell r="F403" t="str">
            <v>New York Community Bancorp, Inc.</v>
          </cell>
          <cell r="G403" t="str">
            <v xml:space="preserve">Public </v>
          </cell>
          <cell r="H403">
            <v>0</v>
          </cell>
          <cell r="I403" t="str">
            <v>COUNCIL</v>
          </cell>
          <cell r="J403">
            <v>39799</v>
          </cell>
          <cell r="K403" t="str">
            <v>Approve</v>
          </cell>
          <cell r="L403" t="str">
            <v>December 30, 2008</v>
          </cell>
          <cell r="M403">
            <v>39812.583333333336</v>
          </cell>
          <cell r="N403" t="str">
            <v>Approve</v>
          </cell>
          <cell r="O403">
            <v>0</v>
          </cell>
          <cell r="P403" t="str">
            <v>12/18/08: I/C Held for more information from staff  1/13/09: Received Letter notifying UST of their withdrawal from CPP</v>
          </cell>
          <cell r="Q403" t="str">
            <v>Yes</v>
          </cell>
          <cell r="R403">
            <v>39813</v>
          </cell>
          <cell r="T403" t="str">
            <v>Mr. Anthony M. Lewis</v>
          </cell>
          <cell r="U403" t="str">
            <v>516-683-4083</v>
          </cell>
          <cell r="V403" t="str">
            <v>Thomas R. Cangemi 516-683-4014</v>
          </cell>
          <cell r="W403" t="str">
            <v>615 Merrick Avenue</v>
          </cell>
          <cell r="X403" t="str">
            <v>Westbury</v>
          </cell>
          <cell r="Y403" t="str">
            <v>NY</v>
          </cell>
          <cell r="Z403" t="str">
            <v>11590</v>
          </cell>
          <cell r="AA403" t="str">
            <v>(516) 683-8344</v>
          </cell>
          <cell r="AB403" t="str">
            <v xml:space="preserve"> </v>
          </cell>
          <cell r="AE403" t="str">
            <v>Squire Sanders</v>
          </cell>
          <cell r="AF403" t="str">
            <v>NYB</v>
          </cell>
          <cell r="AJ403">
            <v>39826</v>
          </cell>
        </row>
        <row r="404">
          <cell r="A404">
            <v>368</v>
          </cell>
          <cell r="B404" t="str">
            <v>December 5, 2008</v>
          </cell>
          <cell r="C404" t="str">
            <v>FDIC</v>
          </cell>
          <cell r="D404" t="str">
            <v>RSSD</v>
          </cell>
          <cell r="E404">
            <v>2744894</v>
          </cell>
          <cell r="F404" t="str">
            <v>First BanCorp</v>
          </cell>
          <cell r="G404" t="str">
            <v xml:space="preserve">Public </v>
          </cell>
          <cell r="H404">
            <v>400000000</v>
          </cell>
          <cell r="I404" t="str">
            <v>Approve</v>
          </cell>
          <cell r="L404" t="str">
            <v>December 22, 2008</v>
          </cell>
          <cell r="M404">
            <v>39804.541666666664</v>
          </cell>
          <cell r="N404" t="str">
            <v>Approve</v>
          </cell>
          <cell r="O404">
            <v>400000000</v>
          </cell>
          <cell r="Q404" t="str">
            <v>Yes</v>
          </cell>
          <cell r="R404">
            <v>39812</v>
          </cell>
          <cell r="T404" t="str">
            <v>Mr. Lawrence Odell</v>
          </cell>
          <cell r="U404" t="str">
            <v>787-729-8252</v>
          </cell>
          <cell r="V404" t="str">
            <v>Fernando Scherrer 787-729-8221</v>
          </cell>
          <cell r="W404" t="str">
            <v>PO Box 9146</v>
          </cell>
          <cell r="X404" t="str">
            <v xml:space="preserve">San Juan </v>
          </cell>
          <cell r="Y404" t="str">
            <v>PR</v>
          </cell>
          <cell r="Z404" t="str">
            <v>00908-0146</v>
          </cell>
          <cell r="AA404" t="str">
            <v>(787) 729-8221</v>
          </cell>
          <cell r="AB404">
            <v>39829</v>
          </cell>
          <cell r="AC404">
            <v>39829</v>
          </cell>
          <cell r="AD404">
            <v>400000000</v>
          </cell>
          <cell r="AE404" t="str">
            <v>Hughes Hubbard</v>
          </cell>
          <cell r="AF404" t="str">
            <v>FBP</v>
          </cell>
          <cell r="AH404">
            <v>10.27</v>
          </cell>
          <cell r="AI404">
            <v>5842259</v>
          </cell>
        </row>
        <row r="405">
          <cell r="A405">
            <v>369</v>
          </cell>
          <cell r="B405" t="str">
            <v>December 5, 2008</v>
          </cell>
          <cell r="C405" t="str">
            <v>FDIC</v>
          </cell>
          <cell r="D405" t="str">
            <v>RSSD</v>
          </cell>
          <cell r="E405">
            <v>2784920</v>
          </cell>
          <cell r="F405" t="str">
            <v>1st Constitution Bancorp</v>
          </cell>
          <cell r="G405" t="str">
            <v xml:space="preserve">Public </v>
          </cell>
          <cell r="H405">
            <v>12000000</v>
          </cell>
          <cell r="I405" t="str">
            <v>Approve</v>
          </cell>
          <cell r="L405" t="str">
            <v>December 8, 2008</v>
          </cell>
          <cell r="M405">
            <v>39790.625</v>
          </cell>
          <cell r="N405" t="str">
            <v>Approve</v>
          </cell>
          <cell r="O405">
            <v>12000000</v>
          </cell>
          <cell r="Q405" t="str">
            <v>Yes</v>
          </cell>
          <cell r="R405">
            <v>39793</v>
          </cell>
          <cell r="T405" t="str">
            <v>Mr. Robert F. Mangano</v>
          </cell>
          <cell r="U405" t="str">
            <v>609-655-4500</v>
          </cell>
          <cell r="V405" t="str">
            <v>Joseph M. Reardon 609-655-4500</v>
          </cell>
          <cell r="W405" t="str">
            <v>2650 Route 130</v>
          </cell>
          <cell r="X405" t="str">
            <v>Cranbury</v>
          </cell>
          <cell r="Y405" t="str">
            <v xml:space="preserve">NJ </v>
          </cell>
          <cell r="Z405" t="str">
            <v>08512</v>
          </cell>
          <cell r="AA405" t="str">
            <v>(609) 655-5653</v>
          </cell>
          <cell r="AB405">
            <v>39805</v>
          </cell>
          <cell r="AC405">
            <v>39805</v>
          </cell>
          <cell r="AD405">
            <v>12000000</v>
          </cell>
          <cell r="AE405" t="str">
            <v>Squire Sanders</v>
          </cell>
          <cell r="AF405" t="str">
            <v>FCCY</v>
          </cell>
          <cell r="AH405">
            <v>8.99</v>
          </cell>
          <cell r="AI405">
            <v>200222</v>
          </cell>
        </row>
        <row r="406">
          <cell r="A406">
            <v>370</v>
          </cell>
          <cell r="B406" t="str">
            <v>December 5, 2008</v>
          </cell>
          <cell r="C406" t="str">
            <v>OCC</v>
          </cell>
          <cell r="D406" t="str">
            <v>RSSD</v>
          </cell>
          <cell r="E406">
            <v>1086654</v>
          </cell>
          <cell r="F406" t="str">
            <v>MidSouth Bancorp, Inc.</v>
          </cell>
          <cell r="G406" t="str">
            <v xml:space="preserve">Public </v>
          </cell>
          <cell r="H406">
            <v>20000000</v>
          </cell>
          <cell r="I406" t="str">
            <v>Approve</v>
          </cell>
          <cell r="L406" t="str">
            <v>December 8, 2008</v>
          </cell>
          <cell r="M406">
            <v>39790.625</v>
          </cell>
          <cell r="N406" t="str">
            <v>Approve</v>
          </cell>
          <cell r="O406">
            <v>20000000</v>
          </cell>
          <cell r="P406" t="str">
            <v>11/5/08: on date of receipt application indicated a request of up to $20 million, 3% of $667,293,000 RWA as of 9/30/08 is $20,018,790</v>
          </cell>
          <cell r="Q406" t="str">
            <v>Yes</v>
          </cell>
          <cell r="R406">
            <v>39793</v>
          </cell>
          <cell r="T406" t="str">
            <v>Mr. J. Eustis Corrigan Jr.</v>
          </cell>
          <cell r="U406" t="str">
            <v>337-593-3004</v>
          </cell>
          <cell r="V406" t="str">
            <v>Teri S. Stelly 337-593-3145</v>
          </cell>
          <cell r="W406" t="str">
            <v>102 Versailles Boulevard</v>
          </cell>
          <cell r="X406" t="str">
            <v>Lafayette</v>
          </cell>
          <cell r="Y406" t="str">
            <v>LA</v>
          </cell>
          <cell r="Z406" t="str">
            <v>70501</v>
          </cell>
          <cell r="AA406" t="str">
            <v>(337) 593-3265</v>
          </cell>
          <cell r="AB406">
            <v>39822</v>
          </cell>
          <cell r="AC406">
            <v>39822</v>
          </cell>
          <cell r="AD406">
            <v>20000000</v>
          </cell>
          <cell r="AE406" t="str">
            <v>Hughes Hubbard</v>
          </cell>
          <cell r="AF406" t="str">
            <v>MSL</v>
          </cell>
          <cell r="AH406">
            <v>14.37</v>
          </cell>
          <cell r="AI406">
            <v>208768</v>
          </cell>
        </row>
        <row r="407">
          <cell r="A407">
            <v>371</v>
          </cell>
          <cell r="B407" t="str">
            <v>December 5, 2008</v>
          </cell>
          <cell r="C407" t="str">
            <v>OCC</v>
          </cell>
          <cell r="D407" t="str">
            <v>RSSD</v>
          </cell>
          <cell r="E407">
            <v>2910055</v>
          </cell>
          <cell r="F407" t="str">
            <v>Central Jersey Bancorp</v>
          </cell>
          <cell r="G407" t="str">
            <v xml:space="preserve">Public </v>
          </cell>
          <cell r="H407">
            <v>11300000</v>
          </cell>
          <cell r="I407" t="str">
            <v>Approve</v>
          </cell>
          <cell r="L407" t="str">
            <v>December 11, 2008</v>
          </cell>
          <cell r="M407">
            <v>39793.583333333336</v>
          </cell>
          <cell r="N407" t="str">
            <v>Approve</v>
          </cell>
          <cell r="O407">
            <v>11300000</v>
          </cell>
          <cell r="Q407" t="str">
            <v>Yes</v>
          </cell>
          <cell r="R407">
            <v>39797</v>
          </cell>
          <cell r="T407" t="str">
            <v>Mr. James S. Vaccaro</v>
          </cell>
          <cell r="U407" t="str">
            <v>732-663-4040</v>
          </cell>
          <cell r="V407" t="str">
            <v>Anthony Giordano 732-663-4042</v>
          </cell>
          <cell r="W407" t="str">
            <v>1903 Highway 35</v>
          </cell>
          <cell r="X407" t="str">
            <v>Oakhurst</v>
          </cell>
          <cell r="Y407" t="str">
            <v>NJ</v>
          </cell>
          <cell r="Z407" t="str">
            <v>07755</v>
          </cell>
          <cell r="AA407" t="str">
            <v>(732) 663-4003</v>
          </cell>
          <cell r="AB407">
            <v>39805</v>
          </cell>
          <cell r="AC407">
            <v>39805</v>
          </cell>
          <cell r="AD407">
            <v>11300000</v>
          </cell>
          <cell r="AE407" t="str">
            <v>Squire Sanders</v>
          </cell>
          <cell r="AF407" t="str">
            <v>?</v>
          </cell>
          <cell r="AH407">
            <v>6.31</v>
          </cell>
          <cell r="AI407">
            <v>268621</v>
          </cell>
        </row>
        <row r="408">
          <cell r="A408">
            <v>372</v>
          </cell>
          <cell r="B408" t="str">
            <v>December 5, 2008</v>
          </cell>
          <cell r="C408" t="str">
            <v>OCC</v>
          </cell>
          <cell r="D408" t="str">
            <v>RSSD</v>
          </cell>
          <cell r="E408">
            <v>1207600</v>
          </cell>
          <cell r="F408" t="str">
            <v>Princeton National Bancorp, Inc.</v>
          </cell>
          <cell r="G408" t="str">
            <v xml:space="preserve">Public </v>
          </cell>
          <cell r="H408">
            <v>25083270</v>
          </cell>
          <cell r="I408" t="str">
            <v>Approve</v>
          </cell>
          <cell r="L408" t="str">
            <v>December 11, 2008</v>
          </cell>
          <cell r="M408">
            <v>39793.583333333336</v>
          </cell>
          <cell r="N408" t="str">
            <v>Approve</v>
          </cell>
          <cell r="O408">
            <v>25083000</v>
          </cell>
          <cell r="Q408" t="str">
            <v>Yes</v>
          </cell>
          <cell r="R408">
            <v>39797</v>
          </cell>
          <cell r="T408" t="str">
            <v>Mr. Tony J. Sorcic</v>
          </cell>
          <cell r="U408" t="str">
            <v>815-875-4444 ext. 658</v>
          </cell>
          <cell r="V408" t="str">
            <v>Todd D. Fanning 815-875-4444 ext. 427</v>
          </cell>
          <cell r="W408" t="str">
            <v>606 South Main Street</v>
          </cell>
          <cell r="X408" t="str">
            <v>Princeton</v>
          </cell>
          <cell r="Y408" t="str">
            <v>IL</v>
          </cell>
          <cell r="Z408" t="str">
            <v>61356</v>
          </cell>
          <cell r="AA408" t="str">
            <v>(815) 872-0247</v>
          </cell>
          <cell r="AB408" t="str">
            <v xml:space="preserve"> </v>
          </cell>
          <cell r="AE408" t="str">
            <v>Hughes Hubbard</v>
          </cell>
          <cell r="AF408" t="str">
            <v>PNBC</v>
          </cell>
          <cell r="AH408">
            <v>24.27</v>
          </cell>
          <cell r="AI408">
            <v>155025</v>
          </cell>
        </row>
        <row r="409">
          <cell r="A409">
            <v>373</v>
          </cell>
          <cell r="B409" t="str">
            <v>December 5, 2008</v>
          </cell>
          <cell r="C409" t="str">
            <v>OCC</v>
          </cell>
          <cell r="D409" t="str">
            <v>RSSD</v>
          </cell>
          <cell r="E409">
            <v>2706735</v>
          </cell>
          <cell r="F409" t="str">
            <v>Texas Capital Bancshares, Inc.</v>
          </cell>
          <cell r="G409" t="str">
            <v xml:space="preserve">Public </v>
          </cell>
          <cell r="H409">
            <v>130000000</v>
          </cell>
          <cell r="I409" t="str">
            <v>Approve</v>
          </cell>
          <cell r="L409" t="str">
            <v>December 11, 2008</v>
          </cell>
          <cell r="M409">
            <v>39793.583333333336</v>
          </cell>
          <cell r="N409" t="str">
            <v>Approve</v>
          </cell>
          <cell r="O409">
            <v>75000000</v>
          </cell>
          <cell r="Q409" t="str">
            <v>Yes</v>
          </cell>
          <cell r="R409">
            <v>39797</v>
          </cell>
          <cell r="T409" t="str">
            <v>Mr. Peter B. Bartholow</v>
          </cell>
          <cell r="U409" t="str">
            <v>214-932-6758</v>
          </cell>
          <cell r="V409" t="str">
            <v>Dwain D. Howard 214-932-6758</v>
          </cell>
          <cell r="W409" t="str">
            <v>2100 McKinney Avenue, Suite 900</v>
          </cell>
          <cell r="X409" t="str">
            <v>Dallas</v>
          </cell>
          <cell r="Y409" t="str">
            <v>TX</v>
          </cell>
          <cell r="Z409" t="str">
            <v>75201</v>
          </cell>
          <cell r="AA409" t="str">
            <v>(214) 932-6706</v>
          </cell>
          <cell r="AB409">
            <v>39829</v>
          </cell>
          <cell r="AC409">
            <v>39829</v>
          </cell>
          <cell r="AD409">
            <v>75000000</v>
          </cell>
          <cell r="AE409" t="str">
            <v>Squire Sanders</v>
          </cell>
          <cell r="AF409" t="str">
            <v>TCBI</v>
          </cell>
          <cell r="AH409">
            <v>14.84</v>
          </cell>
          <cell r="AI409">
            <v>758086</v>
          </cell>
        </row>
        <row r="410">
          <cell r="A410">
            <v>374</v>
          </cell>
          <cell r="B410" t="str">
            <v>December 5, 2008</v>
          </cell>
          <cell r="C410" t="str">
            <v>OCC</v>
          </cell>
          <cell r="D410" t="str">
            <v>RSSD</v>
          </cell>
          <cell r="E410">
            <v>2836801</v>
          </cell>
          <cell r="F410" t="str">
            <v>First Security Group, Inc.</v>
          </cell>
          <cell r="G410" t="str">
            <v xml:space="preserve">Public </v>
          </cell>
          <cell r="H410">
            <v>33000000</v>
          </cell>
          <cell r="I410" t="str">
            <v>Approve</v>
          </cell>
          <cell r="L410" t="str">
            <v>December 11, 2008</v>
          </cell>
          <cell r="M410">
            <v>39793.583333333336</v>
          </cell>
          <cell r="N410" t="str">
            <v>Approve</v>
          </cell>
          <cell r="O410">
            <v>33000000</v>
          </cell>
          <cell r="Q410" t="str">
            <v>Yes</v>
          </cell>
          <cell r="R410">
            <v>39797</v>
          </cell>
          <cell r="T410" t="str">
            <v>Mr. Rodger B. Holley</v>
          </cell>
          <cell r="U410" t="str">
            <v>423-308-2080</v>
          </cell>
          <cell r="V410" t="str">
            <v>William L. (Chip) Lusk, Jr. 423-308-2070</v>
          </cell>
          <cell r="W410" t="str">
            <v>531 Broad Street</v>
          </cell>
          <cell r="X410" t="str">
            <v>Chattanooga</v>
          </cell>
          <cell r="Y410" t="str">
            <v>TN</v>
          </cell>
          <cell r="Z410" t="str">
            <v>37402</v>
          </cell>
          <cell r="AA410" t="str">
            <v>(423) 308-2081</v>
          </cell>
          <cell r="AB410">
            <v>39822</v>
          </cell>
          <cell r="AC410">
            <v>39822</v>
          </cell>
          <cell r="AD410">
            <v>33000000</v>
          </cell>
          <cell r="AE410" t="str">
            <v>Hughes Hubbard</v>
          </cell>
          <cell r="AF410" t="str">
            <v>FSGI</v>
          </cell>
          <cell r="AH410">
            <v>6.01</v>
          </cell>
          <cell r="AI410">
            <v>823627</v>
          </cell>
        </row>
        <row r="411">
          <cell r="A411">
            <v>375</v>
          </cell>
          <cell r="B411" t="str">
            <v>December 5, 2008</v>
          </cell>
          <cell r="C411" t="str">
            <v>OCC</v>
          </cell>
          <cell r="D411" t="str">
            <v>RSSD</v>
          </cell>
          <cell r="E411">
            <v>3221440</v>
          </cell>
          <cell r="F411" t="str">
            <v>Professional Capital, Inc.</v>
          </cell>
          <cell r="G411" t="str">
            <v>Private</v>
          </cell>
          <cell r="H411">
            <v>2327000</v>
          </cell>
          <cell r="I411" t="str">
            <v>Approve</v>
          </cell>
          <cell r="L411" t="str">
            <v>December 11, 2008</v>
          </cell>
          <cell r="M411">
            <v>39793.583333333336</v>
          </cell>
          <cell r="N411" t="str">
            <v>Approve</v>
          </cell>
          <cell r="O411">
            <v>2327000</v>
          </cell>
          <cell r="Q411" t="str">
            <v>Yes</v>
          </cell>
          <cell r="R411">
            <v>39797</v>
          </cell>
          <cell r="T411" t="str">
            <v>Mr. James Miller</v>
          </cell>
          <cell r="U411" t="str">
            <v>214-269-2125</v>
          </cell>
          <cell r="V411" t="str">
            <v>Paul Knnde 214-269-2110</v>
          </cell>
          <cell r="W411" t="str">
            <v>2101 Abrams Road</v>
          </cell>
          <cell r="X411" t="str">
            <v>Dallas</v>
          </cell>
          <cell r="Y411" t="str">
            <v>TX</v>
          </cell>
          <cell r="Z411" t="str">
            <v>75214</v>
          </cell>
          <cell r="AA411" t="str">
            <v>(214) 887-6588</v>
          </cell>
          <cell r="AB411">
            <v>39836</v>
          </cell>
          <cell r="AE411" t="str">
            <v>Squire Sanders</v>
          </cell>
          <cell r="AF411" t="str">
            <v>N/A</v>
          </cell>
          <cell r="AH411" t="str">
            <v>n/a</v>
          </cell>
          <cell r="AI411" t="str">
            <v>n/a</v>
          </cell>
        </row>
        <row r="412">
          <cell r="A412">
            <v>376</v>
          </cell>
          <cell r="B412" t="str">
            <v>December 5, 2008</v>
          </cell>
          <cell r="C412" t="str">
            <v>OCC</v>
          </cell>
          <cell r="D412" t="str">
            <v>RSSD</v>
          </cell>
          <cell r="E412">
            <v>2716471</v>
          </cell>
          <cell r="F412" t="str">
            <v>Texas National Bancorporation</v>
          </cell>
          <cell r="G412" t="str">
            <v>Private</v>
          </cell>
          <cell r="H412">
            <v>3981870</v>
          </cell>
          <cell r="I412" t="str">
            <v>Approve</v>
          </cell>
          <cell r="L412" t="str">
            <v>December 11, 2008</v>
          </cell>
          <cell r="M412">
            <v>39793.583333333336</v>
          </cell>
          <cell r="N412" t="str">
            <v>Approve</v>
          </cell>
          <cell r="O412">
            <v>3981000</v>
          </cell>
          <cell r="Q412" t="str">
            <v>Yes</v>
          </cell>
          <cell r="R412">
            <v>39797</v>
          </cell>
          <cell r="T412" t="str">
            <v>Mr. Royce Fletcher</v>
          </cell>
          <cell r="U412" t="str">
            <v>903-586-0931</v>
          </cell>
          <cell r="V412" t="str">
            <v>Chan Campsey 903-586-0931</v>
          </cell>
          <cell r="W412" t="str">
            <v>300 Neches Street P.O. Box 710</v>
          </cell>
          <cell r="X412" t="str">
            <v>Jacksonville</v>
          </cell>
          <cell r="Y412" t="str">
            <v>TX</v>
          </cell>
          <cell r="Z412" t="str">
            <v>75766</v>
          </cell>
          <cell r="AA412" t="str">
            <v>(903) 586-8952</v>
          </cell>
          <cell r="AB412">
            <v>39822</v>
          </cell>
          <cell r="AC412">
            <v>39822</v>
          </cell>
          <cell r="AD412">
            <v>3981000</v>
          </cell>
          <cell r="AE412" t="str">
            <v>Hughes Hubbard</v>
          </cell>
          <cell r="AF412" t="str">
            <v>N/A</v>
          </cell>
          <cell r="AH412" t="str">
            <v>n/a</v>
          </cell>
          <cell r="AI412" t="str">
            <v>n/a</v>
          </cell>
        </row>
        <row r="413">
          <cell r="A413">
            <v>377</v>
          </cell>
          <cell r="B413" t="str">
            <v>December 5, 2008</v>
          </cell>
          <cell r="C413" t="str">
            <v>OCC</v>
          </cell>
          <cell r="D413" t="str">
            <v>RSSD</v>
          </cell>
          <cell r="E413">
            <v>2325350</v>
          </cell>
          <cell r="F413" t="str">
            <v>Lone Star National Bancshares-Texas, Inc.</v>
          </cell>
          <cell r="G413" t="str">
            <v>Private</v>
          </cell>
          <cell r="H413">
            <v>0</v>
          </cell>
          <cell r="I413" t="str">
            <v>Approve</v>
          </cell>
          <cell r="L413" t="str">
            <v>December 11, 2008</v>
          </cell>
          <cell r="M413">
            <v>39793.583333333336</v>
          </cell>
          <cell r="N413" t="str">
            <v>Approve</v>
          </cell>
          <cell r="O413">
            <v>0</v>
          </cell>
          <cell r="P413" t="str">
            <v>12/5/09: received an email from Squire Sanders indicating the institutions will withdraw.  Official letter forthcoming: 1/7/09 received official withdrawal letter</v>
          </cell>
          <cell r="Q413" t="str">
            <v>Yes</v>
          </cell>
          <cell r="R413">
            <v>39797</v>
          </cell>
          <cell r="T413" t="str">
            <v>Mr. Cary Plotkin Kavy</v>
          </cell>
          <cell r="U413" t="str">
            <v>210-554-5250</v>
          </cell>
          <cell r="V413" t="str">
            <v>George R. Carruthers 956-984-2804</v>
          </cell>
          <cell r="W413" t="str">
            <v xml:space="preserve">206 W. Ferguson </v>
          </cell>
          <cell r="X413" t="str">
            <v>Pharr</v>
          </cell>
          <cell r="Y413" t="str">
            <v>TX</v>
          </cell>
          <cell r="Z413" t="str">
            <v>78577</v>
          </cell>
          <cell r="AA413" t="str">
            <v>(956) 984-2848</v>
          </cell>
          <cell r="AB413" t="str">
            <v xml:space="preserve"> </v>
          </cell>
          <cell r="AE413" t="str">
            <v>Squire Sanders</v>
          </cell>
          <cell r="AF413" t="str">
            <v>443848Z</v>
          </cell>
          <cell r="AJ413">
            <v>40152</v>
          </cell>
        </row>
        <row r="415">
          <cell r="A415">
            <v>378</v>
          </cell>
          <cell r="B415" t="str">
            <v>December 8, 2008</v>
          </cell>
          <cell r="C415" t="str">
            <v>FDIC</v>
          </cell>
          <cell r="D415" t="str">
            <v>RSSD</v>
          </cell>
          <cell r="E415">
            <v>3382891</v>
          </cell>
          <cell r="F415" t="str">
            <v>Alarion Financial Services, Inc.</v>
          </cell>
          <cell r="G415" t="str">
            <v>Private</v>
          </cell>
          <cell r="H415">
            <v>6514000</v>
          </cell>
          <cell r="I415" t="str">
            <v>Approve</v>
          </cell>
          <cell r="L415" t="str">
            <v>December 16, 2008</v>
          </cell>
          <cell r="M415">
            <v>39798.541666666664</v>
          </cell>
          <cell r="N415" t="str">
            <v>Approve</v>
          </cell>
          <cell r="O415">
            <v>6514000</v>
          </cell>
          <cell r="R415">
            <v>39799</v>
          </cell>
          <cell r="T415" t="str">
            <v>Mr. Jon Kurtz</v>
          </cell>
          <cell r="U415" t="str">
            <v>352-547-1220</v>
          </cell>
          <cell r="V415" t="str">
            <v>Matt Ivers 352-547-1222</v>
          </cell>
          <cell r="W415" t="str">
            <v>One NE First Avenue</v>
          </cell>
          <cell r="X415" t="str">
            <v>Ocala</v>
          </cell>
          <cell r="Y415" t="str">
            <v>FL</v>
          </cell>
          <cell r="Z415" t="str">
            <v>34470</v>
          </cell>
          <cell r="AA415" t="str">
            <v>(352) 547-1218</v>
          </cell>
          <cell r="AE415" t="str">
            <v>Hughes Hubbard</v>
          </cell>
          <cell r="AF415" t="str">
            <v>N/A</v>
          </cell>
        </row>
        <row r="416">
          <cell r="A416">
            <v>379</v>
          </cell>
          <cell r="B416" t="str">
            <v>December 8, 2008</v>
          </cell>
          <cell r="C416" t="str">
            <v>FDIC</v>
          </cell>
          <cell r="D416" t="str">
            <v>RSSD</v>
          </cell>
          <cell r="E416">
            <v>3706684</v>
          </cell>
          <cell r="F416" t="str">
            <v>AB&amp;T Financial Corporation/Alliance Bank &amp; Trust Company</v>
          </cell>
          <cell r="G416" t="str">
            <v xml:space="preserve">Public </v>
          </cell>
          <cell r="H416">
            <v>3500000</v>
          </cell>
          <cell r="I416" t="str">
            <v>Approve</v>
          </cell>
          <cell r="L416" t="str">
            <v>December 11, 2008</v>
          </cell>
          <cell r="M416">
            <v>39793.583333333336</v>
          </cell>
          <cell r="N416" t="str">
            <v>Approve</v>
          </cell>
          <cell r="O416">
            <v>3500000</v>
          </cell>
          <cell r="Q416" t="str">
            <v>Yes</v>
          </cell>
          <cell r="R416">
            <v>39799</v>
          </cell>
          <cell r="T416" t="str">
            <v>Mr. Daniel C. Ayscue</v>
          </cell>
          <cell r="U416" t="str">
            <v>704-867-5828</v>
          </cell>
          <cell r="V416" t="str">
            <v>Betsy Martin 704-867-5828</v>
          </cell>
          <cell r="W416" t="str">
            <v>292 West Main Ave.</v>
          </cell>
          <cell r="X416" t="str">
            <v>Gastonia</v>
          </cell>
          <cell r="Y416" t="str">
            <v>NC</v>
          </cell>
          <cell r="Z416" t="str">
            <v>28052</v>
          </cell>
          <cell r="AA416" t="str">
            <v>(704) 867-6155</v>
          </cell>
          <cell r="AE416" t="str">
            <v>Squire Sanders</v>
          </cell>
          <cell r="AF416" t="str">
            <v>ABTO</v>
          </cell>
          <cell r="AH416">
            <v>6.55</v>
          </cell>
          <cell r="AI416">
            <v>80153</v>
          </cell>
        </row>
        <row r="417">
          <cell r="A417">
            <v>380</v>
          </cell>
          <cell r="B417" t="str">
            <v>December 8, 2008</v>
          </cell>
          <cell r="C417" t="str">
            <v>FDIC</v>
          </cell>
          <cell r="D417" t="str">
            <v>RSSD</v>
          </cell>
          <cell r="E417">
            <v>2290560</v>
          </cell>
          <cell r="F417" t="str">
            <v>Stewardship Financial Corporation/Atlantic Stewardship Bank</v>
          </cell>
          <cell r="G417" t="str">
            <v xml:space="preserve">Public </v>
          </cell>
          <cell r="H417">
            <v>14157000</v>
          </cell>
          <cell r="I417" t="str">
            <v>Approve</v>
          </cell>
          <cell r="L417" t="str">
            <v>December 11, 2008</v>
          </cell>
          <cell r="M417">
            <v>39793.583333333336</v>
          </cell>
          <cell r="N417" t="str">
            <v>Approve</v>
          </cell>
          <cell r="O417">
            <v>14157000</v>
          </cell>
          <cell r="Q417" t="str">
            <v>Yes</v>
          </cell>
          <cell r="R417">
            <v>39799</v>
          </cell>
          <cell r="T417" t="str">
            <v>Ms. Claire M. Chadwick</v>
          </cell>
          <cell r="U417" t="str">
            <v>201-444-7100 ext. 7120</v>
          </cell>
          <cell r="V417" t="str">
            <v>Julie Holland 201-444-7100 ext. 7125</v>
          </cell>
          <cell r="W417" t="str">
            <v>630 Godwin Avenue</v>
          </cell>
          <cell r="X417" t="str">
            <v>Midland Park</v>
          </cell>
          <cell r="Y417" t="str">
            <v>NJ</v>
          </cell>
          <cell r="Z417" t="str">
            <v>07432</v>
          </cell>
          <cell r="AA417" t="str">
            <v>(201) 493-2953</v>
          </cell>
          <cell r="AE417" t="str">
            <v>Hughes Hubbard</v>
          </cell>
          <cell r="AF417" t="str">
            <v>SSFN</v>
          </cell>
        </row>
        <row r="418">
          <cell r="A418">
            <v>381</v>
          </cell>
          <cell r="B418" t="str">
            <v>December 8, 2008</v>
          </cell>
          <cell r="C418" t="str">
            <v>FDIC</v>
          </cell>
          <cell r="D418" t="str">
            <v>RSSD</v>
          </cell>
          <cell r="E418">
            <v>3587427</v>
          </cell>
          <cell r="F418" t="str">
            <v>Oak Ridge Financial Services, Inc.</v>
          </cell>
          <cell r="G418" t="str">
            <v xml:space="preserve">Public </v>
          </cell>
          <cell r="H418">
            <v>7700000</v>
          </cell>
          <cell r="I418" t="str">
            <v>Approve</v>
          </cell>
          <cell r="L418" t="str">
            <v>December 17, 2008</v>
          </cell>
          <cell r="M418">
            <v>39799.520833333336</v>
          </cell>
          <cell r="N418" t="str">
            <v>Approve</v>
          </cell>
          <cell r="O418">
            <v>7700000</v>
          </cell>
          <cell r="P418" t="str">
            <v>12/12/08: I/C held for more information from regulator: 12/17/08 I/C approved</v>
          </cell>
          <cell r="Q418" t="str">
            <v>Yes</v>
          </cell>
          <cell r="R418">
            <v>39812</v>
          </cell>
          <cell r="T418" t="str">
            <v>Mr. Thomas W. Wayne</v>
          </cell>
          <cell r="U418" t="str">
            <v>336-662-4815</v>
          </cell>
          <cell r="V418" t="str">
            <v>Ronald O. Black 336-644-6644</v>
          </cell>
          <cell r="W418" t="str">
            <v>2211 Oak Ridge Road</v>
          </cell>
          <cell r="X418" t="str">
            <v>Oak Ridge</v>
          </cell>
          <cell r="Y418" t="str">
            <v>NC</v>
          </cell>
          <cell r="Z418" t="str">
            <v>27310</v>
          </cell>
          <cell r="AA418" t="str">
            <v>(336) 644-7421</v>
          </cell>
          <cell r="AB418">
            <v>39843</v>
          </cell>
          <cell r="AE418" t="str">
            <v>Squire Sanders</v>
          </cell>
          <cell r="AF418" t="str">
            <v>BKOR</v>
          </cell>
        </row>
        <row r="419">
          <cell r="A419">
            <v>382</v>
          </cell>
          <cell r="B419" t="str">
            <v>December 8, 2008</v>
          </cell>
          <cell r="C419" t="str">
            <v>FDIC</v>
          </cell>
          <cell r="D419" t="str">
            <v>RSSD</v>
          </cell>
          <cell r="E419">
            <v>2682996</v>
          </cell>
          <cell r="F419" t="str">
            <v>Cardinal Financial Corporation</v>
          </cell>
          <cell r="G419" t="str">
            <v xml:space="preserve">Public </v>
          </cell>
          <cell r="H419">
            <v>41238000</v>
          </cell>
          <cell r="I419" t="str">
            <v>Approve</v>
          </cell>
          <cell r="L419" t="str">
            <v>December 11, 2008</v>
          </cell>
          <cell r="M419">
            <v>39793.583333333336</v>
          </cell>
          <cell r="N419" t="str">
            <v>Approve</v>
          </cell>
          <cell r="O419">
            <v>41238000</v>
          </cell>
          <cell r="Q419" t="str">
            <v>Yes</v>
          </cell>
          <cell r="R419">
            <v>39799</v>
          </cell>
          <cell r="T419" t="str">
            <v>Mr. Bernard H. Clineburg</v>
          </cell>
          <cell r="U419" t="str">
            <v>703-584-3444</v>
          </cell>
          <cell r="V419" t="str">
            <v>Mark Wendel 703-584-6026</v>
          </cell>
          <cell r="W419" t="str">
            <v>8270 Greensboro Drive</v>
          </cell>
          <cell r="X419" t="str">
            <v>Mclean</v>
          </cell>
          <cell r="Y419" t="str">
            <v>VA</v>
          </cell>
          <cell r="Z419" t="str">
            <v>22102</v>
          </cell>
          <cell r="AA419" t="str">
            <v>(703) 584-3435</v>
          </cell>
          <cell r="AB419">
            <v>39829</v>
          </cell>
          <cell r="AE419" t="str">
            <v>Hughes Hubbard</v>
          </cell>
          <cell r="AF419" t="str">
            <v>CFNL</v>
          </cell>
          <cell r="AH419">
            <v>5.5</v>
          </cell>
          <cell r="AI419">
            <v>1124673</v>
          </cell>
        </row>
        <row r="420">
          <cell r="A420">
            <v>383</v>
          </cell>
          <cell r="B420" t="str">
            <v>December 8, 2008</v>
          </cell>
          <cell r="C420" t="str">
            <v>FDIC</v>
          </cell>
          <cell r="D420" t="str">
            <v>RSSD</v>
          </cell>
          <cell r="E420">
            <v>1118340</v>
          </cell>
          <cell r="F420" t="str">
            <v>CNB Financial Corporation</v>
          </cell>
          <cell r="G420" t="str">
            <v xml:space="preserve">Public </v>
          </cell>
          <cell r="H420">
            <v>0</v>
          </cell>
          <cell r="I420" t="str">
            <v>Approve</v>
          </cell>
          <cell r="L420" t="str">
            <v>December 11, 2008</v>
          </cell>
          <cell r="M420">
            <v>39793.583333333336</v>
          </cell>
          <cell r="N420" t="str">
            <v>Approve</v>
          </cell>
          <cell r="O420">
            <v>0</v>
          </cell>
          <cell r="P420" t="str">
            <v>Initial request of $15 million was changed to $21.4 Million (3% of RWA as of 9/30) by email to CPP Management. 1/14/09: Received letter alerting UST of their withdrawal from CPP</v>
          </cell>
          <cell r="Q420" t="str">
            <v>Yes</v>
          </cell>
          <cell r="R420">
            <v>39799</v>
          </cell>
          <cell r="T420" t="str">
            <v>Mr. Joseph B. Bower, Jr.</v>
          </cell>
          <cell r="U420" t="str">
            <v>814-765-9621</v>
          </cell>
          <cell r="V420" t="str">
            <v>William F. Falger 814-765-9621</v>
          </cell>
          <cell r="W420" t="str">
            <v>1 South Second Street</v>
          </cell>
          <cell r="X420" t="str">
            <v>Clearfield</v>
          </cell>
          <cell r="Y420" t="str">
            <v>PA</v>
          </cell>
          <cell r="Z420" t="str">
            <v>16830</v>
          </cell>
          <cell r="AA420" t="str">
            <v>(814) 765-0871</v>
          </cell>
          <cell r="AB420">
            <v>39836</v>
          </cell>
          <cell r="AE420" t="str">
            <v>Squire Sanders</v>
          </cell>
          <cell r="AF420" t="str">
            <v>CCNE</v>
          </cell>
          <cell r="AJ420">
            <v>39827</v>
          </cell>
        </row>
        <row r="421">
          <cell r="A421">
            <v>384</v>
          </cell>
          <cell r="B421" t="str">
            <v>December 8, 2008</v>
          </cell>
          <cell r="C421" t="str">
            <v>FDIC</v>
          </cell>
          <cell r="D421" t="str">
            <v>RSSD</v>
          </cell>
          <cell r="E421">
            <v>3465561</v>
          </cell>
          <cell r="F421" t="str">
            <v>Congaree Bancshares, Inc.</v>
          </cell>
          <cell r="G421" t="str">
            <v>OTC - Private</v>
          </cell>
          <cell r="H421">
            <v>3285360</v>
          </cell>
          <cell r="I421" t="str">
            <v>Approve</v>
          </cell>
          <cell r="L421" t="str">
            <v>December 15, 2008</v>
          </cell>
          <cell r="M421">
            <v>39797.489583333336</v>
          </cell>
          <cell r="N421" t="str">
            <v>Approve</v>
          </cell>
          <cell r="O421">
            <v>3285000</v>
          </cell>
          <cell r="Q421" t="str">
            <v>Yes</v>
          </cell>
          <cell r="R421">
            <v>39799</v>
          </cell>
          <cell r="T421" t="str">
            <v>Mr. F. Harvin Ray, Jr.</v>
          </cell>
          <cell r="U421" t="str">
            <v>803-794-2265</v>
          </cell>
          <cell r="V421" t="str">
            <v>Charlie T. Lovering 803-794-2265</v>
          </cell>
          <cell r="W421" t="str">
            <v>P.O. Box 3018</v>
          </cell>
          <cell r="X421" t="str">
            <v>West Columbia</v>
          </cell>
          <cell r="Y421" t="str">
            <v>SC</v>
          </cell>
          <cell r="Z421" t="str">
            <v>29171</v>
          </cell>
          <cell r="AA421" t="str">
            <v>(803) 404-5251</v>
          </cell>
          <cell r="AB421">
            <v>39822</v>
          </cell>
          <cell r="AC421">
            <v>39822</v>
          </cell>
          <cell r="AD421">
            <v>3285000</v>
          </cell>
          <cell r="AE421" t="str">
            <v>Hughes Hubbard</v>
          </cell>
          <cell r="AF421" t="str">
            <v>CNRB</v>
          </cell>
          <cell r="AH421" t="str">
            <v>n/a</v>
          </cell>
          <cell r="AI421" t="str">
            <v>n/a</v>
          </cell>
        </row>
        <row r="422">
          <cell r="A422">
            <v>385</v>
          </cell>
          <cell r="B422" t="str">
            <v>December 8, 2008</v>
          </cell>
          <cell r="C422" t="str">
            <v>FDIC</v>
          </cell>
          <cell r="D422" t="str">
            <v>RSSD</v>
          </cell>
          <cell r="E422">
            <v>1132672</v>
          </cell>
          <cell r="F422" t="str">
            <v>First United Corporation</v>
          </cell>
          <cell r="G422" t="str">
            <v xml:space="preserve">Public </v>
          </cell>
          <cell r="H422">
            <v>30000000</v>
          </cell>
          <cell r="I422" t="str">
            <v>Approve</v>
          </cell>
          <cell r="L422" t="str">
            <v>January 9, 2009</v>
          </cell>
          <cell r="M422">
            <v>39822.520833333336</v>
          </cell>
          <cell r="N422" t="str">
            <v>Approve</v>
          </cell>
          <cell r="O422">
            <v>30000000</v>
          </cell>
          <cell r="P422" t="str">
            <v>Remanded to Council by Investment Committee - 12/15/08</v>
          </cell>
          <cell r="Q422" t="str">
            <v>Yes</v>
          </cell>
          <cell r="R422">
            <v>39827</v>
          </cell>
          <cell r="T422" t="str">
            <v>Mr. William B. Grant</v>
          </cell>
          <cell r="U422" t="str">
            <v>301-533-2250</v>
          </cell>
          <cell r="V422" t="str">
            <v>Carissa Rodeheaver 301-533-2362</v>
          </cell>
          <cell r="W422" t="str">
            <v>19 South Second Street</v>
          </cell>
          <cell r="X422" t="str">
            <v>Oakland</v>
          </cell>
          <cell r="Y422" t="str">
            <v>MD</v>
          </cell>
          <cell r="Z422" t="str">
            <v>21550</v>
          </cell>
          <cell r="AA422" t="str">
            <v>(301) 334-2318</v>
          </cell>
          <cell r="AE422" t="str">
            <v>Squire Sanders</v>
          </cell>
          <cell r="AF422" t="str">
            <v>FUNC</v>
          </cell>
        </row>
        <row r="423">
          <cell r="A423">
            <v>386</v>
          </cell>
          <cell r="B423" t="str">
            <v>December 8, 2008</v>
          </cell>
          <cell r="C423" t="str">
            <v>FDIC</v>
          </cell>
          <cell r="D423" t="str">
            <v>RSSD</v>
          </cell>
          <cell r="E423">
            <v>3338357</v>
          </cell>
          <cell r="F423" t="str">
            <v>Ojai Community Bank</v>
          </cell>
          <cell r="G423" t="str">
            <v xml:space="preserve">Public </v>
          </cell>
          <cell r="H423">
            <v>2080000</v>
          </cell>
          <cell r="I423" t="str">
            <v>Approve</v>
          </cell>
          <cell r="L423" t="str">
            <v>December 11, 2008</v>
          </cell>
          <cell r="M423">
            <v>39793.583333333336</v>
          </cell>
          <cell r="N423" t="str">
            <v>Approve</v>
          </cell>
          <cell r="O423">
            <v>2080000</v>
          </cell>
          <cell r="Q423" t="str">
            <v>Yes</v>
          </cell>
          <cell r="R423">
            <v>39812</v>
          </cell>
          <cell r="T423" t="str">
            <v>Ms. Shari Skinner</v>
          </cell>
          <cell r="U423" t="str">
            <v>805-646-9909</v>
          </cell>
          <cell r="V423" t="str">
            <v>Dave Brubaker 805-646-9909</v>
          </cell>
          <cell r="W423" t="str">
            <v>402 West Ojai Avenue, Suite 102</v>
          </cell>
          <cell r="X423" t="str">
            <v>Ojai</v>
          </cell>
          <cell r="Y423" t="str">
            <v>CA</v>
          </cell>
          <cell r="Z423" t="str">
            <v>93023</v>
          </cell>
          <cell r="AA423" t="str">
            <v>(805) 646-9919</v>
          </cell>
          <cell r="AE423" t="str">
            <v>Hughes Hubbard</v>
          </cell>
          <cell r="AF423" t="str">
            <v>OJCB</v>
          </cell>
        </row>
        <row r="424">
          <cell r="A424">
            <v>387</v>
          </cell>
          <cell r="B424" t="str">
            <v>December 8, 2008</v>
          </cell>
          <cell r="C424" t="str">
            <v>FDIC</v>
          </cell>
          <cell r="D424" t="str">
            <v>RSSD</v>
          </cell>
          <cell r="E424">
            <v>2875332</v>
          </cell>
          <cell r="F424" t="str">
            <v>PacWest Bancorp</v>
          </cell>
          <cell r="G424" t="str">
            <v xml:space="preserve">Public </v>
          </cell>
          <cell r="H424">
            <v>130000000</v>
          </cell>
          <cell r="I424" t="str">
            <v>Approve</v>
          </cell>
          <cell r="T424" t="str">
            <v>Mr. Victor R. Santoro</v>
          </cell>
          <cell r="U424" t="str">
            <v>310-728-1021</v>
          </cell>
          <cell r="V424" t="str">
            <v>Jared M. Wolff 310-728-1023</v>
          </cell>
          <cell r="W424" t="str">
            <v>401 West A Street</v>
          </cell>
          <cell r="X424" t="str">
            <v>San Diego</v>
          </cell>
          <cell r="Y424" t="str">
            <v>CA</v>
          </cell>
          <cell r="Z424" t="str">
            <v>92101</v>
          </cell>
          <cell r="AA424" t="str">
            <v>(310) 201-0498</v>
          </cell>
          <cell r="AE424" t="str">
            <v>Squire Sanders</v>
          </cell>
          <cell r="AF424" t="str">
            <v>N/A</v>
          </cell>
        </row>
        <row r="425">
          <cell r="A425">
            <v>388</v>
          </cell>
          <cell r="B425" t="str">
            <v>December 8, 2008</v>
          </cell>
          <cell r="C425" t="str">
            <v>FDIC</v>
          </cell>
          <cell r="D425" t="str">
            <v>RSSD</v>
          </cell>
          <cell r="E425">
            <v>3201518</v>
          </cell>
          <cell r="F425" t="str">
            <v>Rainier Pacific Financial Group, Inc.</v>
          </cell>
          <cell r="G425" t="str">
            <v xml:space="preserve">Public </v>
          </cell>
          <cell r="H425">
            <v>0</v>
          </cell>
          <cell r="I425" t="str">
            <v>Approve</v>
          </cell>
          <cell r="P425" t="str">
            <v>12/17/08: FDIC is removing this application from processing and reviewing it for further consideration; analyst review sheets are in the folder</v>
          </cell>
          <cell r="T425" t="str">
            <v>Mr. John A. Hall</v>
          </cell>
          <cell r="U425" t="str">
            <v>253-926-4007</v>
          </cell>
          <cell r="V425" t="str">
            <v>Joel G. Edwards 253-926-4101</v>
          </cell>
          <cell r="W425" t="str">
            <v>1498 Pacific Avenue, Suite 400</v>
          </cell>
          <cell r="X425" t="str">
            <v>Tacoma</v>
          </cell>
          <cell r="Y425" t="str">
            <v>WA</v>
          </cell>
          <cell r="Z425" t="str">
            <v>98402</v>
          </cell>
          <cell r="AA425" t="str">
            <v>(866) 560-0571</v>
          </cell>
          <cell r="AE425" t="str">
            <v>Hughes Hubbard</v>
          </cell>
          <cell r="AF425" t="str">
            <v>N/A</v>
          </cell>
          <cell r="AJ425" t="str">
            <v>YES</v>
          </cell>
        </row>
        <row r="426">
          <cell r="A426">
            <v>389</v>
          </cell>
          <cell r="B426" t="str">
            <v>December 8, 2008</v>
          </cell>
          <cell r="C426" t="str">
            <v>FDIC</v>
          </cell>
          <cell r="D426" t="str">
            <v>RSSD</v>
          </cell>
          <cell r="E426">
            <v>3552032</v>
          </cell>
          <cell r="F426" t="str">
            <v>Redwood Capital Bancorp</v>
          </cell>
          <cell r="G426" t="str">
            <v>OTC - Private</v>
          </cell>
          <cell r="H426">
            <v>3800000</v>
          </cell>
          <cell r="I426" t="str">
            <v>Approve</v>
          </cell>
          <cell r="L426" t="str">
            <v>December 12, 2008</v>
          </cell>
          <cell r="M426">
            <v>39794.541666666664</v>
          </cell>
          <cell r="N426" t="str">
            <v>Approve</v>
          </cell>
          <cell r="O426">
            <v>3800000</v>
          </cell>
          <cell r="Q426" t="str">
            <v>Yes</v>
          </cell>
          <cell r="R426">
            <v>39799</v>
          </cell>
          <cell r="T426" t="str">
            <v>Mr. Fred Moore</v>
          </cell>
          <cell r="U426" t="str">
            <v>707-444-9840</v>
          </cell>
          <cell r="V426" t="str">
            <v>Michael McCoy 707-444-9852</v>
          </cell>
          <cell r="W426" t="str">
            <v>402 G Street</v>
          </cell>
          <cell r="X426" t="str">
            <v>Eureka</v>
          </cell>
          <cell r="Y426" t="str">
            <v>CA</v>
          </cell>
          <cell r="Z426" t="str">
            <v>95501</v>
          </cell>
          <cell r="AA426" t="str">
            <v>(707) 444-9846</v>
          </cell>
          <cell r="AB426">
            <v>39829</v>
          </cell>
          <cell r="AC426">
            <v>39829</v>
          </cell>
          <cell r="AD426">
            <v>3800000</v>
          </cell>
          <cell r="AE426" t="str">
            <v>Squire Sanders</v>
          </cell>
          <cell r="AF426" t="str">
            <v>RWCB</v>
          </cell>
        </row>
        <row r="427">
          <cell r="A427">
            <v>390</v>
          </cell>
          <cell r="B427" t="str">
            <v>December 8, 2008</v>
          </cell>
          <cell r="C427" t="str">
            <v>FDIC</v>
          </cell>
          <cell r="D427" t="str">
            <v>RSSD</v>
          </cell>
          <cell r="E427">
            <v>2461463</v>
          </cell>
          <cell r="F427" t="str">
            <v>Sussex Bancorp</v>
          </cell>
          <cell r="G427" t="str">
            <v xml:space="preserve">Public </v>
          </cell>
          <cell r="H427">
            <v>9989250</v>
          </cell>
          <cell r="I427" t="str">
            <v>Approve</v>
          </cell>
          <cell r="L427" t="str">
            <v>December 11, 2008</v>
          </cell>
          <cell r="M427">
            <v>39793.583333333336</v>
          </cell>
          <cell r="N427" t="str">
            <v>Approve</v>
          </cell>
          <cell r="O427">
            <v>9989000</v>
          </cell>
          <cell r="Q427" t="str">
            <v>Yes</v>
          </cell>
          <cell r="R427">
            <v>39799</v>
          </cell>
          <cell r="T427" t="str">
            <v>Mr. Donald L. Kovach</v>
          </cell>
          <cell r="U427" t="str">
            <v>973-827-2914</v>
          </cell>
          <cell r="V427" t="str">
            <v>Candace A. Leatham 973-827-2914</v>
          </cell>
          <cell r="W427" t="str">
            <v>200 Munsonhurst Rd., Rt.517</v>
          </cell>
          <cell r="X427" t="str">
            <v>Franklin</v>
          </cell>
          <cell r="Y427" t="str">
            <v>NJ</v>
          </cell>
          <cell r="Z427" t="str">
            <v>07416</v>
          </cell>
          <cell r="AA427" t="str">
            <v>(973) 827-2926</v>
          </cell>
          <cell r="AE427" t="str">
            <v>Squire Sanders</v>
          </cell>
          <cell r="AF427" t="str">
            <v>SBBX</v>
          </cell>
        </row>
        <row r="428">
          <cell r="A428">
            <v>391</v>
          </cell>
          <cell r="B428" t="str">
            <v>December 8, 2008</v>
          </cell>
          <cell r="C428" t="str">
            <v>FDIC</v>
          </cell>
          <cell r="D428" t="str">
            <v>RSSD</v>
          </cell>
          <cell r="E428">
            <v>3432965</v>
          </cell>
          <cell r="F428" t="str">
            <v>Yadkin Valley Financial Corporation</v>
          </cell>
          <cell r="G428" t="str">
            <v xml:space="preserve">Public </v>
          </cell>
          <cell r="H428">
            <v>36000000</v>
          </cell>
          <cell r="I428" t="str">
            <v>Approve</v>
          </cell>
          <cell r="L428" t="str">
            <v>December 11, 2008</v>
          </cell>
          <cell r="M428">
            <v>39793.583333333336</v>
          </cell>
          <cell r="N428" t="str">
            <v>Approve</v>
          </cell>
          <cell r="O428">
            <v>36000000</v>
          </cell>
          <cell r="Q428" t="str">
            <v>Yes</v>
          </cell>
          <cell r="R428">
            <v>39799</v>
          </cell>
          <cell r="T428" t="str">
            <v>Mr. William A. Long</v>
          </cell>
          <cell r="U428" t="str">
            <v>336-526-6315</v>
          </cell>
          <cell r="V428" t="str">
            <v>Edwin E. Laws 336-526-6313</v>
          </cell>
          <cell r="W428" t="str">
            <v>209 North Bridge Street</v>
          </cell>
          <cell r="X428" t="str">
            <v>Elkin</v>
          </cell>
          <cell r="Y428" t="str">
            <v>NC</v>
          </cell>
          <cell r="Z428" t="str">
            <v>28621</v>
          </cell>
          <cell r="AA428" t="str">
            <v>(336) 835-8858</v>
          </cell>
          <cell r="AB428">
            <v>39829</v>
          </cell>
          <cell r="AC428">
            <v>39829</v>
          </cell>
          <cell r="AD428">
            <v>36000000</v>
          </cell>
          <cell r="AE428" t="str">
            <v>Squire Sanders</v>
          </cell>
          <cell r="AF428" t="str">
            <v>YAVY</v>
          </cell>
          <cell r="AH428">
            <v>13.99</v>
          </cell>
          <cell r="AI428">
            <v>385990</v>
          </cell>
        </row>
        <row r="429">
          <cell r="A429">
            <v>392</v>
          </cell>
          <cell r="B429" t="str">
            <v>December 8, 2008</v>
          </cell>
          <cell r="C429" t="str">
            <v>FDIC</v>
          </cell>
          <cell r="D429" t="str">
            <v>RSSD</v>
          </cell>
          <cell r="E429">
            <v>3395668</v>
          </cell>
          <cell r="F429" t="str">
            <v>Community Partners Bancorp</v>
          </cell>
          <cell r="G429" t="str">
            <v xml:space="preserve">Public </v>
          </cell>
          <cell r="H429">
            <v>9000000</v>
          </cell>
          <cell r="I429" t="str">
            <v>Approve</v>
          </cell>
          <cell r="L429" t="str">
            <v>December 11, 2008</v>
          </cell>
          <cell r="M429">
            <v>39793.583333333336</v>
          </cell>
          <cell r="N429" t="str">
            <v>Approve</v>
          </cell>
          <cell r="O429">
            <v>9000000</v>
          </cell>
          <cell r="Q429" t="str">
            <v>Yes</v>
          </cell>
          <cell r="R429">
            <v>39799</v>
          </cell>
          <cell r="T429" t="str">
            <v>Mr. Michael J. Gormley</v>
          </cell>
          <cell r="U429" t="str">
            <v>732-389-6051</v>
          </cell>
          <cell r="V429" t="str">
            <v>Michael Bis 732-389-9287</v>
          </cell>
          <cell r="W429" t="str">
            <v>1250 Highway 35 South</v>
          </cell>
          <cell r="X429" t="str">
            <v>Middletown</v>
          </cell>
          <cell r="Y429" t="str">
            <v>NJ</v>
          </cell>
          <cell r="Z429" t="str">
            <v>07748</v>
          </cell>
          <cell r="AA429" t="str">
            <v>(732) 389-1115</v>
          </cell>
          <cell r="AE429" t="str">
            <v>Hughes Hubbard</v>
          </cell>
          <cell r="AF429" t="str">
            <v>CPBC</v>
          </cell>
          <cell r="AH429">
            <v>4.68</v>
          </cell>
          <cell r="AI429">
            <v>288462</v>
          </cell>
        </row>
        <row r="430">
          <cell r="A430">
            <v>393</v>
          </cell>
          <cell r="B430" t="str">
            <v>December 8, 2008</v>
          </cell>
          <cell r="C430" t="str">
            <v>FDIC</v>
          </cell>
          <cell r="D430" t="str">
            <v>RSSD</v>
          </cell>
          <cell r="E430">
            <v>3299793</v>
          </cell>
          <cell r="F430" t="str">
            <v>TriStone Community Bank</v>
          </cell>
          <cell r="G430" t="str">
            <v xml:space="preserve">Public </v>
          </cell>
          <cell r="H430">
            <v>3497610</v>
          </cell>
          <cell r="I430" t="str">
            <v>Approve</v>
          </cell>
          <cell r="L430" t="str">
            <v>December 15, 2008</v>
          </cell>
          <cell r="M430">
            <v>39797.489583333336</v>
          </cell>
          <cell r="N430" t="str">
            <v>Approve</v>
          </cell>
          <cell r="O430">
            <v>3497000</v>
          </cell>
          <cell r="Q430" t="str">
            <v>Yes</v>
          </cell>
          <cell r="R430">
            <v>39799</v>
          </cell>
          <cell r="T430" t="str">
            <v>Mr. Simpson Brown Jr.</v>
          </cell>
          <cell r="U430" t="str">
            <v>336-794-0811</v>
          </cell>
          <cell r="V430" t="str">
            <v>Mark Evans 336-794-0811</v>
          </cell>
          <cell r="W430" t="str">
            <v>312 Jonestown Road</v>
          </cell>
          <cell r="X430" t="str">
            <v>Winston Salem</v>
          </cell>
          <cell r="Y430" t="str">
            <v>NC</v>
          </cell>
          <cell r="Z430" t="str">
            <v>27104</v>
          </cell>
          <cell r="AA430" t="str">
            <v>(336) 794-0815</v>
          </cell>
          <cell r="AE430" t="str">
            <v>Squire Sanders</v>
          </cell>
          <cell r="AF430" t="str">
            <v>TCMB</v>
          </cell>
        </row>
        <row r="431">
          <cell r="A431">
            <v>394</v>
          </cell>
          <cell r="B431" t="str">
            <v>December 8, 2008</v>
          </cell>
          <cell r="C431" t="str">
            <v>FDIC</v>
          </cell>
          <cell r="D431" t="str">
            <v>RSSD</v>
          </cell>
          <cell r="E431">
            <v>2429838</v>
          </cell>
          <cell r="F431" t="str">
            <v>Shore Bancshares, Inc.</v>
          </cell>
          <cell r="G431" t="str">
            <v xml:space="preserve">Public </v>
          </cell>
          <cell r="H431">
            <v>25000000</v>
          </cell>
          <cell r="I431" t="str">
            <v>Approve</v>
          </cell>
          <cell r="L431" t="str">
            <v>December 15, 2008</v>
          </cell>
          <cell r="M431">
            <v>39797.489583333336</v>
          </cell>
          <cell r="N431" t="str">
            <v>Approve</v>
          </cell>
          <cell r="O431">
            <v>25000000</v>
          </cell>
          <cell r="Q431" t="str">
            <v>Yes</v>
          </cell>
          <cell r="R431">
            <v>39799</v>
          </cell>
          <cell r="T431" t="str">
            <v>Mr. W. Moorhead Vermilye</v>
          </cell>
          <cell r="U431" t="str">
            <v>410-822-1400</v>
          </cell>
          <cell r="V431" t="str">
            <v>Lloyd L. Beatty, Jr. 410-822-1400</v>
          </cell>
          <cell r="W431" t="str">
            <v>18 E. Dover St.</v>
          </cell>
          <cell r="X431" t="str">
            <v>Easton</v>
          </cell>
          <cell r="Y431" t="str">
            <v>MD</v>
          </cell>
          <cell r="Z431" t="str">
            <v>21601</v>
          </cell>
          <cell r="AA431" t="str">
            <v>(410) 820-4238</v>
          </cell>
          <cell r="AB431">
            <v>39822</v>
          </cell>
          <cell r="AC431">
            <v>39822</v>
          </cell>
          <cell r="AD431">
            <v>25000000</v>
          </cell>
          <cell r="AE431" t="str">
            <v>Hughes Hubbard</v>
          </cell>
          <cell r="AF431" t="str">
            <v>SHBI</v>
          </cell>
          <cell r="AH431">
            <v>21.68</v>
          </cell>
          <cell r="AI431">
            <v>172970</v>
          </cell>
        </row>
        <row r="432">
          <cell r="A432">
            <v>395</v>
          </cell>
          <cell r="B432" t="str">
            <v>December 8, 2008</v>
          </cell>
          <cell r="C432" t="str">
            <v>FDIC</v>
          </cell>
          <cell r="D432" t="str">
            <v>RSSD</v>
          </cell>
          <cell r="E432">
            <v>3338861</v>
          </cell>
          <cell r="F432" t="str">
            <v>Syringa Bancorp</v>
          </cell>
          <cell r="G432" t="str">
            <v>OTC - Private</v>
          </cell>
          <cell r="H432">
            <v>8700000</v>
          </cell>
          <cell r="I432" t="str">
            <v>Approve</v>
          </cell>
          <cell r="L432" t="str">
            <v>December 11, 2008</v>
          </cell>
          <cell r="M432">
            <v>39793.583333333336</v>
          </cell>
          <cell r="N432" t="str">
            <v>Approve</v>
          </cell>
          <cell r="O432">
            <v>8000000</v>
          </cell>
          <cell r="Q432" t="str">
            <v>Yes</v>
          </cell>
          <cell r="R432">
            <v>39799</v>
          </cell>
          <cell r="T432" t="str">
            <v>Mr. Jerry Aldape</v>
          </cell>
          <cell r="U432" t="str">
            <v>208-947-9650</v>
          </cell>
          <cell r="V432" t="str">
            <v>Brian Heim 208-947-9663</v>
          </cell>
          <cell r="W432" t="str">
            <v>1299 N. Orchard St.</v>
          </cell>
          <cell r="X432" t="str">
            <v>Boise</v>
          </cell>
          <cell r="Y432" t="str">
            <v>ID</v>
          </cell>
          <cell r="Z432" t="str">
            <v>83706</v>
          </cell>
          <cell r="AA432" t="str">
            <v>(208) 336-5065</v>
          </cell>
          <cell r="AB432">
            <v>39829</v>
          </cell>
          <cell r="AC432">
            <v>39829</v>
          </cell>
          <cell r="AD432">
            <v>8000000</v>
          </cell>
          <cell r="AE432" t="str">
            <v>Squire Sanders</v>
          </cell>
          <cell r="AF432" t="str">
            <v>SGBP</v>
          </cell>
        </row>
        <row r="433">
          <cell r="A433">
            <v>396</v>
          </cell>
          <cell r="B433" t="str">
            <v>December 8, 2008</v>
          </cell>
          <cell r="C433" t="str">
            <v>FRB</v>
          </cell>
          <cell r="D433" t="str">
            <v>RSSD</v>
          </cell>
          <cell r="E433">
            <v>3301883</v>
          </cell>
          <cell r="F433" t="str">
            <v>Idaho Bancorp</v>
          </cell>
          <cell r="G433" t="str">
            <v>OTC - Private</v>
          </cell>
          <cell r="H433">
            <v>6900000</v>
          </cell>
          <cell r="I433" t="str">
            <v>Approve</v>
          </cell>
          <cell r="L433" t="str">
            <v>December 11, 2008</v>
          </cell>
          <cell r="M433">
            <v>39793.583333333336</v>
          </cell>
          <cell r="N433" t="str">
            <v>Approve</v>
          </cell>
          <cell r="O433">
            <v>6900000</v>
          </cell>
          <cell r="Q433" t="str">
            <v>Yes</v>
          </cell>
          <cell r="R433">
            <v>39799</v>
          </cell>
          <cell r="T433" t="str">
            <v>Mr. Bruce W. Barfuss</v>
          </cell>
          <cell r="U433" t="str">
            <v>208-947-1873</v>
          </cell>
          <cell r="V433" t="str">
            <v>James C. Latta 208-472-4702</v>
          </cell>
          <cell r="W433" t="str">
            <v>7661 W. Riverside Drive</v>
          </cell>
          <cell r="X433" t="str">
            <v>Boise</v>
          </cell>
          <cell r="Y433" t="str">
            <v>ID</v>
          </cell>
          <cell r="Z433" t="str">
            <v>83714</v>
          </cell>
          <cell r="AA433" t="str">
            <v>(208) 947-1870</v>
          </cell>
          <cell r="AB433">
            <v>39829</v>
          </cell>
          <cell r="AC433">
            <v>39829</v>
          </cell>
          <cell r="AD433">
            <v>6900000</v>
          </cell>
          <cell r="AE433" t="str">
            <v>Hughes Hubbard</v>
          </cell>
          <cell r="AF433" t="str">
            <v>IDBC</v>
          </cell>
        </row>
        <row r="434">
          <cell r="A434">
            <v>397</v>
          </cell>
          <cell r="B434" t="str">
            <v>December 8, 2008</v>
          </cell>
          <cell r="C434" t="str">
            <v>FRB</v>
          </cell>
          <cell r="D434" t="str">
            <v>RSSD</v>
          </cell>
          <cell r="E434">
            <v>1070644</v>
          </cell>
          <cell r="F434" t="str">
            <v>Community Trust Bancorp, Inc.</v>
          </cell>
          <cell r="G434" t="str">
            <v xml:space="preserve">Public </v>
          </cell>
          <cell r="H434">
            <v>68000000</v>
          </cell>
          <cell r="I434" t="str">
            <v>Approve</v>
          </cell>
          <cell r="L434" t="str">
            <v>December 11, 2008</v>
          </cell>
          <cell r="M434">
            <v>39793.583333333336</v>
          </cell>
          <cell r="N434" t="str">
            <v>Approve</v>
          </cell>
          <cell r="O434">
            <v>68000000</v>
          </cell>
          <cell r="Q434" t="str">
            <v>Yes</v>
          </cell>
          <cell r="R434">
            <v>39799</v>
          </cell>
          <cell r="T434" t="str">
            <v>Ms. Jean R. Hale</v>
          </cell>
          <cell r="U434" t="str">
            <v>606-432-1414</v>
          </cell>
          <cell r="V434" t="str">
            <v>Mark A. Gooch 606-432-1414</v>
          </cell>
          <cell r="W434" t="str">
            <v>346 N. Mayo Trail</v>
          </cell>
          <cell r="X434" t="str">
            <v>Pikesville</v>
          </cell>
          <cell r="Y434" t="str">
            <v>KY</v>
          </cell>
          <cell r="Z434" t="str">
            <v>41501</v>
          </cell>
          <cell r="AA434" t="str">
            <v>(606) 433-4876</v>
          </cell>
          <cell r="AB434">
            <v>39836</v>
          </cell>
          <cell r="AE434" t="str">
            <v>Squire Sanders</v>
          </cell>
          <cell r="AF434" t="str">
            <v>CTBI</v>
          </cell>
        </row>
        <row r="435">
          <cell r="A435">
            <v>398</v>
          </cell>
          <cell r="B435" t="str">
            <v>December 8, 2008</v>
          </cell>
          <cell r="C435" t="str">
            <v>FRB</v>
          </cell>
          <cell r="D435" t="str">
            <v>RSSD</v>
          </cell>
          <cell r="E435">
            <v>1491351</v>
          </cell>
          <cell r="F435" t="str">
            <v>Midland States Bancorp, Inc.</v>
          </cell>
          <cell r="G435" t="str">
            <v>OTC - Public</v>
          </cell>
          <cell r="H435">
            <v>10189000</v>
          </cell>
          <cell r="I435" t="str">
            <v>Approve</v>
          </cell>
          <cell r="L435" t="str">
            <v>December 11, 2008</v>
          </cell>
          <cell r="M435">
            <v>39793.583333333336</v>
          </cell>
          <cell r="N435" t="str">
            <v>Approve</v>
          </cell>
          <cell r="O435">
            <v>10189000</v>
          </cell>
          <cell r="Q435" t="str">
            <v>Yes</v>
          </cell>
          <cell r="R435">
            <v>39799</v>
          </cell>
          <cell r="T435" t="str">
            <v>Mr. Leon J. Holschbach</v>
          </cell>
          <cell r="U435" t="str">
            <v>217-342-7366</v>
          </cell>
          <cell r="V435" t="str">
            <v>Jaeffrey Ludwig 217-342-7331</v>
          </cell>
          <cell r="W435" t="str">
            <v>133 West Jefferson</v>
          </cell>
          <cell r="X435" t="str">
            <v>Effingham</v>
          </cell>
          <cell r="Y435" t="str">
            <v>IL</v>
          </cell>
          <cell r="Z435" t="str">
            <v>62401</v>
          </cell>
          <cell r="AA435" t="str">
            <v>(217) 342-9462</v>
          </cell>
          <cell r="AE435" t="str">
            <v>Hughes Hubbard</v>
          </cell>
          <cell r="AF435" t="str">
            <v>EFST</v>
          </cell>
        </row>
        <row r="437">
          <cell r="A437">
            <v>399</v>
          </cell>
          <cell r="B437" t="str">
            <v>December 9, 2008</v>
          </cell>
          <cell r="C437" t="str">
            <v>FRB</v>
          </cell>
          <cell r="D437" t="str">
            <v>RSSD</v>
          </cell>
          <cell r="E437">
            <v>3254952</v>
          </cell>
          <cell r="F437" t="str">
            <v>Guaranty Bancorp</v>
          </cell>
          <cell r="G437" t="str">
            <v xml:space="preserve">Public </v>
          </cell>
          <cell r="H437">
            <v>59370570</v>
          </cell>
          <cell r="I437" t="str">
            <v>Approve</v>
          </cell>
          <cell r="T437" t="str">
            <v>Mr. Dan Quinn</v>
          </cell>
          <cell r="U437" t="str">
            <v>303-313-6763</v>
          </cell>
          <cell r="V437" t="str">
            <v>Paul Taylor 303-293-5563</v>
          </cell>
          <cell r="W437" t="str">
            <v>1331 17th Street, Suite 300</v>
          </cell>
          <cell r="X437" t="str">
            <v xml:space="preserve">Denver </v>
          </cell>
          <cell r="Y437" t="str">
            <v>CO</v>
          </cell>
          <cell r="Z437" t="str">
            <v>80202</v>
          </cell>
          <cell r="AA437" t="str">
            <v>(303) 293-5475</v>
          </cell>
          <cell r="AE437" t="str">
            <v>Squire Sanders</v>
          </cell>
          <cell r="AF437" t="str">
            <v>GBNK</v>
          </cell>
        </row>
        <row r="438">
          <cell r="A438">
            <v>400</v>
          </cell>
          <cell r="B438" t="str">
            <v>December 9, 2008</v>
          </cell>
          <cell r="C438" t="str">
            <v>FRB</v>
          </cell>
          <cell r="D438" t="str">
            <v>RSSD</v>
          </cell>
          <cell r="E438">
            <v>603755</v>
          </cell>
          <cell r="F438" t="str">
            <v>First State Bank</v>
          </cell>
          <cell r="G438" t="str">
            <v>S-Corp</v>
          </cell>
          <cell r="H438">
            <v>600000</v>
          </cell>
          <cell r="I438" t="str">
            <v>Approve</v>
          </cell>
          <cell r="T438" t="str">
            <v>Mr. Jon T. Murr</v>
          </cell>
          <cell r="U438" t="str">
            <v>325-446-3391</v>
          </cell>
          <cell r="V438" t="str">
            <v>Dennis R. Smith 325-446-3391</v>
          </cell>
          <cell r="W438" t="str">
            <v>2002 Main St.</v>
          </cell>
          <cell r="X438" t="str">
            <v>Junction</v>
          </cell>
          <cell r="Y438" t="str">
            <v>TX</v>
          </cell>
          <cell r="Z438" t="str">
            <v>76849</v>
          </cell>
          <cell r="AA438" t="str">
            <v>(325) 446-4026</v>
          </cell>
          <cell r="AE438" t="str">
            <v>Hughes Hubbard</v>
          </cell>
          <cell r="AF438" t="str">
            <v>N/A</v>
          </cell>
        </row>
        <row r="439">
          <cell r="A439">
            <v>401</v>
          </cell>
          <cell r="B439" t="str">
            <v>December 9, 2008</v>
          </cell>
          <cell r="C439" t="str">
            <v>FRB</v>
          </cell>
          <cell r="D439" t="str">
            <v>RSSD</v>
          </cell>
          <cell r="E439">
            <v>1099896</v>
          </cell>
          <cell r="F439" t="str">
            <v>Moscow Bancshares, Inc.</v>
          </cell>
          <cell r="G439" t="str">
            <v>OTC - Private</v>
          </cell>
          <cell r="H439">
            <v>6216000</v>
          </cell>
          <cell r="I439" t="str">
            <v>Approve</v>
          </cell>
          <cell r="L439" t="str">
            <v>December 11, 2008</v>
          </cell>
          <cell r="M439">
            <v>39793.583333333336</v>
          </cell>
          <cell r="N439" t="str">
            <v>Approve</v>
          </cell>
          <cell r="O439">
            <v>6216000</v>
          </cell>
          <cell r="Q439" t="str">
            <v>Yes</v>
          </cell>
          <cell r="R439">
            <v>39799</v>
          </cell>
          <cell r="T439" t="str">
            <v>Mr. H. McCall Wilson, Jr.</v>
          </cell>
          <cell r="U439" t="str">
            <v>901-877-6891</v>
          </cell>
          <cell r="V439" t="str">
            <v>Barbara Bradford 901-877-6845</v>
          </cell>
          <cell r="W439" t="str">
            <v>120 Charleston Street, PO Box 277</v>
          </cell>
          <cell r="X439" t="str">
            <v>Moscow</v>
          </cell>
          <cell r="Y439" t="str">
            <v>TN</v>
          </cell>
          <cell r="Z439" t="str">
            <v>38057</v>
          </cell>
          <cell r="AA439" t="str">
            <v>(901) 877-6799</v>
          </cell>
          <cell r="AE439" t="str">
            <v>Squire Sanders</v>
          </cell>
          <cell r="AF439" t="str">
            <v>N/A</v>
          </cell>
        </row>
        <row r="440">
          <cell r="A440">
            <v>402</v>
          </cell>
          <cell r="B440" t="str">
            <v>December 9, 2008</v>
          </cell>
          <cell r="C440" t="str">
            <v>FRB</v>
          </cell>
          <cell r="D440" t="str">
            <v>RSSD</v>
          </cell>
          <cell r="E440">
            <v>1055623</v>
          </cell>
          <cell r="F440" t="str">
            <v>Adbanc, Inc</v>
          </cell>
          <cell r="G440" t="str">
            <v>Private</v>
          </cell>
          <cell r="H440">
            <v>12720000</v>
          </cell>
          <cell r="I440" t="str">
            <v>Approve</v>
          </cell>
          <cell r="L440" t="str">
            <v>December 11, 2008</v>
          </cell>
          <cell r="M440">
            <v>39793.583333333336</v>
          </cell>
          <cell r="N440" t="str">
            <v>Approve</v>
          </cell>
          <cell r="O440">
            <v>12720000</v>
          </cell>
          <cell r="Q440" t="str">
            <v>Yes</v>
          </cell>
          <cell r="R440">
            <v>39799</v>
          </cell>
          <cell r="T440" t="str">
            <v>Mr. Todd S. Adams</v>
          </cell>
          <cell r="U440" t="str">
            <v>308-284-4071 x6513</v>
          </cell>
          <cell r="V440" t="str">
            <v>Chad S. Adams 308-284-4071 x6514</v>
          </cell>
          <cell r="W440" t="str">
            <v>202 North Spruce PO Box 770</v>
          </cell>
          <cell r="X440" t="str">
            <v>Ogallala</v>
          </cell>
          <cell r="Y440" t="str">
            <v>NE</v>
          </cell>
          <cell r="Z440" t="str">
            <v>69153</v>
          </cell>
          <cell r="AA440" t="str">
            <v>(308) 284-3322</v>
          </cell>
          <cell r="AE440" t="str">
            <v>Hughes Hubbard</v>
          </cell>
          <cell r="AF440" t="str">
            <v>N/A</v>
          </cell>
        </row>
        <row r="441">
          <cell r="A441">
            <v>403</v>
          </cell>
          <cell r="B441" t="str">
            <v>December 9, 2008</v>
          </cell>
          <cell r="C441" t="str">
            <v>FRB</v>
          </cell>
          <cell r="D441" t="str">
            <v>RSSD</v>
          </cell>
          <cell r="E441">
            <v>1128639</v>
          </cell>
          <cell r="F441" t="str">
            <v>Baldwin Bancshares, Inc.</v>
          </cell>
          <cell r="G441" t="str">
            <v>S-Corp</v>
          </cell>
          <cell r="H441">
            <v>3945000</v>
          </cell>
          <cell r="I441" t="str">
            <v>Approve</v>
          </cell>
          <cell r="T441" t="str">
            <v>Mr. Jon Mentink</v>
          </cell>
          <cell r="U441" t="str">
            <v>715-684-3366</v>
          </cell>
          <cell r="V441" t="str">
            <v>Troy Benzer 715-684-3366</v>
          </cell>
          <cell r="W441" t="str">
            <v>990 Main Street</v>
          </cell>
          <cell r="X441" t="str">
            <v>Baldwin</v>
          </cell>
          <cell r="Y441" t="str">
            <v>WI</v>
          </cell>
          <cell r="Z441" t="str">
            <v>54002</v>
          </cell>
          <cell r="AA441" t="str">
            <v>(715) 684-2624</v>
          </cell>
          <cell r="AE441" t="str">
            <v>Squire Sanders</v>
          </cell>
          <cell r="AF441" t="str">
            <v>N/A</v>
          </cell>
        </row>
        <row r="442">
          <cell r="A442">
            <v>404</v>
          </cell>
          <cell r="B442" t="str">
            <v>December 9, 2008</v>
          </cell>
          <cell r="C442" t="str">
            <v>FRB</v>
          </cell>
          <cell r="D442" t="str">
            <v>RSSD</v>
          </cell>
          <cell r="E442">
            <v>1135413</v>
          </cell>
          <cell r="F442" t="str">
            <v>Magnolia Banking Corporation</v>
          </cell>
          <cell r="G442" t="str">
            <v>S-Corp</v>
          </cell>
          <cell r="H442">
            <v>14615460</v>
          </cell>
          <cell r="I442" t="str">
            <v>Approve</v>
          </cell>
          <cell r="T442" t="str">
            <v>Mr. Bruce Maloch</v>
          </cell>
          <cell r="U442" t="str">
            <v>870-235-7041</v>
          </cell>
          <cell r="V442" t="str">
            <v>Bob Burns 870-235-7035</v>
          </cell>
          <cell r="W442" t="str">
            <v>PO Box 250</v>
          </cell>
          <cell r="X442" t="str">
            <v>Magnolia</v>
          </cell>
          <cell r="Y442" t="str">
            <v>AR</v>
          </cell>
          <cell r="Z442" t="str">
            <v>71754</v>
          </cell>
          <cell r="AA442" t="str">
            <v>(870) 235-7010</v>
          </cell>
          <cell r="AE442" t="str">
            <v>Hughes Hubbard</v>
          </cell>
          <cell r="AF442" t="str">
            <v>N/A</v>
          </cell>
        </row>
        <row r="443">
          <cell r="A443">
            <v>405</v>
          </cell>
          <cell r="B443" t="str">
            <v>December 9, 2008</v>
          </cell>
          <cell r="C443" t="str">
            <v>FRB</v>
          </cell>
          <cell r="D443" t="str">
            <v>RSSD</v>
          </cell>
          <cell r="E443">
            <v>1131611</v>
          </cell>
          <cell r="F443" t="str">
            <v>Cross County Bancshares, Inc.</v>
          </cell>
          <cell r="G443" t="str">
            <v>OTC - Private</v>
          </cell>
          <cell r="H443">
            <v>4392180</v>
          </cell>
          <cell r="I443" t="str">
            <v>Approve</v>
          </cell>
          <cell r="L443" t="str">
            <v>December 11, 2008</v>
          </cell>
          <cell r="M443">
            <v>39793.583333333336</v>
          </cell>
          <cell r="N443" t="str">
            <v>Approve</v>
          </cell>
          <cell r="O443">
            <v>4362000</v>
          </cell>
          <cell r="P443" t="str">
            <v>1/15/09: received notification from the FRB of their withdrawal</v>
          </cell>
          <cell r="Q443" t="str">
            <v>Yes</v>
          </cell>
          <cell r="R443">
            <v>39799</v>
          </cell>
          <cell r="T443" t="str">
            <v>Mr. Mac McClanahan</v>
          </cell>
          <cell r="U443" t="str">
            <v>870-238-8171 x4801</v>
          </cell>
          <cell r="V443" t="str">
            <v>David Dowd 870-238-8171 x4805</v>
          </cell>
          <cell r="W443" t="str">
            <v xml:space="preserve">1 Cross County Plaza </v>
          </cell>
          <cell r="X443" t="str">
            <v>Wynne</v>
          </cell>
          <cell r="Y443" t="str">
            <v>AR</v>
          </cell>
          <cell r="Z443" t="str">
            <v>72396</v>
          </cell>
          <cell r="AA443" t="str">
            <v>(870) 238-4052</v>
          </cell>
          <cell r="AE443" t="str">
            <v>Squire Sanders</v>
          </cell>
          <cell r="AF443" t="str">
            <v>N/A</v>
          </cell>
          <cell r="AJ443">
            <v>39828</v>
          </cell>
        </row>
        <row r="444">
          <cell r="A444">
            <v>406</v>
          </cell>
          <cell r="B444" t="str">
            <v>December 9, 2008</v>
          </cell>
          <cell r="C444" t="str">
            <v>FRB</v>
          </cell>
          <cell r="D444" t="str">
            <v>RSSD</v>
          </cell>
          <cell r="E444">
            <v>619327</v>
          </cell>
          <cell r="F444" t="str">
            <v>Farmers Bank</v>
          </cell>
          <cell r="G444" t="str">
            <v>OTC - Private</v>
          </cell>
          <cell r="H444">
            <v>8752000</v>
          </cell>
          <cell r="I444" t="str">
            <v>Approve</v>
          </cell>
          <cell r="L444" t="str">
            <v>December 11, 2008</v>
          </cell>
          <cell r="M444">
            <v>39793.583333333336</v>
          </cell>
          <cell r="N444" t="str">
            <v>Approve</v>
          </cell>
          <cell r="O444">
            <v>8752000</v>
          </cell>
          <cell r="Q444" t="str">
            <v>Yes</v>
          </cell>
          <cell r="R444">
            <v>39799</v>
          </cell>
          <cell r="T444" t="str">
            <v>Mr. Douglas C. Haskett, II</v>
          </cell>
          <cell r="U444" t="str">
            <v>757-242-6111</v>
          </cell>
          <cell r="V444" t="str">
            <v>Richard J. Holland, Jr. 757-242-6111</v>
          </cell>
          <cell r="W444" t="str">
            <v>50 E. Windsor Blvd.</v>
          </cell>
          <cell r="X444" t="str">
            <v xml:space="preserve">Windsor </v>
          </cell>
          <cell r="Y444" t="str">
            <v>VA</v>
          </cell>
          <cell r="Z444" t="str">
            <v>23487</v>
          </cell>
          <cell r="AA444" t="str">
            <v>(757) 242-4774</v>
          </cell>
          <cell r="AE444" t="str">
            <v>Hughes Hubbard</v>
          </cell>
          <cell r="AF444" t="str">
            <v>FMWV</v>
          </cell>
        </row>
        <row r="445">
          <cell r="A445">
            <v>407</v>
          </cell>
          <cell r="B445" t="str">
            <v>December 9, 2008</v>
          </cell>
          <cell r="C445" t="str">
            <v>FRB</v>
          </cell>
          <cell r="D445" t="str">
            <v>RSSD</v>
          </cell>
          <cell r="E445">
            <v>1062788</v>
          </cell>
          <cell r="F445" t="str">
            <v>Holyrood Bancshares, Inc.</v>
          </cell>
          <cell r="G445" t="str">
            <v>S-Corp</v>
          </cell>
          <cell r="H445">
            <v>728000</v>
          </cell>
          <cell r="I445" t="str">
            <v>Approve</v>
          </cell>
          <cell r="T445" t="str">
            <v>Mr. Keith E. Bouchey</v>
          </cell>
          <cell r="U445" t="str">
            <v>913-341-0212</v>
          </cell>
          <cell r="V445" t="str">
            <v>Gerald Pauley 785-252-3239</v>
          </cell>
          <cell r="W445" t="str">
            <v>Main &amp; Santa Fe PO Box 128</v>
          </cell>
          <cell r="X445" t="str">
            <v>Holyrood</v>
          </cell>
          <cell r="Y445" t="str">
            <v>KS</v>
          </cell>
          <cell r="Z445" t="str">
            <v>67450</v>
          </cell>
          <cell r="AA445" t="str">
            <v>(913) 341-0219</v>
          </cell>
          <cell r="AE445" t="str">
            <v>Squire Sanders</v>
          </cell>
          <cell r="AF445" t="str">
            <v>N/A</v>
          </cell>
        </row>
        <row r="446">
          <cell r="A446">
            <v>408</v>
          </cell>
          <cell r="B446" t="str">
            <v>December 9, 2008</v>
          </cell>
          <cell r="C446" t="str">
            <v>FRB</v>
          </cell>
          <cell r="D446" t="str">
            <v>RSSD</v>
          </cell>
          <cell r="E446">
            <v>1099074</v>
          </cell>
          <cell r="F446" t="str">
            <v>Southern Bancshares Corp</v>
          </cell>
          <cell r="G446" t="str">
            <v>OTC - Private</v>
          </cell>
          <cell r="H446">
            <v>0</v>
          </cell>
          <cell r="I446" t="str">
            <v>Approve</v>
          </cell>
          <cell r="L446" t="str">
            <v>December 11, 2008</v>
          </cell>
          <cell r="M446">
            <v>39793.583333333336</v>
          </cell>
          <cell r="N446" t="str">
            <v>Approve</v>
          </cell>
          <cell r="O446">
            <v>0</v>
          </cell>
          <cell r="P446" t="str">
            <v>1/14/09: Counsel alerted team of their Withdrawal from CPP</v>
          </cell>
          <cell r="Q446" t="str">
            <v>Yes</v>
          </cell>
          <cell r="R446">
            <v>39799</v>
          </cell>
          <cell r="T446" t="str">
            <v>Ms. Melany Kniffen</v>
          </cell>
          <cell r="U446" t="str">
            <v>314-481-6800</v>
          </cell>
          <cell r="V446" t="str">
            <v>Arthur L. Kniffen 314-481-6800</v>
          </cell>
          <cell r="W446" t="str">
            <v xml:space="preserve">5515 South Grand </v>
          </cell>
          <cell r="X446" t="str">
            <v>St. Louis</v>
          </cell>
          <cell r="Y446" t="str">
            <v>MO</v>
          </cell>
          <cell r="AA446" t="str">
            <v>(314) 633-6027</v>
          </cell>
          <cell r="AB446">
            <v>39829</v>
          </cell>
          <cell r="AE446" t="str">
            <v>Hughes Hubbard</v>
          </cell>
          <cell r="AF446" t="str">
            <v>N/A</v>
          </cell>
          <cell r="AJ446">
            <v>39827</v>
          </cell>
        </row>
        <row r="447">
          <cell r="A447">
            <v>409</v>
          </cell>
          <cell r="B447" t="str">
            <v>December 9, 2008</v>
          </cell>
          <cell r="C447" t="str">
            <v>FRB</v>
          </cell>
          <cell r="D447" t="str">
            <v>RSSD</v>
          </cell>
          <cell r="E447">
            <v>1082209</v>
          </cell>
          <cell r="F447" t="str">
            <v>BancIndependent, Inc.</v>
          </cell>
          <cell r="H447">
            <v>19500000</v>
          </cell>
          <cell r="I447" t="str">
            <v>Approve</v>
          </cell>
          <cell r="P447" t="str">
            <v>Under review</v>
          </cell>
          <cell r="T447" t="str">
            <v>Mr. E. Fennel Mauldin, Jr.</v>
          </cell>
          <cell r="U447" t="str">
            <v>256-386-5120</v>
          </cell>
          <cell r="V447" t="str">
            <v>Richard Wardlaw 256-386-5122</v>
          </cell>
          <cell r="W447" t="str">
            <v>710 S. Montogomery Avenue PO Drawer B</v>
          </cell>
          <cell r="X447" t="str">
            <v>Sheffield</v>
          </cell>
          <cell r="Y447" t="str">
            <v>AL</v>
          </cell>
          <cell r="Z447" t="str">
            <v>35660</v>
          </cell>
          <cell r="AA447" t="str">
            <v>(256) 386-5020</v>
          </cell>
          <cell r="AE447" t="str">
            <v>Squire Sanders</v>
          </cell>
          <cell r="AF447" t="str">
            <v>BIPD</v>
          </cell>
        </row>
        <row r="448">
          <cell r="A448">
            <v>410</v>
          </cell>
          <cell r="B448" t="str">
            <v>December 9, 2008</v>
          </cell>
          <cell r="C448" t="str">
            <v>FRB</v>
          </cell>
          <cell r="D448" t="str">
            <v>RSSD</v>
          </cell>
          <cell r="E448">
            <v>1121993</v>
          </cell>
          <cell r="F448" t="str">
            <v>Guaranty Developoment Company</v>
          </cell>
          <cell r="G448" t="str">
            <v>S-Corp</v>
          </cell>
          <cell r="H448">
            <v>13589000</v>
          </cell>
          <cell r="I448" t="str">
            <v>Approve</v>
          </cell>
          <cell r="T448" t="str">
            <v>Mr. Gordon Johnson</v>
          </cell>
          <cell r="U448" t="str">
            <v>406-222-8930</v>
          </cell>
          <cell r="V448" t="str">
            <v>Leon Royer 406-522-3529</v>
          </cell>
          <cell r="W448" t="str">
            <v>120 N. 2nd Street</v>
          </cell>
          <cell r="X448" t="str">
            <v>Livingston</v>
          </cell>
          <cell r="Y448" t="str">
            <v>MT</v>
          </cell>
          <cell r="Z448" t="str">
            <v>59047</v>
          </cell>
          <cell r="AA448" t="str">
            <v>(406) 222-8515</v>
          </cell>
          <cell r="AE448" t="str">
            <v>Hughes Hubbard</v>
          </cell>
          <cell r="AF448" t="str">
            <v>N/A</v>
          </cell>
        </row>
        <row r="449">
          <cell r="A449">
            <v>411</v>
          </cell>
          <cell r="B449" t="str">
            <v>December 9, 2008</v>
          </cell>
          <cell r="C449" t="str">
            <v>FRB</v>
          </cell>
          <cell r="D449" t="str">
            <v>RSSD</v>
          </cell>
          <cell r="E449">
            <v>1134818</v>
          </cell>
          <cell r="F449" t="str">
            <v>Rocky Mountain Capital</v>
          </cell>
          <cell r="G449" t="str">
            <v>S-Corp</v>
          </cell>
          <cell r="H449">
            <v>8576000</v>
          </cell>
          <cell r="I449" t="str">
            <v>Approve</v>
          </cell>
          <cell r="T449" t="str">
            <v>Mr. Mark Heineken</v>
          </cell>
          <cell r="U449" t="str">
            <v>307-739-4347</v>
          </cell>
          <cell r="V449" t="str">
            <v>Coleman Andrews 307-739-4344</v>
          </cell>
          <cell r="W449" t="str">
            <v>4050 W. Lake Creek Dr.</v>
          </cell>
          <cell r="X449" t="str">
            <v>Wilson</v>
          </cell>
          <cell r="Y449" t="str">
            <v>WY</v>
          </cell>
          <cell r="Z449" t="str">
            <v>83001</v>
          </cell>
          <cell r="AA449" t="str">
            <v>(307) 739-4356</v>
          </cell>
          <cell r="AE449" t="str">
            <v>Hughes Hubbard</v>
          </cell>
          <cell r="AF449" t="str">
            <v>N/A</v>
          </cell>
        </row>
        <row r="450">
          <cell r="A450">
            <v>412</v>
          </cell>
          <cell r="B450" t="str">
            <v>December 9, 2008</v>
          </cell>
          <cell r="C450" t="str">
            <v>OTS</v>
          </cell>
          <cell r="D450" t="str">
            <v>Holding Co Docket</v>
          </cell>
          <cell r="E450" t="str">
            <v>H2300</v>
          </cell>
          <cell r="F450" t="str">
            <v>TF Financial Corporation</v>
          </cell>
          <cell r="G450" t="str">
            <v xml:space="preserve">Public </v>
          </cell>
          <cell r="H450">
            <v>12587000</v>
          </cell>
          <cell r="I450" t="str">
            <v>Approve</v>
          </cell>
          <cell r="L450" t="str">
            <v>January 9, 2009</v>
          </cell>
          <cell r="M450">
            <v>39822.520833333336</v>
          </cell>
          <cell r="N450" t="str">
            <v>Approve</v>
          </cell>
          <cell r="O450">
            <v>12587000</v>
          </cell>
          <cell r="P450" t="str">
            <v>Waiting for information from the OTS</v>
          </cell>
          <cell r="Q450" t="str">
            <v>Yes</v>
          </cell>
          <cell r="R450">
            <v>39827</v>
          </cell>
          <cell r="T450" t="str">
            <v>Mr. Kent C. Lufkin</v>
          </cell>
          <cell r="U450" t="str">
            <v>267-757-8888</v>
          </cell>
          <cell r="V450" t="str">
            <v>Dennis R. Stewart 267-757-8899</v>
          </cell>
          <cell r="W450" t="str">
            <v>3 Penns Trail</v>
          </cell>
          <cell r="X450" t="str">
            <v>Newtown</v>
          </cell>
          <cell r="Y450" t="str">
            <v>PA</v>
          </cell>
          <cell r="Z450" t="str">
            <v>18940</v>
          </cell>
          <cell r="AA450" t="str">
            <v>(215) 579-4748</v>
          </cell>
          <cell r="AE450" t="str">
            <v>Hughes Hubbard</v>
          </cell>
          <cell r="AF450" t="str">
            <v>THRD</v>
          </cell>
        </row>
        <row r="451">
          <cell r="A451">
            <v>413</v>
          </cell>
          <cell r="B451" t="str">
            <v>December 9, 2008</v>
          </cell>
          <cell r="C451" t="str">
            <v>OTS</v>
          </cell>
          <cell r="D451" t="str">
            <v>Holding Co Docket</v>
          </cell>
          <cell r="E451" t="str">
            <v>H2732</v>
          </cell>
          <cell r="F451" t="str">
            <v>Carver Bancorp, Inc.</v>
          </cell>
          <cell r="G451" t="str">
            <v>CDFI - Public</v>
          </cell>
          <cell r="H451">
            <v>19055000</v>
          </cell>
          <cell r="I451" t="str">
            <v>Approve</v>
          </cell>
          <cell r="L451" t="str">
            <v>December 12, 2008</v>
          </cell>
          <cell r="M451">
            <v>39794.541666666664</v>
          </cell>
          <cell r="N451" t="str">
            <v>Approve</v>
          </cell>
          <cell r="O451">
            <v>18980000</v>
          </cell>
          <cell r="Q451" t="str">
            <v>Yes</v>
          </cell>
          <cell r="R451">
            <v>39799</v>
          </cell>
          <cell r="T451" t="str">
            <v>Ms. Deborah C. Wright</v>
          </cell>
          <cell r="V451" t="str">
            <v>Sandra Paris 212-360-8865</v>
          </cell>
          <cell r="W451" t="str">
            <v>75 West 125th Street</v>
          </cell>
          <cell r="X451" t="str">
            <v>New York</v>
          </cell>
          <cell r="Y451" t="str">
            <v>NY</v>
          </cell>
          <cell r="Z451" t="str">
            <v>10027</v>
          </cell>
          <cell r="AA451" t="str">
            <v>(718) 237-1281</v>
          </cell>
          <cell r="AB451">
            <v>39829</v>
          </cell>
          <cell r="AC451">
            <v>39829</v>
          </cell>
          <cell r="AD451">
            <v>18980000</v>
          </cell>
          <cell r="AE451" t="str">
            <v>Squire Sanders</v>
          </cell>
          <cell r="AF451" t="str">
            <v>CARV</v>
          </cell>
          <cell r="AH451" t="str">
            <v>n/a</v>
          </cell>
          <cell r="AI451" t="str">
            <v>n/a</v>
          </cell>
        </row>
        <row r="452">
          <cell r="A452">
            <v>414</v>
          </cell>
          <cell r="B452" t="str">
            <v>December 9, 2008</v>
          </cell>
          <cell r="C452" t="str">
            <v>OTS</v>
          </cell>
          <cell r="D452" t="str">
            <v>Holding Co Docket</v>
          </cell>
          <cell r="E452" t="str">
            <v>H3871</v>
          </cell>
          <cell r="F452" t="str">
            <v>Brookline Bancorp, Inc.</v>
          </cell>
          <cell r="G452" t="str">
            <v xml:space="preserve">Public </v>
          </cell>
          <cell r="H452">
            <v>62000000</v>
          </cell>
          <cell r="I452" t="str">
            <v>Approve</v>
          </cell>
          <cell r="L452" t="str">
            <v>January 9, 2009</v>
          </cell>
          <cell r="M452">
            <v>39822.520833333336</v>
          </cell>
          <cell r="N452" t="str">
            <v>Approve</v>
          </cell>
          <cell r="O452">
            <v>62000000</v>
          </cell>
          <cell r="P452" t="str">
            <v>Held by Investment Committee 12/11/08 - waiting for information from OTS</v>
          </cell>
          <cell r="Q452" t="str">
            <v>Yes</v>
          </cell>
          <cell r="R452">
            <v>39827</v>
          </cell>
          <cell r="T452" t="str">
            <v>Mr. Richard P. Chapman, Jr.</v>
          </cell>
          <cell r="U452" t="str">
            <v>617-730-3510</v>
          </cell>
          <cell r="V452" t="str">
            <v>Paul R. Bechet 617-278-6405</v>
          </cell>
          <cell r="W452" t="str">
            <v>160 Washington Street</v>
          </cell>
          <cell r="X452" t="str">
            <v>Brookline</v>
          </cell>
          <cell r="Y452" t="str">
            <v>MA</v>
          </cell>
          <cell r="Z452" t="str">
            <v>02445</v>
          </cell>
          <cell r="AA452" t="str">
            <v>(617) 730-3518</v>
          </cell>
          <cell r="AE452" t="str">
            <v>Hughes Hubbard</v>
          </cell>
        </row>
        <row r="454">
          <cell r="A454">
            <v>415</v>
          </cell>
          <cell r="B454" t="str">
            <v>December 10, 2008</v>
          </cell>
          <cell r="C454" t="str">
            <v>FDIC</v>
          </cell>
          <cell r="D454" t="str">
            <v>RSSD</v>
          </cell>
          <cell r="E454">
            <v>3019946</v>
          </cell>
          <cell r="F454" t="str">
            <v>Southern Connecticut Bancorp, Inc.</v>
          </cell>
          <cell r="G454" t="str">
            <v xml:space="preserve">Public </v>
          </cell>
          <cell r="H454">
            <v>3337800</v>
          </cell>
          <cell r="I454" t="str">
            <v>Approve</v>
          </cell>
          <cell r="L454" t="str">
            <v>December 15, 2008</v>
          </cell>
          <cell r="M454">
            <v>39797.489583333336</v>
          </cell>
          <cell r="N454" t="str">
            <v>Approve</v>
          </cell>
          <cell r="O454">
            <v>3282000</v>
          </cell>
          <cell r="P454" t="str">
            <v>1/15/09: Counsel Alerted UST of their Withdrawal</v>
          </cell>
          <cell r="Q454" t="str">
            <v>Yes</v>
          </cell>
          <cell r="R454">
            <v>39799</v>
          </cell>
          <cell r="T454" t="str">
            <v>Mr. John H. Howland</v>
          </cell>
          <cell r="U454" t="str">
            <v>203-782-1100</v>
          </cell>
          <cell r="V454" t="str">
            <v>Stephen V. Ciancarelli 203-782-1100</v>
          </cell>
          <cell r="W454" t="str">
            <v>215 Church Street</v>
          </cell>
          <cell r="X454" t="str">
            <v>New Haven</v>
          </cell>
          <cell r="Y454" t="str">
            <v>CT</v>
          </cell>
          <cell r="Z454" t="str">
            <v>06510</v>
          </cell>
          <cell r="AA454" t="str">
            <v>(203) 787-5056</v>
          </cell>
          <cell r="AB454">
            <v>39829</v>
          </cell>
          <cell r="AE454" t="str">
            <v>Squire Sanders</v>
          </cell>
          <cell r="AH454">
            <v>5.15</v>
          </cell>
          <cell r="AJ454">
            <v>39828</v>
          </cell>
        </row>
        <row r="455">
          <cell r="A455">
            <v>416</v>
          </cell>
          <cell r="B455" t="str">
            <v>December 10, 2008</v>
          </cell>
          <cell r="C455" t="str">
            <v>FDIC</v>
          </cell>
          <cell r="D455" t="str">
            <v>RSSD</v>
          </cell>
          <cell r="E455">
            <v>3252510</v>
          </cell>
          <cell r="F455" t="str">
            <v>Beach Business Bank</v>
          </cell>
          <cell r="G455" t="str">
            <v>OTC - Private</v>
          </cell>
          <cell r="H455">
            <v>6150000</v>
          </cell>
          <cell r="I455" t="str">
            <v>Approve</v>
          </cell>
          <cell r="L455" t="str">
            <v>December 12, 2008</v>
          </cell>
          <cell r="M455">
            <v>39794.541666666664</v>
          </cell>
          <cell r="N455" t="str">
            <v>Approve</v>
          </cell>
          <cell r="O455">
            <v>6150000</v>
          </cell>
          <cell r="Q455" t="str">
            <v>Yes</v>
          </cell>
          <cell r="R455">
            <v>39799</v>
          </cell>
          <cell r="T455" t="str">
            <v>Mr. Robert M. Franko</v>
          </cell>
          <cell r="U455" t="str">
            <v>310-802-2910</v>
          </cell>
          <cell r="V455" t="str">
            <v>Melissa Lanfre 310-802-2919</v>
          </cell>
          <cell r="W455" t="str">
            <v>1230 Rosecrans Avenue, Suite 100</v>
          </cell>
          <cell r="X455" t="str">
            <v>Manhattan Beach</v>
          </cell>
          <cell r="Y455" t="str">
            <v>CA</v>
          </cell>
          <cell r="Z455" t="str">
            <v>90266</v>
          </cell>
          <cell r="AA455" t="str">
            <v>(310) 802-2940</v>
          </cell>
          <cell r="AE455" t="str">
            <v>Hughes Hubbard</v>
          </cell>
        </row>
        <row r="456">
          <cell r="A456">
            <v>417</v>
          </cell>
          <cell r="B456" t="str">
            <v>December 10, 2008</v>
          </cell>
          <cell r="C456" t="str">
            <v>FDIC</v>
          </cell>
          <cell r="D456" t="str">
            <v>RSSD</v>
          </cell>
          <cell r="E456">
            <v>3390337</v>
          </cell>
          <cell r="F456" t="str">
            <v>California Business Bank</v>
          </cell>
          <cell r="G456" t="str">
            <v xml:space="preserve">Public </v>
          </cell>
          <cell r="H456">
            <v>2720000</v>
          </cell>
          <cell r="I456" t="str">
            <v>Approve</v>
          </cell>
          <cell r="L456" t="str">
            <v>January  7, 2009</v>
          </cell>
          <cell r="M456">
            <v>39820.4375</v>
          </cell>
          <cell r="N456" t="str">
            <v>Approve</v>
          </cell>
          <cell r="O456">
            <v>2720000</v>
          </cell>
          <cell r="Q456" t="str">
            <v>Yes</v>
          </cell>
          <cell r="R456">
            <v>39820</v>
          </cell>
          <cell r="T456" t="str">
            <v>Mr. Charles R. Wood</v>
          </cell>
          <cell r="U456" t="str">
            <v>213-784-8497</v>
          </cell>
          <cell r="V456" t="str">
            <v>Virginia A. Reid 213-784-4321</v>
          </cell>
          <cell r="W456" t="str">
            <v>800 West Sixth Street, Suite 1000</v>
          </cell>
          <cell r="X456" t="str">
            <v>Los Angeles</v>
          </cell>
          <cell r="Y456" t="str">
            <v>CA</v>
          </cell>
          <cell r="Z456" t="str">
            <v>90017</v>
          </cell>
          <cell r="AA456" t="str">
            <v>(213) 688-2867</v>
          </cell>
          <cell r="AE456" t="str">
            <v>Squire Sanders</v>
          </cell>
        </row>
        <row r="457">
          <cell r="A457">
            <v>418</v>
          </cell>
          <cell r="B457" t="str">
            <v>December 10, 2008</v>
          </cell>
          <cell r="C457" t="str">
            <v>FDIC</v>
          </cell>
          <cell r="D457" t="str">
            <v>RSSD</v>
          </cell>
          <cell r="E457">
            <v>2580645</v>
          </cell>
          <cell r="F457" t="str">
            <v>California Oaks State Bank</v>
          </cell>
          <cell r="G457" t="str">
            <v>OTC - Private</v>
          </cell>
          <cell r="H457">
            <v>3300000</v>
          </cell>
          <cell r="I457" t="str">
            <v>Approve</v>
          </cell>
          <cell r="L457" t="str">
            <v>December 15, 2008</v>
          </cell>
          <cell r="M457">
            <v>39797.489583333336</v>
          </cell>
          <cell r="N457" t="str">
            <v>Approve</v>
          </cell>
          <cell r="O457">
            <v>3300000</v>
          </cell>
          <cell r="Q457" t="str">
            <v>Yes</v>
          </cell>
          <cell r="R457">
            <v>39799</v>
          </cell>
          <cell r="T457" t="str">
            <v>Mr. John A Nerland</v>
          </cell>
          <cell r="U457" t="str">
            <v>805-413-0111</v>
          </cell>
          <cell r="V457" t="str">
            <v>Jerry D. Smith 805-413-0113</v>
          </cell>
          <cell r="W457" t="str">
            <v>50 W. Hillcrest Avenue</v>
          </cell>
          <cell r="X457" t="str">
            <v>Thousand Oaks</v>
          </cell>
          <cell r="Y457" t="str">
            <v>CA</v>
          </cell>
          <cell r="Z457" t="str">
            <v>91360</v>
          </cell>
          <cell r="AA457" t="str">
            <v>(805) 496-0014</v>
          </cell>
          <cell r="AB457">
            <v>39829</v>
          </cell>
          <cell r="AE457" t="str">
            <v>Hughes Hubbard</v>
          </cell>
        </row>
        <row r="458">
          <cell r="A458">
            <v>419</v>
          </cell>
          <cell r="B458" t="str">
            <v>December 10, 2008</v>
          </cell>
          <cell r="C458" t="str">
            <v>FDIC</v>
          </cell>
          <cell r="D458" t="str">
            <v>RSSD</v>
          </cell>
          <cell r="E458">
            <v>1143623</v>
          </cell>
          <cell r="F458" t="str">
            <v>Citizens &amp; Northern Corporation</v>
          </cell>
          <cell r="G458" t="str">
            <v xml:space="preserve">Public </v>
          </cell>
          <cell r="H458">
            <v>26440000</v>
          </cell>
          <cell r="I458" t="str">
            <v>Approve</v>
          </cell>
          <cell r="L458" t="str">
            <v>December 15, 2008</v>
          </cell>
          <cell r="M458">
            <v>39797.489583333336</v>
          </cell>
          <cell r="N458" t="str">
            <v>Approve</v>
          </cell>
          <cell r="O458">
            <v>26440000</v>
          </cell>
          <cell r="Q458" t="str">
            <v>Yes</v>
          </cell>
          <cell r="R458">
            <v>39799</v>
          </cell>
          <cell r="T458" t="str">
            <v>Mr. Craig G. Litchfield</v>
          </cell>
          <cell r="U458" t="str">
            <v>570-724-0230</v>
          </cell>
          <cell r="V458" t="str">
            <v>Mark A. Hughes 570-724-8533</v>
          </cell>
          <cell r="W458" t="str">
            <v>90-92 Main Street</v>
          </cell>
          <cell r="X458" t="str">
            <v>Wellsboro</v>
          </cell>
          <cell r="Y458" t="str">
            <v>PA</v>
          </cell>
          <cell r="Z458" t="str">
            <v>16901</v>
          </cell>
          <cell r="AA458" t="str">
            <v>(570) 723-8097</v>
          </cell>
          <cell r="AB458">
            <v>39829</v>
          </cell>
          <cell r="AC458">
            <v>39829</v>
          </cell>
          <cell r="AD458">
            <v>26440000</v>
          </cell>
          <cell r="AE458" t="str">
            <v>Squire Sanders</v>
          </cell>
          <cell r="AH458">
            <v>20.36</v>
          </cell>
          <cell r="AI458">
            <v>194794</v>
          </cell>
        </row>
        <row r="459">
          <cell r="A459">
            <v>420</v>
          </cell>
          <cell r="B459" t="str">
            <v>December 10, 2008</v>
          </cell>
          <cell r="C459" t="str">
            <v>FDIC</v>
          </cell>
          <cell r="D459" t="str">
            <v>RSSD</v>
          </cell>
          <cell r="E459">
            <v>3470930</v>
          </cell>
          <cell r="F459" t="str">
            <v>Friendly Hills Bank</v>
          </cell>
          <cell r="G459" t="str">
            <v xml:space="preserve">Public </v>
          </cell>
          <cell r="H459">
            <v>0</v>
          </cell>
          <cell r="I459" t="str">
            <v>Approve</v>
          </cell>
          <cell r="L459" t="str">
            <v>December 12, 2008</v>
          </cell>
          <cell r="M459">
            <v>39794.541666666664</v>
          </cell>
          <cell r="N459" t="str">
            <v>Approve</v>
          </cell>
          <cell r="O459">
            <v>0</v>
          </cell>
          <cell r="P459" t="str">
            <v>1/8/09 received a wtihdrawal letter</v>
          </cell>
          <cell r="Q459" t="str">
            <v>Yes</v>
          </cell>
          <cell r="R459">
            <v>39799</v>
          </cell>
          <cell r="T459" t="str">
            <v>Mr. Jeffrey K. Ball</v>
          </cell>
          <cell r="U459" t="str">
            <v>562-947-1920</v>
          </cell>
          <cell r="V459" t="str">
            <v>George W. Peterson 562-947-1920</v>
          </cell>
          <cell r="W459" t="str">
            <v>16011 E. Whittier Blvd</v>
          </cell>
          <cell r="X459" t="str">
            <v>Whittier</v>
          </cell>
          <cell r="Y459" t="str">
            <v>CA</v>
          </cell>
          <cell r="Z459" t="str">
            <v>90603</v>
          </cell>
          <cell r="AA459" t="str">
            <v>(562) 947-3640</v>
          </cell>
          <cell r="AE459" t="str">
            <v>Hughes Hubbard</v>
          </cell>
          <cell r="AJ459">
            <v>39821</v>
          </cell>
        </row>
        <row r="460">
          <cell r="A460">
            <v>421</v>
          </cell>
          <cell r="B460" t="str">
            <v>December 10, 2008</v>
          </cell>
          <cell r="C460" t="str">
            <v>FDIC</v>
          </cell>
          <cell r="D460" t="str">
            <v>RSSD</v>
          </cell>
          <cell r="E460">
            <v>3529650</v>
          </cell>
          <cell r="F460" t="str">
            <v>Treasure State Bank</v>
          </cell>
          <cell r="G460" t="str">
            <v>OTC - Private</v>
          </cell>
          <cell r="H460">
            <v>2400000</v>
          </cell>
          <cell r="I460" t="str">
            <v>Approve</v>
          </cell>
          <cell r="L460" t="str">
            <v>December 15, 2008</v>
          </cell>
          <cell r="M460">
            <v>39797.489583333336</v>
          </cell>
          <cell r="N460" t="str">
            <v>Approve</v>
          </cell>
          <cell r="O460">
            <v>2399000</v>
          </cell>
          <cell r="Q460" t="str">
            <v>Yes</v>
          </cell>
          <cell r="R460">
            <v>39799</v>
          </cell>
          <cell r="T460" t="str">
            <v>Ms. Shelley L. Boutelle</v>
          </cell>
          <cell r="U460" t="str">
            <v>406-543-8700</v>
          </cell>
          <cell r="V460" t="str">
            <v>Anne J. Robinson 406-543-8700</v>
          </cell>
          <cell r="W460" t="str">
            <v>3660 Mullan Road</v>
          </cell>
          <cell r="X460" t="str">
            <v>Missoula</v>
          </cell>
          <cell r="Y460" t="str">
            <v>MT</v>
          </cell>
          <cell r="Z460" t="str">
            <v>59808</v>
          </cell>
          <cell r="AA460" t="str">
            <v>(406) 543-4477</v>
          </cell>
          <cell r="AE460" t="str">
            <v>Squire Sanders</v>
          </cell>
        </row>
        <row r="461">
          <cell r="A461">
            <v>422</v>
          </cell>
          <cell r="B461" t="str">
            <v>December 10, 2008</v>
          </cell>
          <cell r="C461" t="str">
            <v>FDIC</v>
          </cell>
          <cell r="D461" t="str">
            <v>RSSD</v>
          </cell>
          <cell r="E461">
            <v>2618940</v>
          </cell>
          <cell r="F461" t="str">
            <v>Guaranty Federal Bancshares, Inc.</v>
          </cell>
          <cell r="G461" t="str">
            <v xml:space="preserve">Public </v>
          </cell>
          <cell r="H461">
            <v>17000000</v>
          </cell>
          <cell r="I461" t="str">
            <v>Approve</v>
          </cell>
          <cell r="L461" t="str">
            <v>January 9, 2009</v>
          </cell>
          <cell r="M461">
            <v>39822.520833333336</v>
          </cell>
          <cell r="N461" t="str">
            <v>Approve</v>
          </cell>
          <cell r="O461">
            <v>17000000</v>
          </cell>
          <cell r="P461" t="str">
            <v>Remanded to Council by Investment Committee - 12/15/08</v>
          </cell>
          <cell r="Q461" t="str">
            <v>Yes</v>
          </cell>
          <cell r="R461">
            <v>39827</v>
          </cell>
          <cell r="T461" t="str">
            <v>Mr. Shaun Burke</v>
          </cell>
          <cell r="U461" t="str">
            <v>417-520-0232</v>
          </cell>
          <cell r="V461" t="str">
            <v>Carter Peters 417-520-0235</v>
          </cell>
          <cell r="W461" t="str">
            <v>1341 W. Battlefield Rd.</v>
          </cell>
          <cell r="X461" t="str">
            <v>Springfield</v>
          </cell>
          <cell r="Y461" t="str">
            <v>MO</v>
          </cell>
          <cell r="Z461" t="str">
            <v>65807</v>
          </cell>
          <cell r="AA461" t="str">
            <v>(417) 520-6074</v>
          </cell>
          <cell r="AE461" t="str">
            <v>Hughes Hubbard</v>
          </cell>
        </row>
        <row r="462">
          <cell r="A462">
            <v>423</v>
          </cell>
          <cell r="B462" t="str">
            <v>December 10, 2008</v>
          </cell>
          <cell r="C462" t="str">
            <v>FDIC</v>
          </cell>
          <cell r="D462" t="str">
            <v>RSSD</v>
          </cell>
          <cell r="E462">
            <v>1209109</v>
          </cell>
          <cell r="F462" t="str">
            <v>MainSource Financial Group, Inc.</v>
          </cell>
          <cell r="G462" t="str">
            <v xml:space="preserve">Public </v>
          </cell>
          <cell r="H462">
            <v>57000000</v>
          </cell>
          <cell r="I462" t="str">
            <v>Approve</v>
          </cell>
          <cell r="L462" t="str">
            <v>December 15, 2008</v>
          </cell>
          <cell r="M462">
            <v>39797.489583333336</v>
          </cell>
          <cell r="N462" t="str">
            <v>Approve</v>
          </cell>
          <cell r="O462">
            <v>57000000</v>
          </cell>
          <cell r="Q462" t="str">
            <v>Yes</v>
          </cell>
          <cell r="R462">
            <v>39799</v>
          </cell>
          <cell r="T462" t="str">
            <v>Mr. Archie M. Brown, Jr.</v>
          </cell>
          <cell r="U462" t="str">
            <v>812-663-6734</v>
          </cell>
          <cell r="V462" t="str">
            <v>James M. Anderson 812-663-6734</v>
          </cell>
          <cell r="W462" t="str">
            <v>2105 North State Road 3 Bypass</v>
          </cell>
          <cell r="X462" t="str">
            <v>Greensburg</v>
          </cell>
          <cell r="Y462" t="str">
            <v>IN</v>
          </cell>
          <cell r="Z462" t="str">
            <v>47240</v>
          </cell>
          <cell r="AA462" t="str">
            <v>(812) 663-3220</v>
          </cell>
          <cell r="AB462">
            <v>39829</v>
          </cell>
          <cell r="AC462">
            <v>39829</v>
          </cell>
          <cell r="AD462">
            <v>57000000</v>
          </cell>
          <cell r="AE462" t="str">
            <v>Squire Sanders</v>
          </cell>
          <cell r="AH462">
            <v>14.95</v>
          </cell>
          <cell r="AI462">
            <v>571906</v>
          </cell>
        </row>
        <row r="463">
          <cell r="A463">
            <v>424</v>
          </cell>
          <cell r="B463" t="str">
            <v>December 10, 2008</v>
          </cell>
          <cell r="C463" t="str">
            <v>FDIC</v>
          </cell>
          <cell r="D463" t="str">
            <v>RSSD</v>
          </cell>
          <cell r="E463">
            <v>3345944</v>
          </cell>
          <cell r="F463" t="str">
            <v>Puget Sound Bank</v>
          </cell>
          <cell r="G463" t="str">
            <v>OTC - Private</v>
          </cell>
          <cell r="H463">
            <v>4500000</v>
          </cell>
          <cell r="I463" t="str">
            <v>Approve</v>
          </cell>
          <cell r="L463" t="str">
            <v>December 15, 2008</v>
          </cell>
          <cell r="M463">
            <v>39797.489583333336</v>
          </cell>
          <cell r="N463" t="str">
            <v>Approve</v>
          </cell>
          <cell r="O463">
            <v>4500000</v>
          </cell>
          <cell r="Q463" t="str">
            <v>Yes</v>
          </cell>
          <cell r="R463">
            <v>39799</v>
          </cell>
          <cell r="T463" t="str">
            <v>Mr. Philip Mitterling</v>
          </cell>
          <cell r="U463" t="str">
            <v>425-637-3916</v>
          </cell>
          <cell r="V463" t="str">
            <v>Jim Mitchell 425-455-2411</v>
          </cell>
          <cell r="W463" t="str">
            <v>10500 NE 8th St. Suite 1800</v>
          </cell>
          <cell r="X463" t="str">
            <v>Bellevue</v>
          </cell>
          <cell r="Y463" t="str">
            <v>WA</v>
          </cell>
          <cell r="Z463" t="str">
            <v>98004</v>
          </cell>
          <cell r="AA463" t="str">
            <v>(425) 455-7612</v>
          </cell>
          <cell r="AB463">
            <v>39829</v>
          </cell>
          <cell r="AC463">
            <v>39829</v>
          </cell>
          <cell r="AD463">
            <v>4500000</v>
          </cell>
          <cell r="AE463" t="str">
            <v>Hughes Hubbard</v>
          </cell>
        </row>
        <row r="464">
          <cell r="A464">
            <v>425</v>
          </cell>
          <cell r="B464" t="str">
            <v>December 10, 2008</v>
          </cell>
          <cell r="C464" t="str">
            <v>FDIC</v>
          </cell>
          <cell r="D464" t="str">
            <v>RSSD</v>
          </cell>
          <cell r="E464">
            <v>2925394</v>
          </cell>
          <cell r="F464" t="str">
            <v>Sonoma Valley Bancorp</v>
          </cell>
          <cell r="G464" t="str">
            <v>OTC - Private</v>
          </cell>
          <cell r="H464">
            <v>8653000</v>
          </cell>
          <cell r="I464" t="str">
            <v>Approve</v>
          </cell>
          <cell r="L464" t="str">
            <v>December 12, 2008</v>
          </cell>
          <cell r="M464">
            <v>39794.541666666664</v>
          </cell>
          <cell r="N464" t="str">
            <v>Approve</v>
          </cell>
          <cell r="O464">
            <v>8653000</v>
          </cell>
          <cell r="Q464" t="str">
            <v>Yes</v>
          </cell>
          <cell r="R464">
            <v>39799</v>
          </cell>
          <cell r="T464" t="str">
            <v xml:space="preserve">Mr. Mel Switzer, Jr. </v>
          </cell>
          <cell r="U464" t="str">
            <v>707-933-2021</v>
          </cell>
          <cell r="V464" t="str">
            <v>Mary Dieter Smith 707-935-2025</v>
          </cell>
          <cell r="W464" t="str">
            <v>202 West Napa Street</v>
          </cell>
          <cell r="X464" t="str">
            <v xml:space="preserve">Sonoma </v>
          </cell>
          <cell r="Y464" t="str">
            <v>CA</v>
          </cell>
          <cell r="Z464" t="str">
            <v>95476</v>
          </cell>
          <cell r="AA464" t="str">
            <v>(707) 935-3899</v>
          </cell>
          <cell r="AB464">
            <v>39857</v>
          </cell>
          <cell r="AE464" t="str">
            <v>Squire Sanders</v>
          </cell>
        </row>
        <row r="465">
          <cell r="A465">
            <v>426</v>
          </cell>
          <cell r="B465" t="str">
            <v>December 10, 2008</v>
          </cell>
          <cell r="C465" t="str">
            <v>FDIC</v>
          </cell>
          <cell r="D465" t="str">
            <v>RSSD</v>
          </cell>
          <cell r="E465">
            <v>1075788</v>
          </cell>
          <cell r="F465" t="str">
            <v>United Financial Banking Companies, Inc.</v>
          </cell>
          <cell r="G465" t="str">
            <v>OTC - Private</v>
          </cell>
          <cell r="H465">
            <v>5695000</v>
          </cell>
          <cell r="I465" t="str">
            <v>Approve</v>
          </cell>
          <cell r="L465" t="str">
            <v>December 15, 2008</v>
          </cell>
          <cell r="M465">
            <v>39797.489583333336</v>
          </cell>
          <cell r="N465" t="str">
            <v>Approve</v>
          </cell>
          <cell r="O465">
            <v>5658000</v>
          </cell>
          <cell r="Q465" t="str">
            <v>Yes</v>
          </cell>
          <cell r="R465">
            <v>39799</v>
          </cell>
          <cell r="T465" t="str">
            <v>Mr. Harold C. Rauner</v>
          </cell>
          <cell r="U465" t="str">
            <v>703-938-0535 x270</v>
          </cell>
          <cell r="V465" t="str">
            <v>Lisa M. Porter 703-938-5751 x227</v>
          </cell>
          <cell r="W465" t="str">
            <v>133 Maple Avenue, East</v>
          </cell>
          <cell r="X465" t="str">
            <v>Vienna</v>
          </cell>
          <cell r="Y465" t="str">
            <v>VA</v>
          </cell>
          <cell r="Z465" t="str">
            <v>22180</v>
          </cell>
          <cell r="AA465" t="str">
            <v>(703) 938-1668</v>
          </cell>
          <cell r="AB465">
            <v>39829</v>
          </cell>
          <cell r="AC465">
            <v>39829</v>
          </cell>
          <cell r="AD465">
            <v>5658000</v>
          </cell>
          <cell r="AE465" t="str">
            <v>Hughes Hubbard</v>
          </cell>
        </row>
        <row r="466">
          <cell r="A466">
            <v>427</v>
          </cell>
          <cell r="B466" t="str">
            <v>December 10, 2008</v>
          </cell>
          <cell r="C466" t="str">
            <v>FRB</v>
          </cell>
          <cell r="D466" t="str">
            <v>RSSD</v>
          </cell>
          <cell r="E466">
            <v>1246533</v>
          </cell>
          <cell r="F466" t="str">
            <v>First Citizens Banc Corp</v>
          </cell>
          <cell r="G466" t="str">
            <v xml:space="preserve">Public </v>
          </cell>
          <cell r="H466">
            <v>23184000</v>
          </cell>
          <cell r="I466" t="str">
            <v>Approve</v>
          </cell>
          <cell r="L466" t="str">
            <v>December 15, 2008</v>
          </cell>
          <cell r="M466">
            <v>39797.489583333336</v>
          </cell>
          <cell r="N466" t="str">
            <v>Approve</v>
          </cell>
          <cell r="O466">
            <v>23184000</v>
          </cell>
          <cell r="Q466" t="str">
            <v>Yes</v>
          </cell>
          <cell r="R466">
            <v>39799</v>
          </cell>
          <cell r="T466" t="str">
            <v>Mr. James O. Miller</v>
          </cell>
          <cell r="U466" t="str">
            <v>419-627-4555</v>
          </cell>
          <cell r="V466" t="str">
            <v>Richard J. Dutton 419-626-7351</v>
          </cell>
          <cell r="W466" t="str">
            <v>100 East Water Street</v>
          </cell>
          <cell r="X466" t="str">
            <v>Sandusky</v>
          </cell>
          <cell r="Y466" t="str">
            <v>OH</v>
          </cell>
          <cell r="Z466" t="str">
            <v>44870</v>
          </cell>
          <cell r="AA466" t="str">
            <v>(419) 627-3359</v>
          </cell>
          <cell r="AE466" t="str">
            <v>Hughes Hubbard</v>
          </cell>
          <cell r="AH466">
            <v>7.41</v>
          </cell>
          <cell r="AI466">
            <v>469312</v>
          </cell>
        </row>
        <row r="467">
          <cell r="A467">
            <v>428</v>
          </cell>
          <cell r="B467" t="str">
            <v>December 10, 2008</v>
          </cell>
          <cell r="C467" t="str">
            <v>FRB</v>
          </cell>
          <cell r="D467" t="str">
            <v>RSSD</v>
          </cell>
          <cell r="E467">
            <v>2731586</v>
          </cell>
          <cell r="F467" t="str">
            <v>Pacific Coast Bankers' Bancshares</v>
          </cell>
          <cell r="G467" t="str">
            <v>Private</v>
          </cell>
          <cell r="H467">
            <v>11600000</v>
          </cell>
          <cell r="I467" t="str">
            <v>Approve</v>
          </cell>
          <cell r="L467" t="str">
            <v>December 15, 2008</v>
          </cell>
          <cell r="M467">
            <v>39797.489583333336</v>
          </cell>
          <cell r="N467" t="str">
            <v>Approve</v>
          </cell>
          <cell r="O467">
            <v>11600000</v>
          </cell>
          <cell r="Q467" t="str">
            <v>Yes</v>
          </cell>
          <cell r="R467">
            <v>39799</v>
          </cell>
          <cell r="T467" t="str">
            <v>Mr. Steven A. Brown</v>
          </cell>
          <cell r="U467" t="str">
            <v>415-399-1900</v>
          </cell>
          <cell r="V467" t="str">
            <v>Tracy Holcomb 415-399-5830</v>
          </cell>
          <cell r="W467" t="str">
            <v>340 Pine Street, Suite 401</v>
          </cell>
          <cell r="X467" t="str">
            <v>San Francisco</v>
          </cell>
          <cell r="Y467" t="str">
            <v>CA</v>
          </cell>
          <cell r="Z467" t="str">
            <v>94104</v>
          </cell>
          <cell r="AA467" t="str">
            <v>(415) 399-1920</v>
          </cell>
          <cell r="AB467">
            <v>39805</v>
          </cell>
          <cell r="AC467">
            <v>39805</v>
          </cell>
          <cell r="AD467">
            <v>11600000</v>
          </cell>
          <cell r="AE467" t="str">
            <v>Hughes Hubbard</v>
          </cell>
          <cell r="AH467" t="str">
            <v>n/a</v>
          </cell>
          <cell r="AI467" t="str">
            <v>n/a</v>
          </cell>
        </row>
        <row r="468">
          <cell r="A468">
            <v>429</v>
          </cell>
          <cell r="B468" t="str">
            <v>December 10, 2008</v>
          </cell>
          <cell r="C468" t="str">
            <v>FRB</v>
          </cell>
          <cell r="D468" t="str">
            <v>RSSD</v>
          </cell>
          <cell r="E468">
            <v>2727963</v>
          </cell>
          <cell r="F468" t="str">
            <v>Legacy Bancorp, Inc.</v>
          </cell>
          <cell r="G468" t="str">
            <v>CDFI - Private</v>
          </cell>
          <cell r="H468">
            <v>5498000</v>
          </cell>
          <cell r="I468" t="str">
            <v>Approve</v>
          </cell>
          <cell r="L468" t="str">
            <v>December 15, 2008</v>
          </cell>
          <cell r="M468">
            <v>39797.489583333336</v>
          </cell>
          <cell r="N468" t="str">
            <v>Approve</v>
          </cell>
          <cell r="O468">
            <v>5498000</v>
          </cell>
          <cell r="P468" t="str">
            <v>12/16/08: verified CDFI status with Chris Stevers (both bank and holding company are CDFI certified)</v>
          </cell>
          <cell r="Q468" t="str">
            <v>Yes</v>
          </cell>
          <cell r="R468">
            <v>39799</v>
          </cell>
          <cell r="T468" t="str">
            <v>Mr. Deloris Sims</v>
          </cell>
          <cell r="U468" t="str">
            <v>414-343-3002</v>
          </cell>
          <cell r="V468" t="str">
            <v>Mark Norville 414-343-3030</v>
          </cell>
          <cell r="W468" t="str">
            <v>2102 W. Fond Du Lac Ave.</v>
          </cell>
          <cell r="X468" t="str">
            <v>Milwaukee</v>
          </cell>
          <cell r="Y468" t="str">
            <v>WI</v>
          </cell>
          <cell r="Z468" t="str">
            <v>53206</v>
          </cell>
          <cell r="AA468" t="str">
            <v>(414) 343-3044</v>
          </cell>
          <cell r="AE468" t="str">
            <v>Squire Sanders</v>
          </cell>
        </row>
        <row r="469">
          <cell r="A469">
            <v>430</v>
          </cell>
          <cell r="B469" t="str">
            <v>December 10, 2008</v>
          </cell>
          <cell r="C469" t="str">
            <v>FRB</v>
          </cell>
          <cell r="D469" t="str">
            <v>RSSD</v>
          </cell>
          <cell r="E469">
            <v>2453132</v>
          </cell>
          <cell r="F469" t="str">
            <v>Pierce County Bancorp</v>
          </cell>
          <cell r="G469" t="str">
            <v>Private</v>
          </cell>
          <cell r="H469">
            <v>6800000</v>
          </cell>
          <cell r="I469" t="str">
            <v>Approve</v>
          </cell>
          <cell r="L469" t="str">
            <v>December 15, 2008</v>
          </cell>
          <cell r="M469">
            <v>39797.489583333336</v>
          </cell>
          <cell r="N469" t="str">
            <v>Approve</v>
          </cell>
          <cell r="O469">
            <v>6800000</v>
          </cell>
          <cell r="Q469" t="str">
            <v>Yes</v>
          </cell>
          <cell r="R469">
            <v>39812</v>
          </cell>
          <cell r="T469" t="str">
            <v>Mr. Ward Smith</v>
          </cell>
          <cell r="U469" t="str">
            <v>253-471-5909</v>
          </cell>
          <cell r="V469" t="str">
            <v>Gary Gahan 253-271-5911</v>
          </cell>
          <cell r="W469" t="str">
            <v>1722 South Union Avenue</v>
          </cell>
          <cell r="X469" t="str">
            <v>Tacoma</v>
          </cell>
          <cell r="Y469" t="str">
            <v>WA</v>
          </cell>
          <cell r="Z469" t="str">
            <v>98411</v>
          </cell>
          <cell r="AA469" t="str">
            <v>(253) 474-3251</v>
          </cell>
          <cell r="AE469" t="str">
            <v>Hughes Hubbard</v>
          </cell>
        </row>
        <row r="470">
          <cell r="A470">
            <v>431</v>
          </cell>
          <cell r="B470" t="str">
            <v>December 10, 2008</v>
          </cell>
          <cell r="C470" t="str">
            <v>FRB</v>
          </cell>
          <cell r="D470" t="str">
            <v>RSSD</v>
          </cell>
          <cell r="E470">
            <v>2816803</v>
          </cell>
          <cell r="F470" t="str">
            <v>Jamesmark Bancshares</v>
          </cell>
          <cell r="G470" t="str">
            <v>Private</v>
          </cell>
          <cell r="H470">
            <v>2386000</v>
          </cell>
          <cell r="I470" t="str">
            <v>Approve</v>
          </cell>
          <cell r="L470" t="str">
            <v>December 15, 2008</v>
          </cell>
          <cell r="M470">
            <v>39797.489583333336</v>
          </cell>
          <cell r="N470" t="str">
            <v>Approve</v>
          </cell>
          <cell r="O470">
            <v>2386000</v>
          </cell>
          <cell r="P470" t="str">
            <v>1/15/09: Counsel Alerted UST of their Withdrawal</v>
          </cell>
          <cell r="Q470" t="str">
            <v>Yes</v>
          </cell>
          <cell r="R470">
            <v>39812</v>
          </cell>
          <cell r="T470" t="str">
            <v>Mr. Mark A. Harrington</v>
          </cell>
          <cell r="U470" t="str">
            <v>417-869-9000</v>
          </cell>
          <cell r="V470" t="str">
            <v>June A. Wilson 417-869-9000</v>
          </cell>
          <cell r="W470" t="str">
            <v xml:space="preserve">3570 S National </v>
          </cell>
          <cell r="X470" t="str">
            <v>Springfield</v>
          </cell>
          <cell r="Y470" t="str">
            <v>MO</v>
          </cell>
          <cell r="Z470" t="str">
            <v>65807</v>
          </cell>
          <cell r="AA470" t="str">
            <v>(417) 869-1999</v>
          </cell>
          <cell r="AE470" t="str">
            <v>Squire Sanders</v>
          </cell>
          <cell r="AJ470">
            <v>39828</v>
          </cell>
        </row>
        <row r="471">
          <cell r="A471">
            <v>432</v>
          </cell>
          <cell r="B471" t="str">
            <v>December 10, 2008</v>
          </cell>
          <cell r="C471" t="str">
            <v>FRB</v>
          </cell>
          <cell r="D471" t="str">
            <v>RSSD</v>
          </cell>
          <cell r="E471">
            <v>2868147</v>
          </cell>
          <cell r="F471" t="str">
            <v>Calvert Financial Corporation</v>
          </cell>
          <cell r="G471" t="str">
            <v>Private</v>
          </cell>
          <cell r="H471">
            <v>1037550</v>
          </cell>
          <cell r="I471" t="str">
            <v>Approve</v>
          </cell>
          <cell r="L471" t="str">
            <v>December 15, 2008</v>
          </cell>
          <cell r="M471">
            <v>39797.489583333336</v>
          </cell>
          <cell r="N471" t="str">
            <v>Approve</v>
          </cell>
          <cell r="O471">
            <v>1037000</v>
          </cell>
          <cell r="Q471" t="str">
            <v>Yes</v>
          </cell>
          <cell r="R471">
            <v>39812</v>
          </cell>
          <cell r="T471" t="str">
            <v>Mr. Ed Vought</v>
          </cell>
          <cell r="U471" t="str">
            <v>573-657-0606</v>
          </cell>
          <cell r="V471" t="str">
            <v>Darryl Woods 573-657-0606</v>
          </cell>
          <cell r="W471" t="str">
            <v>P.O. Box 228, E. Broadway</v>
          </cell>
          <cell r="X471" t="str">
            <v>Ashland</v>
          </cell>
          <cell r="Y471" t="str">
            <v>MO</v>
          </cell>
          <cell r="Z471" t="str">
            <v>65010</v>
          </cell>
          <cell r="AA471" t="str">
            <v>(573) 657-0202</v>
          </cell>
          <cell r="AE471" t="str">
            <v>Hughes Hubbard</v>
          </cell>
        </row>
        <row r="472">
          <cell r="A472">
            <v>433</v>
          </cell>
          <cell r="B472" t="str">
            <v>December 10, 2008</v>
          </cell>
          <cell r="C472" t="str">
            <v>FRB</v>
          </cell>
          <cell r="D472" t="str">
            <v>RSSD</v>
          </cell>
          <cell r="E472">
            <v>1141441</v>
          </cell>
          <cell r="F472" t="str">
            <v>Benchmark Bankshares, Inc.</v>
          </cell>
          <cell r="G472" t="str">
            <v>Private</v>
          </cell>
          <cell r="H472">
            <v>8000000</v>
          </cell>
          <cell r="I472" t="str">
            <v>Approve</v>
          </cell>
          <cell r="L472" t="str">
            <v>December 15, 2008</v>
          </cell>
          <cell r="M472">
            <v>39797.489583333336</v>
          </cell>
          <cell r="N472" t="str">
            <v>Approve</v>
          </cell>
          <cell r="O472">
            <v>8000000</v>
          </cell>
          <cell r="Q472" t="str">
            <v>Yes</v>
          </cell>
          <cell r="R472">
            <v>39812</v>
          </cell>
          <cell r="T472" t="str">
            <v>Mr. Mike Walker</v>
          </cell>
          <cell r="U472" t="str">
            <v>434-676-9054</v>
          </cell>
          <cell r="V472" t="str">
            <v>Neil Burke 434-676-9054 ext. 1111</v>
          </cell>
          <cell r="W472" t="str">
            <v>100 S. Broad Street, P.O. Box 569</v>
          </cell>
          <cell r="X472" t="str">
            <v>Kenbridge</v>
          </cell>
          <cell r="Y472" t="str">
            <v>VA</v>
          </cell>
          <cell r="Z472" t="str">
            <v>23944</v>
          </cell>
          <cell r="AA472" t="str">
            <v>(434) 676-9054</v>
          </cell>
          <cell r="AB472">
            <v>39843</v>
          </cell>
          <cell r="AE472" t="str">
            <v>Squire Sanders</v>
          </cell>
        </row>
        <row r="473">
          <cell r="A473">
            <v>434</v>
          </cell>
          <cell r="B473" t="str">
            <v>December 10, 2008</v>
          </cell>
          <cell r="C473" t="str">
            <v>FRB</v>
          </cell>
          <cell r="D473" t="str">
            <v>RSSD</v>
          </cell>
          <cell r="E473">
            <v>2252009</v>
          </cell>
          <cell r="F473" t="str">
            <v>First Community Bancorp, Inc.</v>
          </cell>
          <cell r="G473" t="str">
            <v>Private</v>
          </cell>
          <cell r="H473">
            <v>4000000</v>
          </cell>
          <cell r="I473" t="str">
            <v>Approve</v>
          </cell>
          <cell r="L473" t="str">
            <v>December 15, 2008</v>
          </cell>
          <cell r="M473">
            <v>39797.489583333336</v>
          </cell>
          <cell r="N473" t="str">
            <v>Approve</v>
          </cell>
          <cell r="O473">
            <v>4000000</v>
          </cell>
          <cell r="Q473" t="str">
            <v>Yes</v>
          </cell>
          <cell r="R473">
            <v>39812</v>
          </cell>
          <cell r="T473" t="str">
            <v>Mr. Samuel D. Waters</v>
          </cell>
          <cell r="U473" t="str">
            <v>406-228-8231</v>
          </cell>
          <cell r="V473" t="str">
            <v>Timothy M. Newton 406-228-8231</v>
          </cell>
          <cell r="W473" t="str">
            <v>P.O. Box 191</v>
          </cell>
          <cell r="X473" t="str">
            <v>Glasgow</v>
          </cell>
          <cell r="Y473" t="str">
            <v>MT</v>
          </cell>
          <cell r="Z473" t="str">
            <v>59230</v>
          </cell>
          <cell r="AA473" t="str">
            <v>(406) 228-4130</v>
          </cell>
          <cell r="AE473" t="str">
            <v>Hughes Hubbard</v>
          </cell>
        </row>
        <row r="474">
          <cell r="A474">
            <v>435</v>
          </cell>
          <cell r="B474" t="str">
            <v>December 10, 2008</v>
          </cell>
          <cell r="C474" t="str">
            <v>FRB</v>
          </cell>
          <cell r="D474" t="str">
            <v>RSSD</v>
          </cell>
          <cell r="E474">
            <v>2585761</v>
          </cell>
          <cell r="F474" t="str">
            <v>First Chicago Bancorp</v>
          </cell>
          <cell r="G474" t="str">
            <v>Private</v>
          </cell>
          <cell r="H474">
            <v>33500000</v>
          </cell>
          <cell r="I474" t="str">
            <v>Approve</v>
          </cell>
          <cell r="T474" t="str">
            <v>Mr. Chris Alstrin</v>
          </cell>
          <cell r="U474" t="str">
            <v>630-893-7179</v>
          </cell>
          <cell r="V474" t="str">
            <v>William Ruh 858-759-6040</v>
          </cell>
          <cell r="W474" t="str">
            <v>1145 N. Arlington Heights Road</v>
          </cell>
          <cell r="X474" t="str">
            <v>Itasca</v>
          </cell>
          <cell r="Y474" t="str">
            <v>IL</v>
          </cell>
          <cell r="Z474" t="str">
            <v>60143</v>
          </cell>
          <cell r="AA474" t="str">
            <v>(630) 250-0983</v>
          </cell>
          <cell r="AE474" t="str">
            <v>Squire Sanders</v>
          </cell>
        </row>
        <row r="475">
          <cell r="A475">
            <v>436</v>
          </cell>
          <cell r="B475" t="str">
            <v>December 10, 2008</v>
          </cell>
          <cell r="C475" t="str">
            <v>FRB</v>
          </cell>
          <cell r="D475" t="str">
            <v>RSSD</v>
          </cell>
          <cell r="E475">
            <v>2349486</v>
          </cell>
          <cell r="F475" t="str">
            <v>First Southern Bancorp, Inc.</v>
          </cell>
          <cell r="G475" t="str">
            <v>Private</v>
          </cell>
          <cell r="H475">
            <v>10900000</v>
          </cell>
          <cell r="I475" t="str">
            <v>Approve</v>
          </cell>
          <cell r="L475" t="str">
            <v>December 15, 2008</v>
          </cell>
          <cell r="M475">
            <v>39797.489583333336</v>
          </cell>
          <cell r="N475" t="str">
            <v>Approve</v>
          </cell>
          <cell r="O475">
            <v>10900000</v>
          </cell>
          <cell r="Q475" t="str">
            <v>Yes</v>
          </cell>
          <cell r="R475">
            <v>39812</v>
          </cell>
          <cell r="T475" t="str">
            <v>Mr. Franklin Burnside</v>
          </cell>
          <cell r="U475" t="str">
            <v>561-237-2975</v>
          </cell>
          <cell r="V475" t="str">
            <v>Donald Kafka 954-633-1656</v>
          </cell>
          <cell r="W475" t="str">
            <v>900 North Federal Highway, Suite 300</v>
          </cell>
          <cell r="X475" t="str">
            <v>Boca Raton</v>
          </cell>
          <cell r="Y475" t="str">
            <v>FL</v>
          </cell>
          <cell r="Z475" t="str">
            <v>33432</v>
          </cell>
          <cell r="AA475" t="str">
            <v>(561) 338-6445</v>
          </cell>
          <cell r="AE475" t="str">
            <v>Hughes Hubbard</v>
          </cell>
        </row>
        <row r="476">
          <cell r="A476">
            <v>437</v>
          </cell>
          <cell r="B476" t="str">
            <v>December 10, 2008</v>
          </cell>
          <cell r="C476" t="str">
            <v>FRB</v>
          </cell>
          <cell r="D476" t="str">
            <v>RSSD</v>
          </cell>
          <cell r="E476">
            <v>2869733</v>
          </cell>
          <cell r="F476" t="str">
            <v>Pacific Mercantile Bancorp</v>
          </cell>
          <cell r="G476" t="str">
            <v xml:space="preserve">Public </v>
          </cell>
          <cell r="H476">
            <v>25500000</v>
          </cell>
          <cell r="I476" t="str">
            <v>Approve</v>
          </cell>
          <cell r="T476" t="str">
            <v>Mr. Raymond Dellerna</v>
          </cell>
          <cell r="U476" t="str">
            <v>714-438-2529</v>
          </cell>
          <cell r="V476" t="str">
            <v>Mana Gray 714-438-2525</v>
          </cell>
          <cell r="W476" t="str">
            <v>949 South Coast Drive, Third Floor</v>
          </cell>
          <cell r="X476" t="str">
            <v>Costa Mesa</v>
          </cell>
          <cell r="Y476" t="str">
            <v>CA</v>
          </cell>
          <cell r="Z476" t="str">
            <v>92626</v>
          </cell>
          <cell r="AA476" t="str">
            <v>(714) 438-1084</v>
          </cell>
          <cell r="AE476" t="str">
            <v>Squire Sanders</v>
          </cell>
        </row>
        <row r="477">
          <cell r="A477">
            <v>438</v>
          </cell>
          <cell r="B477" t="str">
            <v>December 10, 2008</v>
          </cell>
          <cell r="C477" t="str">
            <v>FRB</v>
          </cell>
          <cell r="D477" t="str">
            <v>RSSD</v>
          </cell>
          <cell r="E477">
            <v>1029334</v>
          </cell>
          <cell r="F477" t="str">
            <v>North Valley Bancorp</v>
          </cell>
          <cell r="G477" t="str">
            <v xml:space="preserve">Public </v>
          </cell>
          <cell r="H477">
            <v>24793000</v>
          </cell>
          <cell r="I477" t="str">
            <v>COUNCIL</v>
          </cell>
          <cell r="J477">
            <v>39792</v>
          </cell>
          <cell r="K477" t="str">
            <v>Deferred</v>
          </cell>
          <cell r="P477" t="str">
            <v>CPP Council has not yet approved.</v>
          </cell>
          <cell r="T477" t="str">
            <v>Mr. Kevin R. Watson</v>
          </cell>
          <cell r="U477" t="str">
            <v>530-226-2900</v>
          </cell>
          <cell r="V477" t="str">
            <v>Leo J. Graham</v>
          </cell>
          <cell r="W477" t="str">
            <v>300 Park Marina Circle</v>
          </cell>
          <cell r="X477" t="str">
            <v>Redding</v>
          </cell>
          <cell r="Y477" t="str">
            <v>CA</v>
          </cell>
          <cell r="Z477" t="str">
            <v>96001</v>
          </cell>
          <cell r="AA477" t="str">
            <v>(530) 221-4877</v>
          </cell>
          <cell r="AE477" t="str">
            <v>Hughes Hubbard</v>
          </cell>
        </row>
        <row r="478">
          <cell r="A478">
            <v>439</v>
          </cell>
          <cell r="B478" t="str">
            <v>December 10, 2008</v>
          </cell>
          <cell r="C478" t="str">
            <v>FRB</v>
          </cell>
          <cell r="D478" t="str">
            <v>RSSD</v>
          </cell>
          <cell r="E478">
            <v>2516970</v>
          </cell>
          <cell r="F478" t="str">
            <v>Bankshares of Fayetteville, Inc.</v>
          </cell>
          <cell r="G478" t="str">
            <v xml:space="preserve">Public </v>
          </cell>
          <cell r="H478">
            <v>11500000</v>
          </cell>
          <cell r="I478" t="str">
            <v>COUNCIL</v>
          </cell>
          <cell r="J478">
            <v>39792</v>
          </cell>
          <cell r="K478" t="str">
            <v>Deferred</v>
          </cell>
          <cell r="P478" t="str">
            <v>CPP Council has not yet approved.</v>
          </cell>
          <cell r="T478" t="str">
            <v>Mrs. Mary Beth Brooks</v>
          </cell>
          <cell r="U478" t="str">
            <v>479-444-4444</v>
          </cell>
          <cell r="V478" t="str">
            <v>Sam Stricklin 479-444-4419</v>
          </cell>
          <cell r="W478" t="str">
            <v>One South Block Ave.</v>
          </cell>
          <cell r="X478" t="str">
            <v>Fayetteville</v>
          </cell>
          <cell r="Y478" t="str">
            <v>AR</v>
          </cell>
          <cell r="Z478" t="str">
            <v>72701</v>
          </cell>
          <cell r="AA478" t="str">
            <v>(479) 443-1529</v>
          </cell>
          <cell r="AE478" t="str">
            <v>Squire Sanders</v>
          </cell>
        </row>
        <row r="479">
          <cell r="A479">
            <v>440</v>
          </cell>
          <cell r="B479" t="str">
            <v>December 10, 2008</v>
          </cell>
          <cell r="C479" t="str">
            <v>OCC</v>
          </cell>
          <cell r="D479" t="str">
            <v>RSSD</v>
          </cell>
          <cell r="E479">
            <v>2344799</v>
          </cell>
          <cell r="F479" t="str">
            <v>MetroCorp Bancshares, Inc.</v>
          </cell>
          <cell r="G479" t="str">
            <v xml:space="preserve">Public </v>
          </cell>
          <cell r="H479">
            <v>45000000</v>
          </cell>
          <cell r="I479" t="str">
            <v>COUNCIL</v>
          </cell>
          <cell r="J479">
            <v>39792</v>
          </cell>
          <cell r="K479" t="str">
            <v>Approve</v>
          </cell>
          <cell r="L479" t="str">
            <v>December 12, 2008</v>
          </cell>
          <cell r="M479">
            <v>39794.541666666664</v>
          </cell>
          <cell r="N479" t="str">
            <v>Approve</v>
          </cell>
          <cell r="O479">
            <v>45000000</v>
          </cell>
          <cell r="Q479" t="str">
            <v>Yes</v>
          </cell>
          <cell r="R479">
            <v>39812</v>
          </cell>
          <cell r="T479" t="str">
            <v>Mr. David Choi</v>
          </cell>
          <cell r="U479" t="str">
            <v>713-414-3768</v>
          </cell>
          <cell r="V479" t="str">
            <v>George Lee 713-414-3506</v>
          </cell>
          <cell r="W479" t="str">
            <v>9600 Bellaire Blvd., Suite 252</v>
          </cell>
          <cell r="X479" t="str">
            <v>Houston</v>
          </cell>
          <cell r="Y479" t="str">
            <v>TX</v>
          </cell>
          <cell r="Z479" t="str">
            <v>77036</v>
          </cell>
          <cell r="AA479" t="str">
            <v>(713) 414-3655</v>
          </cell>
          <cell r="AB479">
            <v>39829</v>
          </cell>
          <cell r="AC479">
            <v>39829</v>
          </cell>
          <cell r="AD479">
            <v>45000000</v>
          </cell>
          <cell r="AE479" t="str">
            <v>Hughes Hubbard</v>
          </cell>
          <cell r="AH479">
            <v>8.75</v>
          </cell>
          <cell r="AI479">
            <v>771429</v>
          </cell>
        </row>
        <row r="480">
          <cell r="A480">
            <v>441</v>
          </cell>
          <cell r="B480" t="str">
            <v>December 10, 2008</v>
          </cell>
          <cell r="C480" t="str">
            <v>OCC</v>
          </cell>
          <cell r="D480" t="str">
            <v>RSSD</v>
          </cell>
          <cell r="E480">
            <v>2107707</v>
          </cell>
          <cell r="F480" t="str">
            <v>Dickinson Financial Corporation II</v>
          </cell>
          <cell r="G480" t="str">
            <v>Private</v>
          </cell>
          <cell r="H480">
            <v>146053000</v>
          </cell>
          <cell r="I480" t="str">
            <v>COUNCIL</v>
          </cell>
          <cell r="J480">
            <v>39792</v>
          </cell>
          <cell r="K480" t="str">
            <v>Approve</v>
          </cell>
          <cell r="L480" t="str">
            <v>December 19, 2008</v>
          </cell>
          <cell r="M480">
            <v>39801.5625</v>
          </cell>
          <cell r="N480" t="str">
            <v>Approve</v>
          </cell>
          <cell r="O480">
            <v>146053000</v>
          </cell>
          <cell r="P480" t="str">
            <v>12/12/08: I/C held for more information</v>
          </cell>
          <cell r="Q480" t="str">
            <v>Yes</v>
          </cell>
          <cell r="R480">
            <v>39812</v>
          </cell>
          <cell r="T480" t="str">
            <v>Mr. Rick L. Smalley</v>
          </cell>
          <cell r="U480" t="str">
            <v>816-472-5244</v>
          </cell>
          <cell r="V480" t="str">
            <v>John R. Cox 816-472-5244</v>
          </cell>
          <cell r="W480" t="str">
            <v>1111 Main Street, Suite 1600</v>
          </cell>
          <cell r="X480" t="str">
            <v>Kansas City</v>
          </cell>
          <cell r="Y480" t="str">
            <v>MO</v>
          </cell>
          <cell r="Z480" t="str">
            <v>64105</v>
          </cell>
          <cell r="AA480" t="str">
            <v>(816) 472-5211</v>
          </cell>
          <cell r="AB480">
            <v>39829</v>
          </cell>
          <cell r="AC480">
            <v>39829</v>
          </cell>
          <cell r="AD480">
            <v>146053000</v>
          </cell>
          <cell r="AE480" t="str">
            <v>Squire Sanders</v>
          </cell>
          <cell r="AF480" t="str">
            <v>470676Z</v>
          </cell>
        </row>
        <row r="481">
          <cell r="A481">
            <v>442</v>
          </cell>
          <cell r="B481" t="str">
            <v>December 10, 2008</v>
          </cell>
          <cell r="C481" t="str">
            <v>OCC</v>
          </cell>
          <cell r="D481" t="str">
            <v>RSSD</v>
          </cell>
          <cell r="E481">
            <v>1208876</v>
          </cell>
          <cell r="F481" t="str">
            <v>First Menasha Bancshares, Inc.</v>
          </cell>
          <cell r="G481" t="str">
            <v>Private</v>
          </cell>
          <cell r="H481">
            <v>4797000</v>
          </cell>
          <cell r="I481" t="str">
            <v>COUNCIL</v>
          </cell>
          <cell r="J481">
            <v>39792</v>
          </cell>
          <cell r="K481" t="str">
            <v>Approve</v>
          </cell>
          <cell r="L481" t="str">
            <v>December 12, 2008</v>
          </cell>
          <cell r="M481">
            <v>39794.541666666664</v>
          </cell>
          <cell r="N481" t="str">
            <v>Approve</v>
          </cell>
          <cell r="O481">
            <v>4797000</v>
          </cell>
          <cell r="Q481" t="str">
            <v>Yes</v>
          </cell>
          <cell r="R481">
            <v>39812</v>
          </cell>
          <cell r="T481" t="str">
            <v>Mr. Michael W. Boettcher</v>
          </cell>
          <cell r="U481" t="str">
            <v>920-729-6944</v>
          </cell>
          <cell r="V481" t="str">
            <v>Peter J. Pickett 920-729-6971</v>
          </cell>
          <cell r="W481" t="str">
            <v>550 S. Green Bay Road</v>
          </cell>
          <cell r="X481" t="str">
            <v>Neenah</v>
          </cell>
          <cell r="Y481" t="str">
            <v>WI</v>
          </cell>
          <cell r="Z481" t="str">
            <v>54956</v>
          </cell>
          <cell r="AA481" t="str">
            <v>(920) 729-6999</v>
          </cell>
          <cell r="AE481" t="str">
            <v>Hughes Hubbard</v>
          </cell>
        </row>
        <row r="482">
          <cell r="A482">
            <v>443</v>
          </cell>
          <cell r="B482" t="str">
            <v>December 10, 2008</v>
          </cell>
          <cell r="C482" t="str">
            <v>OCC</v>
          </cell>
          <cell r="D482" t="str">
            <v>RSSD</v>
          </cell>
          <cell r="E482">
            <v>1209248</v>
          </cell>
          <cell r="F482" t="str">
            <v>The Baraboo Bancorporation</v>
          </cell>
          <cell r="G482" t="str">
            <v>OTC - Private</v>
          </cell>
          <cell r="H482">
            <v>20800000</v>
          </cell>
          <cell r="I482" t="str">
            <v>COUNCIL</v>
          </cell>
          <cell r="J482">
            <v>39792</v>
          </cell>
          <cell r="K482" t="str">
            <v>Approve</v>
          </cell>
          <cell r="L482" t="str">
            <v>December 12, 2008</v>
          </cell>
          <cell r="M482">
            <v>39794.541666666664</v>
          </cell>
          <cell r="N482" t="str">
            <v>Approve</v>
          </cell>
          <cell r="O482">
            <v>20749000</v>
          </cell>
          <cell r="P482" t="str">
            <v>1/15/09: Changed decision size due to RWA decrease</v>
          </cell>
          <cell r="Q482" t="str">
            <v>Yes</v>
          </cell>
          <cell r="R482">
            <v>39812</v>
          </cell>
          <cell r="T482" t="str">
            <v>Mr. Jeff Blada</v>
          </cell>
          <cell r="U482" t="str">
            <v>608-356-7703 Ext. 3222</v>
          </cell>
          <cell r="V482" t="str">
            <v>Merlin E. Zitzner 608-356-7703 ext. 3200</v>
          </cell>
          <cell r="W482" t="str">
            <v>101 Third Avenue</v>
          </cell>
          <cell r="X482" t="str">
            <v>Baraboo</v>
          </cell>
          <cell r="Y482" t="str">
            <v>WI</v>
          </cell>
          <cell r="Z482" t="str">
            <v>53913</v>
          </cell>
          <cell r="AA482" t="str">
            <v>(608) 355-3029</v>
          </cell>
          <cell r="AB482">
            <v>39829</v>
          </cell>
          <cell r="AC482">
            <v>39829</v>
          </cell>
          <cell r="AD482">
            <v>20749000</v>
          </cell>
          <cell r="AE482" t="str">
            <v>Squire Sanders</v>
          </cell>
        </row>
        <row r="483">
          <cell r="A483">
            <v>444</v>
          </cell>
          <cell r="B483" t="str">
            <v>December 10, 2008</v>
          </cell>
          <cell r="C483" t="str">
            <v>FRB</v>
          </cell>
          <cell r="D483" t="str">
            <v>RSSD</v>
          </cell>
          <cell r="E483">
            <v>3454172</v>
          </cell>
          <cell r="F483" t="str">
            <v>First Capital Bancorp, Inc.</v>
          </cell>
          <cell r="G483" t="str">
            <v xml:space="preserve">Public </v>
          </cell>
          <cell r="H483">
            <v>10958000</v>
          </cell>
          <cell r="I483" t="str">
            <v>COUNCIL</v>
          </cell>
          <cell r="J483">
            <v>39792</v>
          </cell>
          <cell r="K483" t="str">
            <v>Approve</v>
          </cell>
          <cell r="L483" t="str">
            <v>December 12, 2008</v>
          </cell>
          <cell r="M483">
            <v>39794.541666666664</v>
          </cell>
          <cell r="N483" t="str">
            <v>Hold</v>
          </cell>
          <cell r="O483">
            <v>10958000</v>
          </cell>
          <cell r="P483" t="str">
            <v>12/12/08: I/C held for more information</v>
          </cell>
          <cell r="T483" t="str">
            <v>Mr. John M. Presley</v>
          </cell>
          <cell r="U483" t="str">
            <v>804-273-1254</v>
          </cell>
          <cell r="V483" t="str">
            <v>Bob Watts 804-273-1160</v>
          </cell>
          <cell r="W483" t="str">
            <v>4222 Cox Road</v>
          </cell>
          <cell r="X483" t="str">
            <v>Glen Allen</v>
          </cell>
          <cell r="Y483" t="str">
            <v>VA</v>
          </cell>
          <cell r="Z483" t="str">
            <v>23060</v>
          </cell>
          <cell r="AE483" t="str">
            <v>Squire Sanders</v>
          </cell>
        </row>
        <row r="484">
          <cell r="A484">
            <v>445</v>
          </cell>
          <cell r="B484" t="str">
            <v>December 10, 2008</v>
          </cell>
          <cell r="C484" t="str">
            <v>FRB</v>
          </cell>
          <cell r="D484" t="str">
            <v>RSSD</v>
          </cell>
          <cell r="E484">
            <v>2900261</v>
          </cell>
          <cell r="F484" t="str">
            <v>Hanmi Financial Corporation</v>
          </cell>
          <cell r="G484" t="str">
            <v xml:space="preserve">Public </v>
          </cell>
          <cell r="H484">
            <v>105000000</v>
          </cell>
          <cell r="I484" t="str">
            <v>COUNCIL</v>
          </cell>
          <cell r="J484">
            <v>39792</v>
          </cell>
          <cell r="K484" t="str">
            <v>Approve</v>
          </cell>
          <cell r="L484" t="str">
            <v>December 22, 2008</v>
          </cell>
          <cell r="M484">
            <v>39804.541666666664</v>
          </cell>
          <cell r="N484" t="str">
            <v>Defer</v>
          </cell>
          <cell r="O484">
            <v>105000000</v>
          </cell>
          <cell r="P484" t="str">
            <v>12/12/08: I/C held for more information</v>
          </cell>
          <cell r="T484" t="str">
            <v>Mr. Jay S. Yoo</v>
          </cell>
          <cell r="U484" t="str">
            <v>213-427-5600</v>
          </cell>
          <cell r="V484" t="str">
            <v>Brian Cho 213-368-3200</v>
          </cell>
          <cell r="W484" t="str">
            <v>3660 Wilshire Blvd.</v>
          </cell>
          <cell r="X484" t="str">
            <v>Los Angeles</v>
          </cell>
          <cell r="Y484" t="str">
            <v>CA</v>
          </cell>
          <cell r="Z484" t="str">
            <v>90010</v>
          </cell>
          <cell r="AA484" t="str">
            <v>(213) 384-0990</v>
          </cell>
          <cell r="AE484" t="str">
            <v>Squire Sanders</v>
          </cell>
        </row>
        <row r="485">
          <cell r="A485">
            <v>446</v>
          </cell>
          <cell r="B485" t="str">
            <v>December 10, 2008</v>
          </cell>
          <cell r="C485" t="str">
            <v>FRB</v>
          </cell>
          <cell r="D485" t="str">
            <v>RSSD</v>
          </cell>
          <cell r="E485">
            <v>1118797</v>
          </cell>
          <cell r="F485" t="str">
            <v>First Banks, Inc.</v>
          </cell>
          <cell r="G485" t="str">
            <v>Private</v>
          </cell>
          <cell r="H485">
            <v>295400000</v>
          </cell>
          <cell r="I485" t="str">
            <v>COUNCIL</v>
          </cell>
          <cell r="J485">
            <v>39792</v>
          </cell>
          <cell r="K485" t="str">
            <v>Approve</v>
          </cell>
          <cell r="L485" t="str">
            <v>December 19, 2008</v>
          </cell>
          <cell r="M485">
            <v>39801.5625</v>
          </cell>
          <cell r="N485" t="str">
            <v>Approve</v>
          </cell>
          <cell r="O485">
            <v>295400000</v>
          </cell>
          <cell r="P485" t="str">
            <v>12/12/08: I/C held for more information</v>
          </cell>
          <cell r="Q485" t="str">
            <v>Yes</v>
          </cell>
          <cell r="R485">
            <v>39812</v>
          </cell>
          <cell r="T485" t="str">
            <v>Mr. Terrance M. McCarthy</v>
          </cell>
          <cell r="U485" t="str">
            <v>314-854-5401</v>
          </cell>
          <cell r="V485" t="str">
            <v>Peter D. Wimmer 314-854-4614</v>
          </cell>
          <cell r="W485" t="str">
            <v>135 N. Meramec</v>
          </cell>
          <cell r="X485" t="str">
            <v>Clayton</v>
          </cell>
          <cell r="Y485" t="str">
            <v>MO</v>
          </cell>
          <cell r="Z485" t="str">
            <v>63105</v>
          </cell>
          <cell r="AA485" t="str">
            <v>(314) 854-4690</v>
          </cell>
          <cell r="AB485">
            <v>39813</v>
          </cell>
          <cell r="AC485">
            <v>39813</v>
          </cell>
          <cell r="AD485">
            <v>295400000</v>
          </cell>
          <cell r="AE485" t="str">
            <v>Hughes Hubbard</v>
          </cell>
          <cell r="AH485" t="str">
            <v>n/a</v>
          </cell>
          <cell r="AI485" t="str">
            <v>n/a</v>
          </cell>
        </row>
        <row r="487">
          <cell r="A487">
            <v>447</v>
          </cell>
          <cell r="B487" t="str">
            <v>December 11, 2008</v>
          </cell>
          <cell r="C487" t="str">
            <v>FDIC</v>
          </cell>
          <cell r="D487" t="str">
            <v>RSSD</v>
          </cell>
          <cell r="E487">
            <v>3226520</v>
          </cell>
          <cell r="F487" t="str">
            <v>Monarch Community Bancorp, Inc.</v>
          </cell>
          <cell r="G487" t="str">
            <v xml:space="preserve">Public </v>
          </cell>
          <cell r="H487">
            <v>6785000</v>
          </cell>
          <cell r="I487" t="str">
            <v>Approve</v>
          </cell>
          <cell r="L487" t="str">
            <v>December 15, 2008</v>
          </cell>
          <cell r="M487">
            <v>39797.489583333336</v>
          </cell>
          <cell r="N487" t="str">
            <v>Approve</v>
          </cell>
          <cell r="O487">
            <v>6785000</v>
          </cell>
          <cell r="Q487" t="str">
            <v>Yes</v>
          </cell>
          <cell r="R487">
            <v>39812</v>
          </cell>
          <cell r="T487" t="str">
            <v>Mr. Donald Denney</v>
          </cell>
          <cell r="U487" t="str">
            <v>517-279-3978</v>
          </cell>
          <cell r="V487" t="str">
            <v>Rebecca Crabill 517-279-3956</v>
          </cell>
          <cell r="W487" t="str">
            <v>375 North Willowbrook Road</v>
          </cell>
          <cell r="X487" t="str">
            <v>Coldwater</v>
          </cell>
          <cell r="Y487" t="str">
            <v>MI</v>
          </cell>
          <cell r="Z487" t="str">
            <v>49036</v>
          </cell>
          <cell r="AA487" t="str">
            <v>(517) 279-0221</v>
          </cell>
          <cell r="AB487">
            <v>39850</v>
          </cell>
          <cell r="AE487" t="str">
            <v>Squire Sanders</v>
          </cell>
        </row>
        <row r="488">
          <cell r="A488">
            <v>448</v>
          </cell>
          <cell r="B488" t="str">
            <v>December 11, 2008</v>
          </cell>
          <cell r="C488" t="str">
            <v>FDIC</v>
          </cell>
          <cell r="D488" t="str">
            <v>RSSD</v>
          </cell>
          <cell r="E488">
            <v>1135516</v>
          </cell>
          <cell r="F488" t="str">
            <v>United Bancorp, Inc.</v>
          </cell>
          <cell r="G488" t="str">
            <v xml:space="preserve">Public </v>
          </cell>
          <cell r="H488">
            <v>20600000</v>
          </cell>
          <cell r="I488" t="str">
            <v>Approve</v>
          </cell>
          <cell r="L488" t="str">
            <v>December 19, 2008</v>
          </cell>
          <cell r="M488">
            <v>39801.5625</v>
          </cell>
          <cell r="N488" t="str">
            <v>Approve</v>
          </cell>
          <cell r="O488">
            <v>20600000</v>
          </cell>
          <cell r="Q488" t="str">
            <v>Yes</v>
          </cell>
          <cell r="R488">
            <v>39812</v>
          </cell>
          <cell r="T488" t="str">
            <v>Mr. Robert K. Chapman</v>
          </cell>
          <cell r="U488" t="str">
            <v>734-214-3801</v>
          </cell>
          <cell r="V488" t="str">
            <v>Randal J. Rabe 517-423-1755</v>
          </cell>
          <cell r="W488" t="str">
            <v>205 E. Chicago Blvd., PO Box 248</v>
          </cell>
          <cell r="X488" t="str">
            <v>Tecumseh</v>
          </cell>
          <cell r="Y488" t="str">
            <v>MI</v>
          </cell>
          <cell r="Z488" t="str">
            <v>49286</v>
          </cell>
          <cell r="AA488" t="str">
            <v>(734) 214-5320</v>
          </cell>
          <cell r="AB488">
            <v>39829</v>
          </cell>
          <cell r="AC488">
            <v>39829</v>
          </cell>
          <cell r="AD488">
            <v>20600000</v>
          </cell>
          <cell r="AE488" t="str">
            <v>Hughes Hubbard</v>
          </cell>
          <cell r="AH488">
            <v>9.92</v>
          </cell>
          <cell r="AI488">
            <v>311492</v>
          </cell>
        </row>
        <row r="489">
          <cell r="A489">
            <v>449</v>
          </cell>
          <cell r="B489" t="str">
            <v>December 11, 2008</v>
          </cell>
          <cell r="C489" t="str">
            <v>FDIC</v>
          </cell>
          <cell r="D489" t="str">
            <v>RSSD</v>
          </cell>
          <cell r="E489">
            <v>2608763</v>
          </cell>
          <cell r="F489" t="str">
            <v>Mercantile Bank Corporation</v>
          </cell>
          <cell r="G489" t="str">
            <v xml:space="preserve">Public </v>
          </cell>
          <cell r="H489">
            <v>62000000</v>
          </cell>
          <cell r="I489" t="str">
            <v>Approve</v>
          </cell>
          <cell r="T489" t="str">
            <v>Mr. Michael H. Price</v>
          </cell>
          <cell r="U489" t="str">
            <v>616-726-1600</v>
          </cell>
          <cell r="V489" t="str">
            <v>Charles E. Christmas 616-726-1202</v>
          </cell>
          <cell r="W489" t="str">
            <v>310 Leonard Street N.W.</v>
          </cell>
          <cell r="X489" t="str">
            <v>Grand Rapids</v>
          </cell>
          <cell r="Y489" t="str">
            <v>MI</v>
          </cell>
          <cell r="Z489" t="str">
            <v>49504</v>
          </cell>
          <cell r="AA489" t="str">
            <v>(616) 726-1201</v>
          </cell>
          <cell r="AE489" t="str">
            <v>Squire Sanders</v>
          </cell>
        </row>
        <row r="490">
          <cell r="A490">
            <v>450</v>
          </cell>
          <cell r="B490" t="str">
            <v>December 11, 2008</v>
          </cell>
          <cell r="C490" t="str">
            <v>FDIC</v>
          </cell>
          <cell r="D490" t="str">
            <v>RSSD</v>
          </cell>
          <cell r="E490">
            <v>3430297</v>
          </cell>
          <cell r="F490" t="str">
            <v>Birmingham Bloomfield Bancshares, inc</v>
          </cell>
          <cell r="G490" t="str">
            <v>OTC - Public</v>
          </cell>
          <cell r="H490">
            <v>1635000</v>
          </cell>
          <cell r="I490" t="str">
            <v>Approve</v>
          </cell>
          <cell r="L490" t="str">
            <v>January 9, 2009</v>
          </cell>
          <cell r="M490">
            <v>39822.520833333336</v>
          </cell>
          <cell r="N490" t="str">
            <v>Hold</v>
          </cell>
          <cell r="T490" t="str">
            <v>Mr. Robert E. Farr</v>
          </cell>
          <cell r="U490" t="str">
            <v>248-283-6432</v>
          </cell>
          <cell r="V490" t="str">
            <v>Lance Krajacic 248-283-6460</v>
          </cell>
          <cell r="W490" t="str">
            <v>33583 Woodward Avenue</v>
          </cell>
          <cell r="X490" t="str">
            <v>Birmingham</v>
          </cell>
          <cell r="Y490" t="str">
            <v>MI</v>
          </cell>
          <cell r="Z490" t="str">
            <v>48009</v>
          </cell>
          <cell r="AA490" t="str">
            <v>(248) 434-4534</v>
          </cell>
          <cell r="AE490" t="str">
            <v>Hughes Hubbard</v>
          </cell>
        </row>
        <row r="491">
          <cell r="A491">
            <v>451</v>
          </cell>
          <cell r="B491" t="str">
            <v>December 12, 2008</v>
          </cell>
          <cell r="C491" t="str">
            <v>FRB</v>
          </cell>
          <cell r="D491" t="str">
            <v>RSSD</v>
          </cell>
          <cell r="E491">
            <v>3082342</v>
          </cell>
          <cell r="F491" t="str">
            <v>PGB Holdings, Inc.</v>
          </cell>
          <cell r="G491" t="str">
            <v>CDFI - Private</v>
          </cell>
          <cell r="H491">
            <v>3000000</v>
          </cell>
          <cell r="I491" t="str">
            <v>Approve</v>
          </cell>
          <cell r="L491" t="str">
            <v>December 16, 2008</v>
          </cell>
          <cell r="M491">
            <v>39798.541666666664</v>
          </cell>
          <cell r="N491" t="str">
            <v>Approve</v>
          </cell>
          <cell r="O491">
            <v>3000000</v>
          </cell>
          <cell r="P491" t="str">
            <v>Check for CDFI Status; 12/29/08 CDFI status confirmed</v>
          </cell>
          <cell r="Q491" t="str">
            <v>Yes</v>
          </cell>
          <cell r="R491">
            <v>39812</v>
          </cell>
          <cell r="T491" t="str">
            <v>Ms. Betty Chow</v>
          </cell>
          <cell r="U491" t="str">
            <v>312-225-2323 ext 222</v>
          </cell>
          <cell r="V491" t="str">
            <v>Sylvia Chung 773-249-3233 ext 327</v>
          </cell>
          <cell r="W491" t="str">
            <v>2323 S Wentworth Ave.</v>
          </cell>
          <cell r="X491" t="str">
            <v>Chicago</v>
          </cell>
          <cell r="Y491" t="str">
            <v>IL</v>
          </cell>
          <cell r="Z491" t="str">
            <v>60616</v>
          </cell>
          <cell r="AA491" t="str">
            <v>(312) 225-2299</v>
          </cell>
          <cell r="AE491" t="str">
            <v>Squire Sanders</v>
          </cell>
        </row>
        <row r="492">
          <cell r="A492">
            <v>452</v>
          </cell>
          <cell r="B492" t="str">
            <v>December 11, 2008</v>
          </cell>
          <cell r="C492" t="str">
            <v>FRB</v>
          </cell>
          <cell r="D492" t="str">
            <v>RSSD</v>
          </cell>
          <cell r="E492">
            <v>3391129</v>
          </cell>
          <cell r="F492" t="str">
            <v>Congressional Bancshares, Inc.</v>
          </cell>
          <cell r="G492" t="str">
            <v>Private</v>
          </cell>
          <cell r="H492">
            <v>0</v>
          </cell>
          <cell r="I492" t="str">
            <v>Approve</v>
          </cell>
          <cell r="L492" t="str">
            <v>December 15, 2008</v>
          </cell>
          <cell r="M492">
            <v>39797.489583333336</v>
          </cell>
          <cell r="N492" t="str">
            <v>Approve</v>
          </cell>
          <cell r="O492">
            <v>0</v>
          </cell>
          <cell r="P492" t="str">
            <v>1/14/09: Counsel alerted team of their Withdrawal from CPP</v>
          </cell>
          <cell r="Q492" t="str">
            <v>Yes</v>
          </cell>
          <cell r="R492">
            <v>39812</v>
          </cell>
          <cell r="T492" t="str">
            <v>Mr. John R. Lane</v>
          </cell>
          <cell r="U492" t="str">
            <v>301-299-8810</v>
          </cell>
          <cell r="V492" t="str">
            <v>Carol Satsky 240-380-1221</v>
          </cell>
          <cell r="W492" t="str">
            <v>6500 Rock Spring Drive, Suite 300</v>
          </cell>
          <cell r="X492" t="str">
            <v>Bethesda</v>
          </cell>
          <cell r="Y492" t="str">
            <v>MD</v>
          </cell>
          <cell r="Z492" t="str">
            <v>20817</v>
          </cell>
          <cell r="AA492" t="str">
            <v>(301) 299-8120</v>
          </cell>
          <cell r="AE492" t="str">
            <v>Hughes Hubbard</v>
          </cell>
          <cell r="AJ492">
            <v>39827</v>
          </cell>
        </row>
        <row r="493">
          <cell r="A493">
            <v>453</v>
          </cell>
          <cell r="B493" t="str">
            <v>December 11, 2008</v>
          </cell>
          <cell r="C493" t="str">
            <v>FRB</v>
          </cell>
          <cell r="D493" t="str">
            <v>RSSD</v>
          </cell>
          <cell r="E493">
            <v>3152423</v>
          </cell>
          <cell r="F493" t="str">
            <v>Oregon Pacific Bancorp</v>
          </cell>
          <cell r="G493" t="str">
            <v>Private</v>
          </cell>
          <cell r="H493">
            <v>4024860</v>
          </cell>
          <cell r="I493" t="str">
            <v>Approve</v>
          </cell>
          <cell r="L493" t="str">
            <v>December 15, 2008</v>
          </cell>
          <cell r="M493">
            <v>39797.489583333336</v>
          </cell>
          <cell r="N493" t="str">
            <v>Approve</v>
          </cell>
          <cell r="O493">
            <v>4024000</v>
          </cell>
          <cell r="Q493" t="str">
            <v>Yes</v>
          </cell>
          <cell r="R493">
            <v>39812</v>
          </cell>
          <cell r="T493" t="str">
            <v>Mr. Jim Clark</v>
          </cell>
          <cell r="U493" t="str">
            <v>541-997-7121 ext. 710</v>
          </cell>
          <cell r="V493" t="str">
            <v>Joanne Forsberg 541-997-7121 ext. 503</v>
          </cell>
          <cell r="W493" t="str">
            <v>P.O. Box 22000</v>
          </cell>
          <cell r="X493" t="str">
            <v>Florence</v>
          </cell>
          <cell r="Y493" t="str">
            <v>OR</v>
          </cell>
          <cell r="Z493" t="str">
            <v>97439</v>
          </cell>
          <cell r="AA493" t="str">
            <v>(541) 997-2774</v>
          </cell>
          <cell r="AE493" t="str">
            <v>Squire Sanders</v>
          </cell>
        </row>
        <row r="494">
          <cell r="A494">
            <v>454</v>
          </cell>
          <cell r="B494" t="str">
            <v>December 11, 2008</v>
          </cell>
          <cell r="C494" t="str">
            <v>FRB</v>
          </cell>
          <cell r="D494" t="str">
            <v>RSSD</v>
          </cell>
          <cell r="E494">
            <v>3101784</v>
          </cell>
          <cell r="F494" t="str">
            <v>Liberty Bancshares, Inc.</v>
          </cell>
          <cell r="G494" t="str">
            <v>Private</v>
          </cell>
          <cell r="H494">
            <v>57500000</v>
          </cell>
          <cell r="I494" t="str">
            <v>Approve</v>
          </cell>
          <cell r="L494" t="str">
            <v>December 15, 2008</v>
          </cell>
          <cell r="M494">
            <v>39797.489583333336</v>
          </cell>
          <cell r="N494" t="str">
            <v>Approve</v>
          </cell>
          <cell r="O494">
            <v>57500000</v>
          </cell>
          <cell r="Q494" t="str">
            <v>Yes</v>
          </cell>
          <cell r="R494">
            <v>39812</v>
          </cell>
          <cell r="T494" t="str">
            <v xml:space="preserve">Mr. Lloyd McCarcken </v>
          </cell>
          <cell r="U494" t="str">
            <v>870-972-5866</v>
          </cell>
          <cell r="V494" t="str">
            <v>John C. Freeman 870-268-2373</v>
          </cell>
          <cell r="W494" t="str">
            <v>2901 East Highland Drive</v>
          </cell>
          <cell r="X494" t="str">
            <v>Jonesboro</v>
          </cell>
          <cell r="Y494" t="str">
            <v>AR</v>
          </cell>
          <cell r="Z494" t="str">
            <v>72401</v>
          </cell>
          <cell r="AA494" t="str">
            <v>(870) 268-1551</v>
          </cell>
          <cell r="AB494">
            <v>39829</v>
          </cell>
          <cell r="AE494" t="str">
            <v>Hughes Hubbard</v>
          </cell>
        </row>
        <row r="496">
          <cell r="A496">
            <v>455</v>
          </cell>
          <cell r="B496" t="str">
            <v>December 12, 2008</v>
          </cell>
          <cell r="C496" t="str">
            <v>FDIC</v>
          </cell>
          <cell r="D496" t="str">
            <v>RSSD</v>
          </cell>
          <cell r="E496">
            <v>3452123</v>
          </cell>
          <cell r="F496" t="str">
            <v>1st Enterprise Bank</v>
          </cell>
          <cell r="G496" t="str">
            <v>OTC - Public</v>
          </cell>
          <cell r="H496">
            <v>4400000</v>
          </cell>
          <cell r="I496" t="str">
            <v>Approve</v>
          </cell>
          <cell r="L496" t="str">
            <v>January 5, 2009</v>
          </cell>
          <cell r="M496">
            <v>39818.666666666664</v>
          </cell>
          <cell r="N496" t="str">
            <v>Approve</v>
          </cell>
          <cell r="O496">
            <v>4400000</v>
          </cell>
          <cell r="Q496" t="str">
            <v>Yes</v>
          </cell>
          <cell r="R496">
            <v>39819</v>
          </cell>
          <cell r="T496" t="str">
            <v>Mr. John C. Black</v>
          </cell>
          <cell r="U496" t="str">
            <v>213-430-7070</v>
          </cell>
          <cell r="V496" t="str">
            <v>E. Allen Nicholson 213-430-7040</v>
          </cell>
          <cell r="W496" t="str">
            <v>818 West Seventh St. Suite 220</v>
          </cell>
          <cell r="X496" t="str">
            <v>Los Angeles</v>
          </cell>
          <cell r="Y496" t="str">
            <v>CA</v>
          </cell>
          <cell r="Z496" t="str">
            <v>90017</v>
          </cell>
          <cell r="AA496" t="str">
            <v>(213) 430-7091</v>
          </cell>
          <cell r="AE496" t="str">
            <v>Squire Sanders</v>
          </cell>
        </row>
        <row r="497">
          <cell r="A497">
            <v>456</v>
          </cell>
          <cell r="B497" t="str">
            <v>December 12, 2008</v>
          </cell>
          <cell r="C497" t="str">
            <v>FDIC</v>
          </cell>
          <cell r="D497" t="str">
            <v>RSSD</v>
          </cell>
          <cell r="E497">
            <v>1126149</v>
          </cell>
          <cell r="F497" t="str">
            <v>Crosstown Holding Company/21st Century Bank</v>
          </cell>
          <cell r="G497" t="str">
            <v>OTC - Private</v>
          </cell>
          <cell r="H497">
            <v>10650000</v>
          </cell>
          <cell r="I497" t="str">
            <v>Approve</v>
          </cell>
          <cell r="L497" t="str">
            <v>December 17, 2008</v>
          </cell>
          <cell r="M497">
            <v>39799.520833333336</v>
          </cell>
          <cell r="N497" t="str">
            <v>Approve</v>
          </cell>
          <cell r="O497">
            <v>10650000</v>
          </cell>
          <cell r="Q497" t="str">
            <v>Yes</v>
          </cell>
          <cell r="R497">
            <v>39812</v>
          </cell>
          <cell r="T497" t="str">
            <v>Mr. Thomas P. Dolphin</v>
          </cell>
          <cell r="U497" t="str">
            <v>763-767-2178</v>
          </cell>
          <cell r="V497" t="str">
            <v>John E. Hughes 763-792-3713</v>
          </cell>
          <cell r="W497" t="str">
            <v>9380 Central Avenue NE</v>
          </cell>
          <cell r="X497" t="str">
            <v>Blaine</v>
          </cell>
          <cell r="Y497" t="str">
            <v>MN</v>
          </cell>
          <cell r="Z497" t="str">
            <v>55434</v>
          </cell>
          <cell r="AA497" t="str">
            <v>(763) 784-9127</v>
          </cell>
          <cell r="AE497" t="str">
            <v>Hughes Hubbard</v>
          </cell>
        </row>
        <row r="498">
          <cell r="A498">
            <v>457</v>
          </cell>
          <cell r="B498" t="str">
            <v>December 12, 2008</v>
          </cell>
          <cell r="C498" t="str">
            <v>FDIC</v>
          </cell>
          <cell r="D498" t="str">
            <v>RSSD</v>
          </cell>
          <cell r="E498">
            <v>725732</v>
          </cell>
          <cell r="F498" t="str">
            <v>BAC Florida Bank</v>
          </cell>
          <cell r="G498" t="str">
            <v>OTC - Public</v>
          </cell>
          <cell r="H498">
            <v>0</v>
          </cell>
          <cell r="I498" t="str">
            <v>Withdrawn</v>
          </cell>
          <cell r="L498" t="str">
            <v>December 16, 2008</v>
          </cell>
          <cell r="M498">
            <v>39798.541666666664</v>
          </cell>
          <cell r="N498" t="str">
            <v xml:space="preserve">Approve </v>
          </cell>
          <cell r="O498">
            <v>0</v>
          </cell>
          <cell r="P498" t="str">
            <v>12/18/08: FDIC requested that we put this on hold while they research foreign ownership, also on hold as both firms have conflicts.  12/31/08: FDIC withdrew the application due to foreign ownership.  IT CAN NOT BE RESUBMITTED</v>
          </cell>
          <cell r="T498" t="str">
            <v>Mr. Frank D. Robleto</v>
          </cell>
          <cell r="U498" t="str">
            <v>305-789-7018</v>
          </cell>
          <cell r="V498" t="str">
            <v>Lina A. Campos 305-789-8071</v>
          </cell>
          <cell r="W498" t="str">
            <v>169 Miracle Mile, R-10</v>
          </cell>
          <cell r="X498" t="str">
            <v>Coral Gables</v>
          </cell>
          <cell r="Y498" t="str">
            <v>FL</v>
          </cell>
          <cell r="Z498" t="str">
            <v>33134</v>
          </cell>
          <cell r="AA498" t="str">
            <v>(305) 377-1030</v>
          </cell>
          <cell r="AE498" t="str">
            <v>Hold</v>
          </cell>
          <cell r="AJ498" t="str">
            <v>YES</v>
          </cell>
        </row>
        <row r="499">
          <cell r="A499">
            <v>458</v>
          </cell>
          <cell r="B499" t="str">
            <v>December 12, 2008</v>
          </cell>
          <cell r="C499" t="str">
            <v>FDIC</v>
          </cell>
          <cell r="D499" t="str">
            <v>RSSD</v>
          </cell>
          <cell r="E499">
            <v>3377374</v>
          </cell>
          <cell r="F499" t="str">
            <v>Bank of Commerce</v>
          </cell>
          <cell r="G499" t="str">
            <v>OTC - Private</v>
          </cell>
          <cell r="H499">
            <v>3000000</v>
          </cell>
          <cell r="I499" t="str">
            <v>Approve</v>
          </cell>
          <cell r="L499" t="str">
            <v>December 16, 2008</v>
          </cell>
          <cell r="M499">
            <v>39798.541666666664</v>
          </cell>
          <cell r="N499" t="str">
            <v>Approve</v>
          </cell>
          <cell r="O499">
            <v>3000000</v>
          </cell>
          <cell r="Q499" t="str">
            <v>Yes</v>
          </cell>
          <cell r="R499">
            <v>39812</v>
          </cell>
          <cell r="T499" t="str">
            <v>Mr. David Keul</v>
          </cell>
          <cell r="U499" t="str">
            <v>704-971-7022</v>
          </cell>
          <cell r="V499" t="str">
            <v>Wesley Sturges 704-971-7020</v>
          </cell>
          <cell r="W499" t="str">
            <v>100 Queens Road</v>
          </cell>
          <cell r="X499" t="str">
            <v>Charlotte</v>
          </cell>
          <cell r="Y499" t="str">
            <v>NC</v>
          </cell>
          <cell r="Z499" t="str">
            <v>28204</v>
          </cell>
          <cell r="AA499" t="str">
            <v>(704) 971-7015</v>
          </cell>
          <cell r="AB499">
            <v>39829</v>
          </cell>
          <cell r="AC499">
            <v>39829</v>
          </cell>
          <cell r="AD499">
            <v>3000000</v>
          </cell>
          <cell r="AE499" t="str">
            <v>Hughes Hubbard</v>
          </cell>
        </row>
        <row r="500">
          <cell r="A500">
            <v>459</v>
          </cell>
          <cell r="B500" t="str">
            <v>December 12, 2008</v>
          </cell>
          <cell r="C500" t="str">
            <v>FDIC</v>
          </cell>
          <cell r="D500" t="str">
            <v>RSSD</v>
          </cell>
          <cell r="E500">
            <v>3674215</v>
          </cell>
          <cell r="F500" t="str">
            <v>Franklin Bancshares</v>
          </cell>
          <cell r="G500" t="str">
            <v>Private</v>
          </cell>
          <cell r="H500">
            <v>2197650</v>
          </cell>
          <cell r="I500" t="str">
            <v>Approve</v>
          </cell>
          <cell r="L500" t="str">
            <v>December 16, 2008</v>
          </cell>
          <cell r="M500">
            <v>39798.541666666664</v>
          </cell>
          <cell r="N500" t="str">
            <v>Approve</v>
          </cell>
          <cell r="O500">
            <v>2197000</v>
          </cell>
          <cell r="Q500" t="str">
            <v>Yes</v>
          </cell>
          <cell r="R500">
            <v>39812</v>
          </cell>
          <cell r="T500" t="str">
            <v>Mr. Edmund E. Prestridge</v>
          </cell>
          <cell r="U500" t="str">
            <v>601-384-2305</v>
          </cell>
          <cell r="V500" t="str">
            <v>Bradley B. Jones 601-384-2305</v>
          </cell>
          <cell r="W500" t="str">
            <v>9 Main Street East, Post Office Box 606</v>
          </cell>
          <cell r="X500" t="str">
            <v>Meadville</v>
          </cell>
          <cell r="Y500" t="str">
            <v>MS</v>
          </cell>
          <cell r="Z500" t="str">
            <v>39653</v>
          </cell>
          <cell r="AA500" t="str">
            <v>(601) 384-2300</v>
          </cell>
          <cell r="AE500" t="str">
            <v>Squire Sanders</v>
          </cell>
        </row>
        <row r="501">
          <cell r="A501">
            <v>460</v>
          </cell>
          <cell r="B501" t="str">
            <v>December 12, 2008</v>
          </cell>
          <cell r="C501" t="str">
            <v>FDIC</v>
          </cell>
          <cell r="D501" t="str">
            <v>RSSD</v>
          </cell>
          <cell r="E501">
            <v>3553815</v>
          </cell>
          <cell r="F501" t="str">
            <v>BNC Financial Group, Inc.</v>
          </cell>
          <cell r="G501" t="str">
            <v>OTC - Private</v>
          </cell>
          <cell r="H501">
            <v>4797000</v>
          </cell>
          <cell r="I501" t="str">
            <v>Approve</v>
          </cell>
          <cell r="L501" t="str">
            <v>December 17, 2008</v>
          </cell>
          <cell r="M501">
            <v>39799.520833333336</v>
          </cell>
          <cell r="N501" t="str">
            <v>Approve</v>
          </cell>
          <cell r="O501">
            <v>4797000</v>
          </cell>
          <cell r="Q501" t="str">
            <v>Yes</v>
          </cell>
          <cell r="R501">
            <v>39812</v>
          </cell>
          <cell r="T501" t="str">
            <v>Mr. Peter Kirk</v>
          </cell>
          <cell r="U501" t="str">
            <v>203-652-6300</v>
          </cell>
          <cell r="V501" t="str">
            <v>Julie Turner 203-972-3838 ext 236</v>
          </cell>
          <cell r="W501" t="str">
            <v>208 Elm Street</v>
          </cell>
          <cell r="X501" t="str">
            <v>New Canaan</v>
          </cell>
          <cell r="Y501" t="str">
            <v>CT</v>
          </cell>
          <cell r="Z501" t="str">
            <v>06840</v>
          </cell>
          <cell r="AA501" t="str">
            <v>(203) 966-2257</v>
          </cell>
          <cell r="AE501" t="str">
            <v>Hughes Hubbard</v>
          </cell>
        </row>
        <row r="502">
          <cell r="A502">
            <v>461</v>
          </cell>
          <cell r="B502" t="str">
            <v>December 12, 2008</v>
          </cell>
          <cell r="C502" t="str">
            <v>FDIC</v>
          </cell>
          <cell r="D502" t="str">
            <v>RSSD</v>
          </cell>
          <cell r="E502">
            <v>1247455</v>
          </cell>
          <cell r="F502" t="str">
            <v>BankFirst Capital Corporation</v>
          </cell>
          <cell r="G502" t="str">
            <v>OTC - Public</v>
          </cell>
          <cell r="H502">
            <v>15500000</v>
          </cell>
          <cell r="I502" t="str">
            <v>Approve</v>
          </cell>
          <cell r="L502" t="str">
            <v>December 30, 2008</v>
          </cell>
          <cell r="M502">
            <v>39812.583333333336</v>
          </cell>
          <cell r="N502" t="str">
            <v>Approve</v>
          </cell>
          <cell r="O502">
            <v>15500000</v>
          </cell>
          <cell r="Q502" t="str">
            <v>Yes</v>
          </cell>
          <cell r="R502">
            <v>39813</v>
          </cell>
          <cell r="T502" t="str">
            <v>E.G. Flora, III</v>
          </cell>
          <cell r="U502" t="str">
            <v>662-243-7107</v>
          </cell>
          <cell r="V502" t="str">
            <v>Mary Ann Gray 662-726-1002</v>
          </cell>
          <cell r="W502" t="str">
            <v>110 South Jefferson</v>
          </cell>
          <cell r="X502" t="str">
            <v>Macon</v>
          </cell>
          <cell r="Y502" t="str">
            <v>MS</v>
          </cell>
          <cell r="Z502" t="str">
            <v>39341</v>
          </cell>
          <cell r="AA502" t="str">
            <v>(662) 329-5995</v>
          </cell>
          <cell r="AB502">
            <v>39836</v>
          </cell>
          <cell r="AE502" t="str">
            <v>Squire Sanders</v>
          </cell>
        </row>
        <row r="503">
          <cell r="A503">
            <v>462</v>
          </cell>
          <cell r="B503" t="str">
            <v>December 12, 2008</v>
          </cell>
          <cell r="C503" t="str">
            <v>FDIC</v>
          </cell>
          <cell r="D503" t="str">
            <v>RSSD</v>
          </cell>
          <cell r="E503">
            <v>3353172</v>
          </cell>
          <cell r="F503" t="str">
            <v>California United Bank</v>
          </cell>
          <cell r="G503" t="str">
            <v>OTC - Public</v>
          </cell>
          <cell r="H503">
            <v>0</v>
          </cell>
          <cell r="I503" t="str">
            <v>Approve</v>
          </cell>
          <cell r="L503" t="str">
            <v>December 19, 2008</v>
          </cell>
          <cell r="M503">
            <v>39801.5625</v>
          </cell>
          <cell r="N503" t="str">
            <v>Approve</v>
          </cell>
          <cell r="O503">
            <v>0</v>
          </cell>
          <cell r="P503" t="str">
            <v>1/2/09: asked for a re-fax of their preliminary approval letter, as their fax machine was broken on 12/30/08.  1/14/09: Counsel alerted team of their Withdrawal from CPP</v>
          </cell>
          <cell r="Q503" t="str">
            <v>Yes</v>
          </cell>
          <cell r="R503">
            <v>39812</v>
          </cell>
          <cell r="T503" t="str">
            <v>Mr. David Rainer</v>
          </cell>
          <cell r="U503" t="str">
            <v>818-257-7775</v>
          </cell>
          <cell r="V503" t="str">
            <v>Anita Y. Wolman 818-257-7779</v>
          </cell>
          <cell r="W503" t="str">
            <v>15821 Ventura Boulevard</v>
          </cell>
          <cell r="X503" t="str">
            <v>Encino</v>
          </cell>
          <cell r="Y503" t="str">
            <v>CA</v>
          </cell>
          <cell r="Z503" t="str">
            <v>91436</v>
          </cell>
          <cell r="AA503" t="str">
            <v>(818) 257-7749</v>
          </cell>
          <cell r="AE503" t="str">
            <v>Hughes Hubbard</v>
          </cell>
          <cell r="AF503" t="str">
            <v>CUNB</v>
          </cell>
          <cell r="AJ503">
            <v>39827</v>
          </cell>
        </row>
        <row r="504">
          <cell r="A504">
            <v>463</v>
          </cell>
          <cell r="B504" t="str">
            <v>December 12, 2008</v>
          </cell>
          <cell r="C504" t="str">
            <v>FDIC</v>
          </cell>
          <cell r="D504" t="str">
            <v>RSSD</v>
          </cell>
          <cell r="E504">
            <v>1398731</v>
          </cell>
          <cell r="F504" t="str">
            <v>Bancorp II, Inc.</v>
          </cell>
          <cell r="G504" t="str">
            <v>OTC - Public</v>
          </cell>
          <cell r="H504">
            <v>3000000</v>
          </cell>
          <cell r="I504" t="str">
            <v>Approve</v>
          </cell>
          <cell r="L504" t="str">
            <v>December 17, 2008</v>
          </cell>
          <cell r="M504">
            <v>39799.520833333336</v>
          </cell>
          <cell r="N504" t="str">
            <v>Approve</v>
          </cell>
          <cell r="O504">
            <v>2870000</v>
          </cell>
          <cell r="Q504" t="str">
            <v>Yes</v>
          </cell>
          <cell r="R504">
            <v>39812</v>
          </cell>
          <cell r="T504" t="str">
            <v>Mr. Robert G. Cotitta</v>
          </cell>
          <cell r="U504" t="str">
            <v>913-681-0602</v>
          </cell>
          <cell r="V504" t="str">
            <v>George D. Blackwood, Jr. 816-474-6200</v>
          </cell>
          <cell r="W504" t="str">
            <v>Post Office Box 365</v>
          </cell>
          <cell r="X504" t="str">
            <v>Stilwell</v>
          </cell>
          <cell r="Y504" t="str">
            <v>KS</v>
          </cell>
          <cell r="Z504" t="str">
            <v>66085</v>
          </cell>
          <cell r="AA504" t="str">
            <v>(913) 681-0603</v>
          </cell>
          <cell r="AE504" t="str">
            <v>Squire Sanders</v>
          </cell>
        </row>
        <row r="505">
          <cell r="A505">
            <v>464</v>
          </cell>
          <cell r="B505" t="str">
            <v>December 12, 2008</v>
          </cell>
          <cell r="C505" t="str">
            <v>FDIC</v>
          </cell>
          <cell r="D505" t="str">
            <v>RSSD</v>
          </cell>
          <cell r="E505">
            <v>3159244</v>
          </cell>
          <cell r="F505" t="str">
            <v>CBT Financial Corp.</v>
          </cell>
          <cell r="G505" t="str">
            <v>OTC - Private</v>
          </cell>
          <cell r="H505">
            <v>5886000</v>
          </cell>
          <cell r="I505" t="str">
            <v>Approve</v>
          </cell>
          <cell r="L505" t="str">
            <v>December 16, 2008</v>
          </cell>
          <cell r="M505">
            <v>39798.541666666664</v>
          </cell>
          <cell r="N505" t="str">
            <v>Approve</v>
          </cell>
          <cell r="O505">
            <v>5877000</v>
          </cell>
          <cell r="Q505" t="str">
            <v>Yes</v>
          </cell>
          <cell r="R505">
            <v>39812</v>
          </cell>
          <cell r="T505" t="str">
            <v>Mr. William Wood</v>
          </cell>
          <cell r="U505" t="str">
            <v>814-762-8801</v>
          </cell>
          <cell r="V505" t="str">
            <v>Richard Ogden 814-762-8809</v>
          </cell>
          <cell r="W505" t="str">
            <v>PO Box 171, 11 N. Second Street</v>
          </cell>
          <cell r="X505" t="str">
            <v>Clearfield</v>
          </cell>
          <cell r="Y505" t="str">
            <v>PA</v>
          </cell>
          <cell r="Z505" t="str">
            <v>16830</v>
          </cell>
          <cell r="AA505" t="str">
            <v>(814) 765-6169</v>
          </cell>
          <cell r="AE505" t="str">
            <v>Hughes Hubbard</v>
          </cell>
        </row>
        <row r="506">
          <cell r="A506">
            <v>465</v>
          </cell>
          <cell r="B506" t="str">
            <v>December 12, 2008</v>
          </cell>
          <cell r="C506" t="str">
            <v>FDIC</v>
          </cell>
          <cell r="D506" t="str">
            <v>RSSD</v>
          </cell>
          <cell r="E506">
            <v>3200230</v>
          </cell>
          <cell r="F506" t="str">
            <v>Country Bank Holding Company, Inc.</v>
          </cell>
          <cell r="G506" t="str">
            <v>OTC - Public</v>
          </cell>
          <cell r="H506">
            <v>10000000</v>
          </cell>
          <cell r="I506" t="str">
            <v>Approve</v>
          </cell>
          <cell r="T506" t="str">
            <v>Mr. Joseph Murray, Jr.</v>
          </cell>
          <cell r="U506" t="str">
            <v>212-883-6442</v>
          </cell>
          <cell r="V506" t="str">
            <v>Stephen P. Conti 212-883-6485</v>
          </cell>
          <cell r="W506" t="str">
            <v>200 East 42nd Street, 9th Fl.</v>
          </cell>
          <cell r="X506" t="str">
            <v>New York</v>
          </cell>
          <cell r="Y506" t="str">
            <v>NY</v>
          </cell>
          <cell r="Z506" t="str">
            <v>10017</v>
          </cell>
          <cell r="AA506" t="str">
            <v>(212) 883-6481</v>
          </cell>
          <cell r="AE506" t="str">
            <v>Squire Sanders</v>
          </cell>
        </row>
        <row r="507">
          <cell r="A507">
            <v>466</v>
          </cell>
          <cell r="B507" t="str">
            <v>December 12, 2008</v>
          </cell>
          <cell r="C507" t="str">
            <v>FDIC</v>
          </cell>
          <cell r="D507" t="str">
            <v>RSSD</v>
          </cell>
          <cell r="E507">
            <v>3388370</v>
          </cell>
          <cell r="F507" t="str">
            <v>DeSoto County Bank</v>
          </cell>
          <cell r="G507" t="str">
            <v>Private</v>
          </cell>
          <cell r="H507">
            <v>1174000</v>
          </cell>
          <cell r="I507" t="str">
            <v>Approve</v>
          </cell>
          <cell r="L507" t="str">
            <v>December 16, 2008</v>
          </cell>
          <cell r="M507">
            <v>39798.541666666664</v>
          </cell>
          <cell r="N507" t="str">
            <v>Approve</v>
          </cell>
          <cell r="O507">
            <v>1173000</v>
          </cell>
          <cell r="Q507" t="str">
            <v>Yes</v>
          </cell>
          <cell r="R507">
            <v>39812</v>
          </cell>
          <cell r="T507" t="str">
            <v>Mr. William M. Renovich</v>
          </cell>
          <cell r="U507" t="str">
            <v>662-393-3277</v>
          </cell>
          <cell r="V507" t="str">
            <v>Ken C. McNeil  Kmcneil@desotobank.com</v>
          </cell>
          <cell r="W507" t="str">
            <v>6040 Highway 51 North</v>
          </cell>
          <cell r="X507" t="str">
            <v>Horn Lake</v>
          </cell>
          <cell r="Y507" t="str">
            <v>MS</v>
          </cell>
          <cell r="Z507" t="str">
            <v>38637</v>
          </cell>
          <cell r="AA507" t="str">
            <v>(662) 393-3177</v>
          </cell>
          <cell r="AB507">
            <v>39829</v>
          </cell>
          <cell r="AE507" t="str">
            <v>Hughes Hubbard</v>
          </cell>
        </row>
        <row r="508">
          <cell r="A508">
            <v>467</v>
          </cell>
          <cell r="B508" t="str">
            <v>December 12, 2008</v>
          </cell>
          <cell r="C508" t="str">
            <v>FDIC</v>
          </cell>
          <cell r="D508" t="str">
            <v>RSSD</v>
          </cell>
          <cell r="E508">
            <v>1416831</v>
          </cell>
          <cell r="F508" t="str">
            <v>Country Bank Shares, Inc.</v>
          </cell>
          <cell r="G508" t="str">
            <v>Private</v>
          </cell>
          <cell r="H508">
            <v>7525000</v>
          </cell>
          <cell r="I508" t="str">
            <v>Approve</v>
          </cell>
          <cell r="L508" t="str">
            <v>December 19, 2008</v>
          </cell>
          <cell r="M508">
            <v>39801.5625</v>
          </cell>
          <cell r="N508" t="str">
            <v>Approve</v>
          </cell>
          <cell r="O508">
            <v>7525000</v>
          </cell>
          <cell r="Q508" t="str">
            <v>Yes</v>
          </cell>
          <cell r="R508">
            <v>39812</v>
          </cell>
          <cell r="T508" t="str">
            <v>Mr. Gerry A. Dunlap</v>
          </cell>
          <cell r="U508" t="str">
            <v>402-761-7601</v>
          </cell>
          <cell r="V508" t="str">
            <v>Gregory A. Dunlap 402-761-7610</v>
          </cell>
          <cell r="W508" t="str">
            <v>617 1st St., P.O. Box E</v>
          </cell>
          <cell r="X508" t="str">
            <v>Milford</v>
          </cell>
          <cell r="Y508" t="str">
            <v>NE</v>
          </cell>
          <cell r="Z508" t="str">
            <v>68405</v>
          </cell>
          <cell r="AA508" t="str">
            <v>(402) 761-2437</v>
          </cell>
          <cell r="AE508" t="str">
            <v>Squire Sanders</v>
          </cell>
        </row>
        <row r="509">
          <cell r="A509">
            <v>468</v>
          </cell>
          <cell r="B509" t="str">
            <v>December 12, 2008</v>
          </cell>
          <cell r="C509" t="str">
            <v>FDIC</v>
          </cell>
          <cell r="D509" t="str">
            <v>RSSD</v>
          </cell>
          <cell r="E509">
            <v>3807899</v>
          </cell>
          <cell r="F509" t="str">
            <v>First Freedom Bancshares, Inc.</v>
          </cell>
          <cell r="G509" t="str">
            <v>OTC - Public</v>
          </cell>
          <cell r="H509">
            <v>4500000</v>
          </cell>
          <cell r="I509" t="str">
            <v>Approve</v>
          </cell>
          <cell r="L509" t="str">
            <v>December 16, 2008</v>
          </cell>
          <cell r="M509">
            <v>39798.541666666664</v>
          </cell>
          <cell r="N509" t="str">
            <v>Approve</v>
          </cell>
          <cell r="O509">
            <v>4802000</v>
          </cell>
          <cell r="P509" t="str">
            <v>12/16/08--Conditions of approval: capital downstream to bank reaffirm viability: 1/9/09: Conditional approval lifted due to further information from FDIC</v>
          </cell>
          <cell r="Q509" t="str">
            <v>Yes</v>
          </cell>
          <cell r="R509">
            <v>39822</v>
          </cell>
          <cell r="T509" t="str">
            <v>Mr. John Lancaster</v>
          </cell>
          <cell r="U509" t="str">
            <v>615-470-1315</v>
          </cell>
          <cell r="V509" t="str">
            <v>Mike Wiggington 615-470-1312</v>
          </cell>
          <cell r="W509" t="str">
            <v>1620 West Main St., PO Box 100</v>
          </cell>
          <cell r="X509" t="str">
            <v>Lebanon</v>
          </cell>
          <cell r="Y509" t="str">
            <v>TN</v>
          </cell>
          <cell r="Z509" t="str">
            <v>37088</v>
          </cell>
          <cell r="AA509" t="str">
            <v>(615) 470-1354</v>
          </cell>
          <cell r="AE509" t="str">
            <v>Hughes Hubbard</v>
          </cell>
        </row>
        <row r="510">
          <cell r="A510">
            <v>469</v>
          </cell>
          <cell r="B510" t="str">
            <v>December 12, 2008</v>
          </cell>
          <cell r="C510" t="str">
            <v>FDIC</v>
          </cell>
          <cell r="D510" t="str">
            <v>RSSD</v>
          </cell>
          <cell r="E510">
            <v>3595468</v>
          </cell>
          <cell r="F510" t="str">
            <v>Founders Bancorp</v>
          </cell>
          <cell r="G510" t="str">
            <v>Private</v>
          </cell>
          <cell r="H510">
            <v>2750000</v>
          </cell>
          <cell r="I510" t="str">
            <v>Approve</v>
          </cell>
          <cell r="L510" t="str">
            <v>December 17, 2008</v>
          </cell>
          <cell r="M510">
            <v>39799.520833333336</v>
          </cell>
          <cell r="N510" t="str">
            <v>Approve</v>
          </cell>
          <cell r="O510">
            <v>1375000</v>
          </cell>
          <cell r="P510" t="str">
            <v>1/6/09: received email from Squire Sanders indicating they would like to decrease their funding amount to $1,375,000</v>
          </cell>
          <cell r="Q510" t="str">
            <v>Yes</v>
          </cell>
          <cell r="R510">
            <v>39812</v>
          </cell>
          <cell r="T510" t="str">
            <v xml:space="preserve">Mr. Thomas J. Sherman </v>
          </cell>
          <cell r="U510" t="str">
            <v>805-543-6580</v>
          </cell>
          <cell r="V510" t="str">
            <v>Mandy Leastman 805-543-6500 x 227</v>
          </cell>
          <cell r="W510" t="str">
            <v>237 Higuera Street</v>
          </cell>
          <cell r="X510" t="str">
            <v>San Luis Obispo</v>
          </cell>
          <cell r="Y510" t="str">
            <v>CA</v>
          </cell>
          <cell r="Z510" t="str">
            <v>93401</v>
          </cell>
          <cell r="AA510" t="str">
            <v>(805) 543-6599</v>
          </cell>
          <cell r="AB510">
            <v>39836</v>
          </cell>
          <cell r="AE510" t="str">
            <v>Squire Sanders</v>
          </cell>
        </row>
        <row r="511">
          <cell r="A511">
            <v>470</v>
          </cell>
          <cell r="B511" t="str">
            <v>December 12, 2008</v>
          </cell>
          <cell r="C511" t="str">
            <v>FDIC</v>
          </cell>
          <cell r="D511" t="str">
            <v>RSSD</v>
          </cell>
          <cell r="E511">
            <v>739159</v>
          </cell>
          <cell r="F511" t="str">
            <v>The Freeport State Bank</v>
          </cell>
          <cell r="G511" t="str">
            <v>Private</v>
          </cell>
          <cell r="H511">
            <v>301000</v>
          </cell>
          <cell r="I511" t="str">
            <v>Approve</v>
          </cell>
          <cell r="L511" t="str">
            <v>December 16, 2008</v>
          </cell>
          <cell r="M511">
            <v>39798.541666666664</v>
          </cell>
          <cell r="N511" t="str">
            <v>Approve</v>
          </cell>
          <cell r="O511">
            <v>301000</v>
          </cell>
          <cell r="Q511" t="str">
            <v>Yes</v>
          </cell>
          <cell r="R511">
            <v>39812</v>
          </cell>
          <cell r="T511" t="str">
            <v>Mr. Leon A. Drouhard</v>
          </cell>
          <cell r="U511" t="str">
            <v>620-435-6384</v>
          </cell>
          <cell r="V511" t="str">
            <v>Patrick A. Kerschen 620-869-7391</v>
          </cell>
          <cell r="W511" t="str">
            <v>807 West 14th Street</v>
          </cell>
          <cell r="X511" t="str">
            <v>Harper</v>
          </cell>
          <cell r="Y511" t="str">
            <v>KS</v>
          </cell>
          <cell r="Z511" t="str">
            <v>67058-0245</v>
          </cell>
          <cell r="AA511" t="str">
            <v>(620) 435-6373</v>
          </cell>
          <cell r="AE511" t="str">
            <v>Hughes Hubbard</v>
          </cell>
        </row>
        <row r="512">
          <cell r="A512">
            <v>471</v>
          </cell>
          <cell r="B512" t="str">
            <v>December 12, 2008</v>
          </cell>
          <cell r="C512" t="str">
            <v>FDIC</v>
          </cell>
          <cell r="D512" t="str">
            <v>RSSD</v>
          </cell>
          <cell r="E512">
            <v>1207673</v>
          </cell>
          <cell r="F512" t="str">
            <v>Mid-Iowa Bancshares Co.</v>
          </cell>
          <cell r="G512" t="str">
            <v>OTC - Private</v>
          </cell>
          <cell r="H512">
            <v>5565750</v>
          </cell>
          <cell r="I512" t="str">
            <v>Approve</v>
          </cell>
          <cell r="L512" t="str">
            <v>December 16, 2008</v>
          </cell>
          <cell r="M512">
            <v>39798.541666666664</v>
          </cell>
          <cell r="N512" t="str">
            <v>Approve</v>
          </cell>
          <cell r="O512">
            <v>5544000</v>
          </cell>
          <cell r="Q512" t="str">
            <v>Yes</v>
          </cell>
          <cell r="R512">
            <v>39812</v>
          </cell>
          <cell r="T512" t="str">
            <v>Mr. Thomas J. Larson</v>
          </cell>
          <cell r="U512" t="str">
            <v>515-395-8109</v>
          </cell>
          <cell r="V512" t="str">
            <v>Laurie L. Vitzthum 515-395-8142</v>
          </cell>
          <cell r="W512" t="str">
            <v>5 East Call Street</v>
          </cell>
          <cell r="X512" t="str">
            <v>Algona</v>
          </cell>
          <cell r="Y512" t="str">
            <v>IA</v>
          </cell>
          <cell r="Z512" t="str">
            <v>50511</v>
          </cell>
          <cell r="AA512" t="str">
            <v>(515) 295-3204</v>
          </cell>
          <cell r="AE512" t="str">
            <v>Squire Sanders</v>
          </cell>
        </row>
        <row r="513">
          <cell r="A513">
            <v>472</v>
          </cell>
          <cell r="B513" t="str">
            <v>December 12, 2008</v>
          </cell>
          <cell r="C513" t="str">
            <v>FDIC</v>
          </cell>
          <cell r="D513" t="str">
            <v>RSSD</v>
          </cell>
          <cell r="E513">
            <v>1140127</v>
          </cell>
          <cell r="F513" t="str">
            <v>Katahdin Bankshares Corp.</v>
          </cell>
          <cell r="H513">
            <v>10450000</v>
          </cell>
          <cell r="I513" t="str">
            <v>Approve</v>
          </cell>
          <cell r="L513" t="str">
            <v>December 16, 2008</v>
          </cell>
          <cell r="M513">
            <v>39798.541666666664</v>
          </cell>
          <cell r="N513" t="str">
            <v>Approve</v>
          </cell>
          <cell r="O513">
            <v>10449000</v>
          </cell>
          <cell r="Q513" t="str">
            <v>Yes</v>
          </cell>
          <cell r="R513">
            <v>39812</v>
          </cell>
          <cell r="T513" t="str">
            <v>Mr. Jon J. Prescott</v>
          </cell>
          <cell r="U513" t="str">
            <v>207-521-0455 x111</v>
          </cell>
          <cell r="V513" t="str">
            <v>Matthew M. Nightingale 270-521-0455 x110</v>
          </cell>
          <cell r="W513" t="str">
            <v>20 Katahdin Lane, PO Box 36</v>
          </cell>
          <cell r="X513" t="str">
            <v>Houlton</v>
          </cell>
          <cell r="Y513" t="str">
            <v>ME</v>
          </cell>
          <cell r="Z513" t="str">
            <v>04730</v>
          </cell>
          <cell r="AA513" t="str">
            <v>(207) 521-0445</v>
          </cell>
          <cell r="AE513" t="str">
            <v>Hughes Hubbard</v>
          </cell>
        </row>
        <row r="514">
          <cell r="A514">
            <v>473</v>
          </cell>
          <cell r="B514" t="str">
            <v>December 12, 2008</v>
          </cell>
          <cell r="C514" t="str">
            <v>FDIC</v>
          </cell>
          <cell r="D514" t="str">
            <v>RSSD</v>
          </cell>
          <cell r="E514">
            <v>2743235</v>
          </cell>
          <cell r="F514" t="str">
            <v>Red River Bancshares, Inc.</v>
          </cell>
          <cell r="G514" t="str">
            <v>Private</v>
          </cell>
          <cell r="H514">
            <v>10000000</v>
          </cell>
          <cell r="I514" t="str">
            <v>Approve</v>
          </cell>
          <cell r="L514" t="str">
            <v>December 19, 2008</v>
          </cell>
          <cell r="M514">
            <v>39801.5625</v>
          </cell>
          <cell r="N514" t="str">
            <v>Approve</v>
          </cell>
          <cell r="O514">
            <v>10000000</v>
          </cell>
          <cell r="Q514" t="str">
            <v>Yes</v>
          </cell>
          <cell r="R514">
            <v>39812</v>
          </cell>
          <cell r="T514" t="str">
            <v>Mr. R. Blake Chatelain</v>
          </cell>
          <cell r="U514" t="str">
            <v>318-561-4028</v>
          </cell>
          <cell r="V514" t="str">
            <v>Wylie D. Cavin III 318-561-4022</v>
          </cell>
          <cell r="W514" t="str">
            <v>1412 Centre Court Drive</v>
          </cell>
          <cell r="X514" t="str">
            <v>Alexandria</v>
          </cell>
          <cell r="Y514" t="str">
            <v>LA</v>
          </cell>
          <cell r="Z514" t="str">
            <v>71301</v>
          </cell>
          <cell r="AA514" t="str">
            <v>(318) 561-4011</v>
          </cell>
          <cell r="AB514">
            <v>39836</v>
          </cell>
          <cell r="AE514" t="str">
            <v>Squire Sanders</v>
          </cell>
        </row>
        <row r="515">
          <cell r="A515">
            <v>474</v>
          </cell>
          <cell r="B515" t="str">
            <v>December 12, 2008</v>
          </cell>
          <cell r="C515" t="str">
            <v>FDIC</v>
          </cell>
          <cell r="D515" t="str">
            <v>RSSD</v>
          </cell>
          <cell r="E515">
            <v>2250180</v>
          </cell>
          <cell r="F515" t="str">
            <v>Security Bancshares of Pulaski County, Inc.</v>
          </cell>
          <cell r="G515" t="str">
            <v>Private</v>
          </cell>
          <cell r="H515">
            <v>2152500</v>
          </cell>
          <cell r="I515" t="str">
            <v>Approve</v>
          </cell>
          <cell r="L515" t="str">
            <v>December 19, 2008</v>
          </cell>
          <cell r="M515">
            <v>39801.5625</v>
          </cell>
          <cell r="N515" t="str">
            <v>Approve</v>
          </cell>
          <cell r="O515">
            <v>2152000</v>
          </cell>
          <cell r="Q515" t="str">
            <v>Yes</v>
          </cell>
          <cell r="R515">
            <v>39812</v>
          </cell>
          <cell r="T515" t="str">
            <v>Mr. Carl Boone</v>
          </cell>
          <cell r="U515" t="str">
            <v>573-774-6417</v>
          </cell>
          <cell r="V515" t="str">
            <v>Keith Pritchard 573-774-6417</v>
          </cell>
          <cell r="W515" t="str">
            <v>110 Lynn St. PO Box S</v>
          </cell>
          <cell r="X515" t="str">
            <v>Waynesville</v>
          </cell>
          <cell r="Y515" t="str">
            <v>MO</v>
          </cell>
          <cell r="Z515" t="str">
            <v>65583</v>
          </cell>
          <cell r="AA515" t="str">
            <v>(573) 774-6465</v>
          </cell>
          <cell r="AE515" t="str">
            <v>Hughes Hubbard</v>
          </cell>
        </row>
        <row r="516">
          <cell r="A516">
            <v>475</v>
          </cell>
          <cell r="B516" t="str">
            <v>December 12, 2008</v>
          </cell>
          <cell r="C516" t="str">
            <v>FDIC</v>
          </cell>
          <cell r="D516" t="str">
            <v>RSSD</v>
          </cell>
          <cell r="E516">
            <v>2360454</v>
          </cell>
          <cell r="F516" t="str">
            <v>Stockmens Financial Corporation</v>
          </cell>
          <cell r="G516" t="str">
            <v>Private</v>
          </cell>
          <cell r="H516">
            <v>65203000</v>
          </cell>
          <cell r="I516" t="str">
            <v>Approve</v>
          </cell>
          <cell r="L516" t="str">
            <v>January 5, 2009</v>
          </cell>
          <cell r="M516">
            <v>39818.666666666664</v>
          </cell>
          <cell r="N516" t="str">
            <v>Approve</v>
          </cell>
          <cell r="O516">
            <v>15568000</v>
          </cell>
          <cell r="Q516" t="str">
            <v>Yes</v>
          </cell>
          <cell r="R516">
            <v>39819</v>
          </cell>
          <cell r="T516" t="str">
            <v xml:space="preserve">Mr. Gregory Hunter </v>
          </cell>
          <cell r="U516" t="str">
            <v>605-718-8300</v>
          </cell>
          <cell r="V516" t="str">
            <v>Bob Wentz 605-718-8319</v>
          </cell>
          <cell r="W516" t="str">
            <v>805 Fifth Street</v>
          </cell>
          <cell r="X516" t="str">
            <v xml:space="preserve">Rapid City </v>
          </cell>
          <cell r="Y516" t="str">
            <v>SD</v>
          </cell>
          <cell r="Z516" t="str">
            <v>57702</v>
          </cell>
          <cell r="AA516" t="str">
            <v>(605) 718-8319</v>
          </cell>
          <cell r="AE516" t="str">
            <v>Squire Sanders</v>
          </cell>
        </row>
        <row r="517">
          <cell r="A517">
            <v>476</v>
          </cell>
          <cell r="B517" t="str">
            <v>December 12, 2008</v>
          </cell>
          <cell r="C517" t="str">
            <v>FDIC</v>
          </cell>
          <cell r="D517" t="str">
            <v>RSSD</v>
          </cell>
          <cell r="E517">
            <v>1052789</v>
          </cell>
          <cell r="F517" t="str">
            <v>Sherman County Management Inc.</v>
          </cell>
          <cell r="G517" t="str">
            <v>OTC - Private</v>
          </cell>
          <cell r="H517">
            <v>2800000</v>
          </cell>
          <cell r="I517" t="str">
            <v>Approve</v>
          </cell>
          <cell r="L517" t="str">
            <v>December 16, 2008</v>
          </cell>
          <cell r="M517">
            <v>39798.541666666664</v>
          </cell>
          <cell r="N517" t="str">
            <v>Approve</v>
          </cell>
          <cell r="O517">
            <v>2800000</v>
          </cell>
          <cell r="Q517" t="str">
            <v>Yes</v>
          </cell>
          <cell r="R517">
            <v>39812</v>
          </cell>
          <cell r="T517" t="str">
            <v>Mr. G. E. Wortman</v>
          </cell>
          <cell r="U517" t="str">
            <v>308-745-1500</v>
          </cell>
          <cell r="V517" t="str">
            <v>Barb Jaeschke 308-745-1500</v>
          </cell>
          <cell r="W517" t="str">
            <v>734 O Street</v>
          </cell>
          <cell r="X517" t="str">
            <v>Loup City</v>
          </cell>
          <cell r="Y517" t="str">
            <v>NE</v>
          </cell>
          <cell r="Z517" t="str">
            <v>68853</v>
          </cell>
          <cell r="AA517" t="str">
            <v>(308) 745-1655</v>
          </cell>
          <cell r="AE517" t="str">
            <v>Hughes Hubbard</v>
          </cell>
        </row>
        <row r="518">
          <cell r="A518">
            <v>477</v>
          </cell>
          <cell r="B518" t="str">
            <v>December 12, 2008</v>
          </cell>
          <cell r="C518" t="str">
            <v>FDIC</v>
          </cell>
          <cell r="D518" t="str">
            <v>RSSD</v>
          </cell>
          <cell r="E518">
            <v>1417333</v>
          </cell>
          <cell r="F518" t="str">
            <v>State Bankshares, Inc.</v>
          </cell>
          <cell r="G518" t="str">
            <v>Private</v>
          </cell>
          <cell r="H518">
            <v>50000000</v>
          </cell>
          <cell r="I518" t="str">
            <v>Approve</v>
          </cell>
          <cell r="L518" t="str">
            <v>December 16, 2008</v>
          </cell>
          <cell r="M518">
            <v>39798.541666666664</v>
          </cell>
          <cell r="N518" t="str">
            <v>Approve</v>
          </cell>
          <cell r="O518">
            <v>50000000</v>
          </cell>
          <cell r="Q518" t="str">
            <v>Yes</v>
          </cell>
          <cell r="R518">
            <v>39812</v>
          </cell>
          <cell r="T518" t="str">
            <v>Mr. Rodney C. Jordahl</v>
          </cell>
          <cell r="U518" t="str">
            <v>701-298-1518</v>
          </cell>
          <cell r="V518" t="str">
            <v>Blake Nelson 701-451-7515</v>
          </cell>
          <cell r="W518" t="str">
            <v>3100 13th Avenue South</v>
          </cell>
          <cell r="X518" t="str">
            <v>Fargo</v>
          </cell>
          <cell r="Y518" t="str">
            <v>ND</v>
          </cell>
          <cell r="Z518" t="str">
            <v>58103</v>
          </cell>
          <cell r="AA518" t="str">
            <v>(701) 451-7515</v>
          </cell>
          <cell r="AB518">
            <v>39829</v>
          </cell>
          <cell r="AC518">
            <v>39829</v>
          </cell>
          <cell r="AD518">
            <v>50000000</v>
          </cell>
          <cell r="AE518" t="str">
            <v>Squire Sanders</v>
          </cell>
        </row>
        <row r="519">
          <cell r="A519">
            <v>478</v>
          </cell>
          <cell r="B519" t="str">
            <v>December 12, 2008</v>
          </cell>
          <cell r="C519" t="str">
            <v>FDIC</v>
          </cell>
          <cell r="D519" t="str">
            <v>RSSD</v>
          </cell>
          <cell r="E519">
            <v>1097771</v>
          </cell>
          <cell r="F519" t="str">
            <v>State Capital Corp.</v>
          </cell>
          <cell r="G519" t="str">
            <v>OTC - Private</v>
          </cell>
          <cell r="H519">
            <v>23600000</v>
          </cell>
          <cell r="I519" t="str">
            <v>Approve</v>
          </cell>
          <cell r="L519" t="str">
            <v>December 16, 2008</v>
          </cell>
          <cell r="M519">
            <v>39798.541666666664</v>
          </cell>
          <cell r="N519" t="str">
            <v>Approve</v>
          </cell>
          <cell r="O519">
            <v>23600000</v>
          </cell>
          <cell r="Q519" t="str">
            <v>Yes</v>
          </cell>
          <cell r="R519">
            <v>39812</v>
          </cell>
          <cell r="T519" t="str">
            <v>Mr. Craig Landrum</v>
          </cell>
          <cell r="U519" t="str">
            <v>601-949-4973</v>
          </cell>
          <cell r="V519" t="str">
            <v>Kirk Graves 601-605-3544</v>
          </cell>
          <cell r="W519" t="str">
            <v>PO Box 8287</v>
          </cell>
          <cell r="X519" t="str">
            <v>Greenwood</v>
          </cell>
          <cell r="Y519" t="str">
            <v>MS</v>
          </cell>
          <cell r="Z519" t="str">
            <v>38935-8287</v>
          </cell>
          <cell r="AA519" t="str">
            <v>(610) 949-4861</v>
          </cell>
          <cell r="AE519" t="str">
            <v>Hughes Hubbard</v>
          </cell>
        </row>
        <row r="520">
          <cell r="A520">
            <v>479</v>
          </cell>
          <cell r="B520" t="str">
            <v>December 12, 2008</v>
          </cell>
          <cell r="C520" t="str">
            <v>FDIC</v>
          </cell>
          <cell r="D520" t="str">
            <v>RSSD</v>
          </cell>
          <cell r="E520">
            <v>2889870</v>
          </cell>
          <cell r="F520" t="str">
            <v>RSB Financial, Inc./Tightwad Bank</v>
          </cell>
          <cell r="G520" t="str">
            <v>OTC - Private</v>
          </cell>
          <cell r="H520">
            <v>363060</v>
          </cell>
          <cell r="I520" t="str">
            <v>Approve</v>
          </cell>
          <cell r="L520" t="str">
            <v>December 16, 2008</v>
          </cell>
          <cell r="M520">
            <v>39798.541666666664</v>
          </cell>
          <cell r="N520" t="str">
            <v>Approve</v>
          </cell>
          <cell r="O520">
            <v>363000</v>
          </cell>
          <cell r="Q520" t="str">
            <v>Yes</v>
          </cell>
          <cell r="R520">
            <v>39812</v>
          </cell>
          <cell r="T520" t="str">
            <v>Mr. Don Higdon</v>
          </cell>
          <cell r="U520" t="str">
            <v>913-579-7861</v>
          </cell>
          <cell r="V520" t="str">
            <v>Cindy Koch 620-699-3500</v>
          </cell>
          <cell r="W520" t="str">
            <v>5939 Oakwood</v>
          </cell>
          <cell r="X520" t="str">
            <v>Mission Hills</v>
          </cell>
          <cell r="Y520" t="str">
            <v>KS</v>
          </cell>
          <cell r="Z520" t="str">
            <v>66868</v>
          </cell>
          <cell r="AA520" t="str">
            <v>(913) 432-9188</v>
          </cell>
          <cell r="AE520" t="str">
            <v>Squire Sanders</v>
          </cell>
        </row>
        <row r="521">
          <cell r="A521">
            <v>480</v>
          </cell>
          <cell r="B521" t="str">
            <v>December 12, 2008</v>
          </cell>
          <cell r="C521" t="str">
            <v>FDIC</v>
          </cell>
          <cell r="D521" t="str">
            <v>RSSD</v>
          </cell>
          <cell r="E521">
            <v>2637820</v>
          </cell>
          <cell r="F521" t="str">
            <v>Guaranty Bancorp, Inc.</v>
          </cell>
          <cell r="G521" t="str">
            <v>Private</v>
          </cell>
          <cell r="H521">
            <v>6965000</v>
          </cell>
          <cell r="I521" t="str">
            <v>Approve</v>
          </cell>
          <cell r="L521" t="str">
            <v>December 16, 2008</v>
          </cell>
          <cell r="M521">
            <v>39798.541666666664</v>
          </cell>
          <cell r="N521" t="str">
            <v>Approve</v>
          </cell>
          <cell r="O521">
            <v>6920000</v>
          </cell>
          <cell r="Q521" t="str">
            <v>Yes</v>
          </cell>
          <cell r="R521">
            <v>39812</v>
          </cell>
          <cell r="T521" t="str">
            <v>Mr. James E. Graham</v>
          </cell>
          <cell r="U521" t="str">
            <v>603-747-2735 x204</v>
          </cell>
          <cell r="V521" t="str">
            <v>Richard P. Gagne 603-747-2735 x205</v>
          </cell>
          <cell r="W521" t="str">
            <v>63 Central Street</v>
          </cell>
          <cell r="X521" t="str">
            <v>Woodsville</v>
          </cell>
          <cell r="Y521" t="str">
            <v>NH</v>
          </cell>
          <cell r="Z521" t="str">
            <v>03785</v>
          </cell>
          <cell r="AA521" t="str">
            <v>(603) 747-3267</v>
          </cell>
          <cell r="AE521" t="str">
            <v>Hughes Hubbard</v>
          </cell>
        </row>
        <row r="522">
          <cell r="A522">
            <v>481</v>
          </cell>
          <cell r="B522" t="str">
            <v>December 12, 2008</v>
          </cell>
          <cell r="C522" t="str">
            <v>FDIC</v>
          </cell>
          <cell r="D522" t="str">
            <v>RSSD</v>
          </cell>
          <cell r="E522">
            <v>2931603</v>
          </cell>
          <cell r="F522" t="str">
            <v>World's Foremost Bank</v>
          </cell>
          <cell r="H522">
            <v>13200000</v>
          </cell>
          <cell r="I522" t="str">
            <v>Approve</v>
          </cell>
          <cell r="L522" t="str">
            <v>December 16, 2008</v>
          </cell>
          <cell r="M522">
            <v>39798.541666666664</v>
          </cell>
          <cell r="N522" t="str">
            <v>HOLD</v>
          </cell>
          <cell r="P522" t="str">
            <v>12/16/08: I/C held for more information</v>
          </cell>
          <cell r="T522" t="str">
            <v>Mr. Joe Friebe</v>
          </cell>
          <cell r="U522" t="str">
            <v>402-323-4322</v>
          </cell>
          <cell r="V522" t="str">
            <v>Kevin Werts 402-323-4476</v>
          </cell>
          <cell r="W522" t="str">
            <v>4800 NW 1st Street</v>
          </cell>
          <cell r="X522" t="str">
            <v>Lincoln</v>
          </cell>
          <cell r="Y522" t="str">
            <v>NE</v>
          </cell>
          <cell r="Z522" t="str">
            <v>68521</v>
          </cell>
          <cell r="AA522" t="str">
            <v>(402) 323-4496</v>
          </cell>
          <cell r="AE522" t="str">
            <v>Squire Sanders</v>
          </cell>
        </row>
        <row r="524">
          <cell r="A524">
            <v>482</v>
          </cell>
          <cell r="B524" t="str">
            <v>December 15, 2008</v>
          </cell>
          <cell r="C524" t="str">
            <v>FRB</v>
          </cell>
          <cell r="D524" t="str">
            <v>RSSD</v>
          </cell>
          <cell r="E524">
            <v>1472257</v>
          </cell>
          <cell r="F524" t="str">
            <v>Annapolis Bancorp, Inc.</v>
          </cell>
          <cell r="G524" t="str">
            <v xml:space="preserve">Public </v>
          </cell>
          <cell r="H524">
            <v>8152000</v>
          </cell>
          <cell r="I524" t="str">
            <v>Approve</v>
          </cell>
          <cell r="L524" t="str">
            <v>December 17, 2008</v>
          </cell>
          <cell r="M524">
            <v>39799.520833333336</v>
          </cell>
          <cell r="N524" t="str">
            <v>Approve</v>
          </cell>
          <cell r="O524">
            <v>8152000</v>
          </cell>
          <cell r="Q524" t="str">
            <v>Yes</v>
          </cell>
          <cell r="R524">
            <v>39812</v>
          </cell>
          <cell r="T524" t="str">
            <v>Ms. Margaret Theiss Faison</v>
          </cell>
          <cell r="U524" t="str">
            <v>410-224-4455</v>
          </cell>
          <cell r="V524" t="str">
            <v>Richard M. Lerner 410-224-4455</v>
          </cell>
          <cell r="W524" t="str">
            <v>1000 Bestgate Road</v>
          </cell>
          <cell r="X524" t="str">
            <v xml:space="preserve">Annapolis </v>
          </cell>
          <cell r="Y524" t="str">
            <v>MD</v>
          </cell>
          <cell r="Z524" t="str">
            <v>21401</v>
          </cell>
          <cell r="AA524" t="str">
            <v>(410) 224-2943</v>
          </cell>
          <cell r="AE524" t="str">
            <v>Hughes Hubbard</v>
          </cell>
          <cell r="AF524" t="str">
            <v>ANNB</v>
          </cell>
        </row>
        <row r="525">
          <cell r="A525">
            <v>483</v>
          </cell>
          <cell r="B525" t="str">
            <v>December 15, 2008</v>
          </cell>
          <cell r="C525" t="str">
            <v>OCC</v>
          </cell>
          <cell r="D525" t="str">
            <v>RSSD</v>
          </cell>
          <cell r="E525">
            <v>1248162</v>
          </cell>
          <cell r="F525" t="str">
            <v>BNCCORP, Inc.</v>
          </cell>
          <cell r="G525" t="str">
            <v>Private</v>
          </cell>
          <cell r="H525">
            <v>20093000</v>
          </cell>
          <cell r="I525" t="str">
            <v>Approve</v>
          </cell>
          <cell r="L525" t="str">
            <v>December 17, 2008</v>
          </cell>
          <cell r="M525">
            <v>39799.520833333336</v>
          </cell>
          <cell r="N525" t="str">
            <v>Approve</v>
          </cell>
          <cell r="O525">
            <v>20093000</v>
          </cell>
          <cell r="Q525" t="str">
            <v>Yes</v>
          </cell>
          <cell r="R525">
            <v>39812</v>
          </cell>
          <cell r="T525" t="str">
            <v>Mr. Gregory K. Cleveland</v>
          </cell>
          <cell r="U525" t="str">
            <v>602-852-3526</v>
          </cell>
          <cell r="V525" t="str">
            <v>Timothy J. Franz 612-605-2213</v>
          </cell>
          <cell r="W525" t="str">
            <v>2425 East Camelbank Road, Suite 100</v>
          </cell>
          <cell r="X525" t="str">
            <v>Phoenix</v>
          </cell>
          <cell r="Y525" t="str">
            <v>AZ</v>
          </cell>
          <cell r="Z525">
            <v>85016</v>
          </cell>
          <cell r="AA525" t="str">
            <v>(612) 371-4389</v>
          </cell>
          <cell r="AB525">
            <v>39829</v>
          </cell>
          <cell r="AC525">
            <v>39829</v>
          </cell>
          <cell r="AD525">
            <v>20093000</v>
          </cell>
          <cell r="AE525" t="str">
            <v>Squire Sanders</v>
          </cell>
          <cell r="AF525" t="str">
            <v>BNCC</v>
          </cell>
        </row>
        <row r="526">
          <cell r="A526">
            <v>484</v>
          </cell>
          <cell r="B526" t="str">
            <v>December 15, 2008</v>
          </cell>
          <cell r="C526" t="str">
            <v>OCC</v>
          </cell>
          <cell r="D526" t="str">
            <v>RSSD</v>
          </cell>
          <cell r="E526">
            <v>2929383</v>
          </cell>
          <cell r="F526" t="str">
            <v>Cornerstone Bancorp, Inc.</v>
          </cell>
          <cell r="G526" t="str">
            <v>Private</v>
          </cell>
          <cell r="H526">
            <v>11244300</v>
          </cell>
          <cell r="I526" t="str">
            <v>Approve</v>
          </cell>
          <cell r="L526" t="str">
            <v>December 17, 2008</v>
          </cell>
          <cell r="M526">
            <v>39799.520833333336</v>
          </cell>
          <cell r="N526" t="str">
            <v>Approve</v>
          </cell>
          <cell r="O526">
            <v>11244000</v>
          </cell>
          <cell r="Q526" t="str">
            <v>Yes</v>
          </cell>
          <cell r="R526">
            <v>39812</v>
          </cell>
          <cell r="T526" t="str">
            <v>Ms. Shawna Brauer</v>
          </cell>
          <cell r="U526" t="str">
            <v>847-654-3015</v>
          </cell>
          <cell r="V526" t="str">
            <v>Thomas P. MacCarthy 847-654-3011</v>
          </cell>
          <cell r="W526" t="str">
            <v>One W. Northwest Highway</v>
          </cell>
          <cell r="X526" t="str">
            <v>Palatine</v>
          </cell>
          <cell r="Y526" t="str">
            <v>IL</v>
          </cell>
          <cell r="Z526" t="str">
            <v>60067</v>
          </cell>
          <cell r="AA526" t="str">
            <v>(847) 934-3886</v>
          </cell>
          <cell r="AE526" t="str">
            <v>Hughes Hubbard</v>
          </cell>
        </row>
        <row r="527">
          <cell r="A527">
            <v>485</v>
          </cell>
          <cell r="B527" t="str">
            <v>December 15, 2008</v>
          </cell>
          <cell r="C527" t="str">
            <v>OCC</v>
          </cell>
          <cell r="D527" t="str">
            <v>RSSD</v>
          </cell>
          <cell r="E527">
            <v>3360273</v>
          </cell>
          <cell r="F527" t="str">
            <v>ICB Financial/Inland Community Bank</v>
          </cell>
          <cell r="G527" t="str">
            <v>Private</v>
          </cell>
          <cell r="H527">
            <v>6000000</v>
          </cell>
          <cell r="I527" t="str">
            <v>Approve</v>
          </cell>
          <cell r="L527" t="str">
            <v>December 19, 2008</v>
          </cell>
          <cell r="M527">
            <v>39801.5625</v>
          </cell>
          <cell r="N527" t="str">
            <v>Approve</v>
          </cell>
          <cell r="O527">
            <v>6000000</v>
          </cell>
          <cell r="Q527" t="str">
            <v>Yes</v>
          </cell>
          <cell r="R527">
            <v>39812</v>
          </cell>
          <cell r="T527" t="str">
            <v>Mr. James S. Cooper</v>
          </cell>
          <cell r="U527" t="str">
            <v>909-481-8706 ext 280</v>
          </cell>
          <cell r="V527" t="str">
            <v>Thomas O. Griel 909-483-8882</v>
          </cell>
          <cell r="W527" t="str">
            <v>3999 E. Inland Empire Blvd</v>
          </cell>
          <cell r="X527" t="str">
            <v>Ontario</v>
          </cell>
          <cell r="Y527" t="str">
            <v>CA</v>
          </cell>
          <cell r="Z527" t="str">
            <v>91764</v>
          </cell>
          <cell r="AA527" t="str">
            <v>(909) 481-9928</v>
          </cell>
          <cell r="AE527" t="str">
            <v>Squire Sanders</v>
          </cell>
        </row>
        <row r="528">
          <cell r="A528">
            <v>486</v>
          </cell>
          <cell r="B528" t="str">
            <v>December 15, 2008</v>
          </cell>
          <cell r="C528" t="str">
            <v>OCC</v>
          </cell>
          <cell r="D528" t="str">
            <v>RSSD</v>
          </cell>
          <cell r="E528">
            <v>1208009</v>
          </cell>
          <cell r="F528" t="str">
            <v>First Manitowoc Bancorp, Inc.</v>
          </cell>
          <cell r="G528" t="str">
            <v>Private</v>
          </cell>
          <cell r="H528">
            <v>12000000</v>
          </cell>
          <cell r="I528" t="str">
            <v>Approve</v>
          </cell>
          <cell r="L528" t="str">
            <v>December 17, 2008</v>
          </cell>
          <cell r="M528">
            <v>39799.520833333336</v>
          </cell>
          <cell r="N528" t="str">
            <v>Approve</v>
          </cell>
          <cell r="O528">
            <v>12000000</v>
          </cell>
          <cell r="Q528" t="str">
            <v>Yes</v>
          </cell>
          <cell r="R528">
            <v>39812</v>
          </cell>
          <cell r="T528" t="str">
            <v>Mr. Thomas J. Bare</v>
          </cell>
          <cell r="U528" t="str">
            <v>920-652-3230</v>
          </cell>
          <cell r="V528" t="str">
            <v>Lisa O'Neill 920-684-6611</v>
          </cell>
          <cell r="W528" t="str">
            <v>402 North 8th Street</v>
          </cell>
          <cell r="X528" t="str">
            <v>Manitowoc</v>
          </cell>
          <cell r="Y528" t="str">
            <v>WI</v>
          </cell>
          <cell r="Z528" t="str">
            <v>54221</v>
          </cell>
          <cell r="AA528" t="str">
            <v>(920) 683-5693</v>
          </cell>
          <cell r="AB528">
            <v>39829</v>
          </cell>
          <cell r="AC528">
            <v>39829</v>
          </cell>
          <cell r="AD528">
            <v>12000000</v>
          </cell>
          <cell r="AE528" t="str">
            <v>Hughes Hubbard</v>
          </cell>
          <cell r="AF528" t="str">
            <v>FMWC</v>
          </cell>
        </row>
        <row r="529">
          <cell r="A529">
            <v>487</v>
          </cell>
          <cell r="B529" t="str">
            <v>December 15, 2008</v>
          </cell>
          <cell r="C529" t="str">
            <v>OCC</v>
          </cell>
          <cell r="D529" t="str">
            <v>RSSD</v>
          </cell>
          <cell r="E529">
            <v>895055</v>
          </cell>
          <cell r="F529" t="str">
            <v>First National Bank of McGregor</v>
          </cell>
          <cell r="G529" t="str">
            <v>OTC - Public</v>
          </cell>
          <cell r="H529">
            <v>2200000</v>
          </cell>
          <cell r="I529" t="str">
            <v>Approve</v>
          </cell>
          <cell r="L529" t="str">
            <v>December 17, 2008</v>
          </cell>
          <cell r="M529">
            <v>39799.520833333336</v>
          </cell>
          <cell r="N529" t="str">
            <v xml:space="preserve">Approve </v>
          </cell>
          <cell r="O529">
            <v>2200000</v>
          </cell>
          <cell r="Q529" t="str">
            <v>Yes</v>
          </cell>
          <cell r="R529">
            <v>39812</v>
          </cell>
          <cell r="T529" t="str">
            <v>Mr. David M. Littlewood</v>
          </cell>
          <cell r="U529" t="str">
            <v>254-840-2836</v>
          </cell>
          <cell r="V529" t="str">
            <v>James M. Beard 254-840-2836</v>
          </cell>
          <cell r="W529" t="str">
            <v>401 S. Main Street</v>
          </cell>
          <cell r="X529" t="str">
            <v>McGregor</v>
          </cell>
          <cell r="Y529" t="str">
            <v>TX</v>
          </cell>
          <cell r="Z529" t="str">
            <v>76657</v>
          </cell>
          <cell r="AA529" t="str">
            <v>(254) 848-4703</v>
          </cell>
          <cell r="AE529" t="str">
            <v>Squire Sanders</v>
          </cell>
        </row>
        <row r="530">
          <cell r="A530">
            <v>488</v>
          </cell>
          <cell r="B530" t="str">
            <v>December 15, 2008</v>
          </cell>
          <cell r="C530" t="str">
            <v>OCC</v>
          </cell>
          <cell r="D530" t="str">
            <v>RSSD</v>
          </cell>
          <cell r="E530">
            <v>1209323</v>
          </cell>
          <cell r="F530" t="str">
            <v>La Salle Bancorp, Inc./Hometown National Bank</v>
          </cell>
          <cell r="G530" t="str">
            <v>Private</v>
          </cell>
          <cell r="H530">
            <v>3750000</v>
          </cell>
          <cell r="I530" t="str">
            <v>Approve</v>
          </cell>
          <cell r="L530" t="str">
            <v>December 17, 2008</v>
          </cell>
          <cell r="M530">
            <v>39799.520833333336</v>
          </cell>
          <cell r="N530" t="str">
            <v>Approve</v>
          </cell>
          <cell r="O530">
            <v>3750000</v>
          </cell>
          <cell r="P530" t="str">
            <v>1/15/09: Counsel Alerted UST of their Withdrawal</v>
          </cell>
          <cell r="Q530" t="str">
            <v>Yes</v>
          </cell>
          <cell r="R530">
            <v>39812</v>
          </cell>
          <cell r="T530" t="str">
            <v>Ms. Trisha M. Boga</v>
          </cell>
          <cell r="U530" t="str">
            <v>815-220-2270</v>
          </cell>
          <cell r="V530" t="str">
            <v>James C. Riley 815-220-2228</v>
          </cell>
          <cell r="W530" t="str">
            <v>260 Bucklin St.</v>
          </cell>
          <cell r="X530" t="str">
            <v>LaSalle</v>
          </cell>
          <cell r="Y530" t="str">
            <v>IL</v>
          </cell>
          <cell r="Z530" t="str">
            <v>61301</v>
          </cell>
          <cell r="AA530" t="str">
            <v>(815) 223-3238</v>
          </cell>
          <cell r="AE530" t="str">
            <v>Squire Sanders</v>
          </cell>
          <cell r="AJ530">
            <v>39828</v>
          </cell>
        </row>
        <row r="531">
          <cell r="A531">
            <v>489</v>
          </cell>
          <cell r="B531" t="str">
            <v>December 15, 2008</v>
          </cell>
          <cell r="C531" t="str">
            <v>OCC</v>
          </cell>
          <cell r="D531" t="str">
            <v>RSSD</v>
          </cell>
          <cell r="E531">
            <v>1206911</v>
          </cell>
          <cell r="F531" t="str">
            <v>Old Second Bancorp, Inc.</v>
          </cell>
          <cell r="G531" t="str">
            <v xml:space="preserve">Public </v>
          </cell>
          <cell r="H531">
            <v>73000000</v>
          </cell>
          <cell r="I531" t="str">
            <v>Approve</v>
          </cell>
          <cell r="L531" t="str">
            <v>December 17, 2008</v>
          </cell>
          <cell r="M531">
            <v>39799.520833333336</v>
          </cell>
          <cell r="N531" t="str">
            <v>Approve</v>
          </cell>
          <cell r="O531">
            <v>73000000</v>
          </cell>
          <cell r="Q531" t="str">
            <v>Yes</v>
          </cell>
          <cell r="R531">
            <v>39812</v>
          </cell>
          <cell r="T531" t="str">
            <v>Mr. Doug Cheatham</v>
          </cell>
          <cell r="U531" t="str">
            <v>630-906-5484</v>
          </cell>
          <cell r="V531" t="str">
            <v>Mary King Wilson 630-906-5471</v>
          </cell>
          <cell r="W531" t="str">
            <v>37 South River Street</v>
          </cell>
          <cell r="X531" t="str">
            <v>Aurora</v>
          </cell>
          <cell r="Y531" t="str">
            <v>Il</v>
          </cell>
          <cell r="Z531" t="str">
            <v>60506</v>
          </cell>
          <cell r="AA531" t="str">
            <v>(630) 906-3208</v>
          </cell>
          <cell r="AB531">
            <v>39829</v>
          </cell>
          <cell r="AC531">
            <v>39829</v>
          </cell>
          <cell r="AD531">
            <v>73000000</v>
          </cell>
          <cell r="AE531" t="str">
            <v>Squire Sanders</v>
          </cell>
          <cell r="AF531" t="str">
            <v>OSBC</v>
          </cell>
          <cell r="AH531">
            <v>13.43</v>
          </cell>
          <cell r="AI531">
            <v>815339</v>
          </cell>
        </row>
        <row r="532">
          <cell r="A532">
            <v>490</v>
          </cell>
          <cell r="B532" t="str">
            <v>December 15, 2008</v>
          </cell>
          <cell r="C532" t="str">
            <v>OCC</v>
          </cell>
          <cell r="D532" t="str">
            <v>RSSD</v>
          </cell>
          <cell r="E532">
            <v>1248939</v>
          </cell>
          <cell r="F532" t="str">
            <v>Southern Bancorp, Inc.</v>
          </cell>
          <cell r="G532" t="str">
            <v>CDFI - Private</v>
          </cell>
          <cell r="H532">
            <v>11000000</v>
          </cell>
          <cell r="I532" t="str">
            <v>Approve</v>
          </cell>
          <cell r="L532" t="str">
            <v>December 17, 2008</v>
          </cell>
          <cell r="M532">
            <v>39799.520833333336</v>
          </cell>
          <cell r="N532" t="str">
            <v>Approve</v>
          </cell>
          <cell r="O532">
            <v>11000000</v>
          </cell>
          <cell r="Q532" t="str">
            <v>Yes</v>
          </cell>
          <cell r="R532">
            <v>39812</v>
          </cell>
          <cell r="T532" t="str">
            <v>Mr. Brent Black</v>
          </cell>
          <cell r="U532" t="str">
            <v>870-246-1009</v>
          </cell>
          <cell r="V532" t="str">
            <v>Phil Baldwin 870-246-1003</v>
          </cell>
          <cell r="W532" t="str">
            <v>605 Main Street, Suite 202</v>
          </cell>
          <cell r="X532" t="str">
            <v>Arkadelphia</v>
          </cell>
          <cell r="Y532" t="str">
            <v>AR</v>
          </cell>
          <cell r="Z532" t="str">
            <v>71923</v>
          </cell>
          <cell r="AA532" t="str">
            <v>(870) 246-2182</v>
          </cell>
          <cell r="AB532">
            <v>39829</v>
          </cell>
          <cell r="AC532">
            <v>39829</v>
          </cell>
          <cell r="AD532">
            <v>11000000</v>
          </cell>
          <cell r="AE532" t="str">
            <v>Hughes Hubbard</v>
          </cell>
        </row>
        <row r="533">
          <cell r="A533">
            <v>491</v>
          </cell>
          <cell r="B533" t="str">
            <v>December 15, 2008</v>
          </cell>
          <cell r="C533" t="str">
            <v>OCC</v>
          </cell>
          <cell r="D533" t="str">
            <v>RSSD</v>
          </cell>
          <cell r="E533">
            <v>1098929</v>
          </cell>
          <cell r="F533" t="str">
            <v>Southern Illinois Bancorp, Inc.</v>
          </cell>
          <cell r="G533" t="str">
            <v>Private</v>
          </cell>
          <cell r="H533">
            <v>5000000</v>
          </cell>
          <cell r="I533" t="str">
            <v>Approve</v>
          </cell>
          <cell r="L533" t="str">
            <v>December 17, 2008</v>
          </cell>
          <cell r="M533">
            <v>39799.520833333336</v>
          </cell>
          <cell r="N533" t="str">
            <v>Approve</v>
          </cell>
          <cell r="O533">
            <v>5000000</v>
          </cell>
          <cell r="Q533" t="str">
            <v>Yes</v>
          </cell>
          <cell r="R533">
            <v>39812</v>
          </cell>
          <cell r="T533" t="str">
            <v>Mr. Alvin Fritschle</v>
          </cell>
          <cell r="U533" t="str">
            <v>618-382-5875</v>
          </cell>
          <cell r="V533" t="str">
            <v>Nikki Roser 618-382-5861</v>
          </cell>
          <cell r="W533" t="str">
            <v>201 E. Main Street</v>
          </cell>
          <cell r="X533" t="str">
            <v>Carmi</v>
          </cell>
          <cell r="Y533" t="str">
            <v>IL</v>
          </cell>
          <cell r="Z533" t="str">
            <v>62821</v>
          </cell>
          <cell r="AA533" t="str">
            <v>(618) 382-5881</v>
          </cell>
          <cell r="AB533">
            <v>39836</v>
          </cell>
          <cell r="AE533" t="str">
            <v>Squire Sanders</v>
          </cell>
        </row>
        <row r="534">
          <cell r="A534">
            <v>492</v>
          </cell>
          <cell r="B534" t="str">
            <v>December 15, 2008</v>
          </cell>
          <cell r="C534" t="str">
            <v>OCC</v>
          </cell>
          <cell r="D534" t="str">
            <v>RSSD</v>
          </cell>
          <cell r="E534">
            <v>2421896</v>
          </cell>
          <cell r="F534" t="str">
            <v>Tri-State 1st Banc, Inc.</v>
          </cell>
          <cell r="G534" t="str">
            <v>Private</v>
          </cell>
          <cell r="H534">
            <v>2199000</v>
          </cell>
          <cell r="I534" t="str">
            <v>Approve</v>
          </cell>
          <cell r="L534" t="str">
            <v>December 17, 2008</v>
          </cell>
          <cell r="M534">
            <v>39799.520833333336</v>
          </cell>
          <cell r="N534" t="str">
            <v>Approve</v>
          </cell>
          <cell r="O534">
            <v>2199000</v>
          </cell>
          <cell r="Q534" t="str">
            <v>Yes</v>
          </cell>
          <cell r="R534">
            <v>39812</v>
          </cell>
          <cell r="T534" t="str">
            <v>Mr. Charles B. Lang</v>
          </cell>
          <cell r="U534" t="str">
            <v>330-385-9200</v>
          </cell>
          <cell r="V534" t="str">
            <v>Stephen R. Sant 330-382-7017</v>
          </cell>
          <cell r="W534" t="str">
            <v>16926 St. Clair Avenue</v>
          </cell>
          <cell r="X534" t="str">
            <v>East Liverpool</v>
          </cell>
          <cell r="Y534" t="str">
            <v>OH</v>
          </cell>
          <cell r="Z534" t="str">
            <v>43920</v>
          </cell>
          <cell r="AA534" t="str">
            <v>(330) 386-7452</v>
          </cell>
          <cell r="AE534" t="str">
            <v>Hughes Hubbard</v>
          </cell>
          <cell r="AF534" t="str">
            <v>TSOH</v>
          </cell>
        </row>
        <row r="535">
          <cell r="A535">
            <v>493</v>
          </cell>
          <cell r="B535" t="str">
            <v>December 15, 2008</v>
          </cell>
          <cell r="C535" t="str">
            <v>OCC</v>
          </cell>
          <cell r="D535" t="str">
            <v>RSSD</v>
          </cell>
          <cell r="E535">
            <v>3588415</v>
          </cell>
          <cell r="F535" t="str">
            <v>Waterford Bancorp</v>
          </cell>
          <cell r="G535" t="str">
            <v>OTC - Private</v>
          </cell>
          <cell r="H535">
            <v>3140000</v>
          </cell>
          <cell r="I535" t="str">
            <v>Approve</v>
          </cell>
          <cell r="L535" t="str">
            <v>December 22, 2008</v>
          </cell>
          <cell r="M535">
            <v>39804.541666666664</v>
          </cell>
          <cell r="N535" t="str">
            <v>Approve</v>
          </cell>
          <cell r="O535">
            <v>3140000</v>
          </cell>
          <cell r="Q535" t="str">
            <v>Yes</v>
          </cell>
          <cell r="R535">
            <v>39812</v>
          </cell>
          <cell r="T535" t="str">
            <v>Mr. Michael R. Miller</v>
          </cell>
          <cell r="U535" t="str">
            <v>419-720-3900</v>
          </cell>
          <cell r="V535" t="str">
            <v>Michael W. White 419-720-3900</v>
          </cell>
          <cell r="W535" t="str">
            <v>3900 N McCord</v>
          </cell>
          <cell r="X535" t="str">
            <v>Toledo</v>
          </cell>
          <cell r="Y535" t="str">
            <v>OH</v>
          </cell>
          <cell r="Z535" t="str">
            <v>43617</v>
          </cell>
          <cell r="AA535" t="str">
            <v>(419) 720-3943</v>
          </cell>
          <cell r="AE535" t="str">
            <v>Squire Sanders</v>
          </cell>
        </row>
        <row r="537">
          <cell r="A537">
            <v>494</v>
          </cell>
          <cell r="B537" t="str">
            <v>December 16, 2008</v>
          </cell>
          <cell r="C537" t="str">
            <v>FDIC</v>
          </cell>
          <cell r="D537" t="str">
            <v>RSSD</v>
          </cell>
          <cell r="E537">
            <v>3387168</v>
          </cell>
          <cell r="F537" t="str">
            <v>BankGreenville</v>
          </cell>
          <cell r="G537" t="str">
            <v xml:space="preserve">Public </v>
          </cell>
          <cell r="H537">
            <v>1891830</v>
          </cell>
          <cell r="I537" t="str">
            <v>Approve</v>
          </cell>
          <cell r="L537" t="str">
            <v>December 18, 2008</v>
          </cell>
          <cell r="M537">
            <v>39800.729166666664</v>
          </cell>
          <cell r="N537" t="str">
            <v>Approve</v>
          </cell>
          <cell r="O537">
            <v>1891000</v>
          </cell>
          <cell r="Q537" t="str">
            <v>Yes</v>
          </cell>
          <cell r="R537">
            <v>39820</v>
          </cell>
          <cell r="T537" t="str">
            <v>Ms. Paula S. King</v>
          </cell>
          <cell r="U537" t="str">
            <v>864-335-2207</v>
          </cell>
          <cell r="V537" t="str">
            <v>Russel T. Williams 864-335-2206</v>
          </cell>
          <cell r="W537" t="str">
            <v>499 Woodruff Rd.</v>
          </cell>
          <cell r="X537" t="str">
            <v>Greenville</v>
          </cell>
          <cell r="Y537" t="str">
            <v>SC</v>
          </cell>
          <cell r="Z537" t="str">
            <v>29607</v>
          </cell>
          <cell r="AA537" t="str">
            <v>(864) 335-2202</v>
          </cell>
          <cell r="AE537" t="str">
            <v>Hughes Hubbard</v>
          </cell>
          <cell r="AF537" t="str">
            <v>BGVF</v>
          </cell>
        </row>
        <row r="538">
          <cell r="A538">
            <v>495</v>
          </cell>
          <cell r="B538" t="str">
            <v>December 16, 2008</v>
          </cell>
          <cell r="C538" t="str">
            <v>FDIC</v>
          </cell>
          <cell r="D538" t="str">
            <v>RSSD</v>
          </cell>
          <cell r="E538">
            <v>3614958</v>
          </cell>
          <cell r="F538" t="str">
            <v>California Bank of Commerce</v>
          </cell>
          <cell r="G538" t="str">
            <v>OTC - Public</v>
          </cell>
          <cell r="H538">
            <v>3000000</v>
          </cell>
          <cell r="I538" t="str">
            <v>Approve</v>
          </cell>
          <cell r="L538" t="str">
            <v>December 19, 2008</v>
          </cell>
          <cell r="M538">
            <v>39801.5625</v>
          </cell>
          <cell r="N538" t="str">
            <v>Approve</v>
          </cell>
          <cell r="O538">
            <v>3000000</v>
          </cell>
          <cell r="Q538" t="str">
            <v>Yes</v>
          </cell>
          <cell r="R538">
            <v>39819</v>
          </cell>
          <cell r="T538" t="str">
            <v>Mr. John E. Rossell III</v>
          </cell>
          <cell r="U538" t="str">
            <v>925-444-2910</v>
          </cell>
          <cell r="V538" t="str">
            <v>Randall D. Greenfield 925-444-2920</v>
          </cell>
          <cell r="W538" t="str">
            <v>3595 Mt. Diablo Blvd., 2nd Floor</v>
          </cell>
          <cell r="X538" t="str">
            <v>Lafayette</v>
          </cell>
          <cell r="Y538" t="str">
            <v>CA</v>
          </cell>
          <cell r="Z538" t="str">
            <v>94549</v>
          </cell>
          <cell r="AA538" t="str">
            <v>(925) 283-2269</v>
          </cell>
          <cell r="AE538" t="str">
            <v>Hughes Hubbard</v>
          </cell>
        </row>
        <row r="539">
          <cell r="A539">
            <v>496</v>
          </cell>
          <cell r="B539" t="str">
            <v>December 16, 2008</v>
          </cell>
          <cell r="C539" t="str">
            <v>FDIC</v>
          </cell>
          <cell r="D539" t="str">
            <v>RSSD</v>
          </cell>
          <cell r="E539">
            <v>2880626</v>
          </cell>
          <cell r="F539" t="str">
            <v>First Northern Bank</v>
          </cell>
          <cell r="G539" t="str">
            <v>OTC - Public</v>
          </cell>
          <cell r="H539">
            <v>17500000</v>
          </cell>
          <cell r="I539" t="str">
            <v>Approve</v>
          </cell>
          <cell r="L539" t="str">
            <v>December 18, 2008</v>
          </cell>
          <cell r="M539">
            <v>39800.729166666664</v>
          </cell>
          <cell r="N539" t="str">
            <v>Approve</v>
          </cell>
          <cell r="O539">
            <v>17500000</v>
          </cell>
          <cell r="Q539" t="str">
            <v>Yes</v>
          </cell>
          <cell r="R539">
            <v>39819</v>
          </cell>
          <cell r="T539" t="str">
            <v>Ms. Louise A. Walker</v>
          </cell>
          <cell r="U539" t="str">
            <v>707-678-7853</v>
          </cell>
          <cell r="V539" t="str">
            <v>John Onsum 707-678-7852</v>
          </cell>
          <cell r="W539" t="str">
            <v>195 N. First Street</v>
          </cell>
          <cell r="X539" t="str">
            <v>Dixon</v>
          </cell>
          <cell r="Y539" t="str">
            <v>CA</v>
          </cell>
          <cell r="Z539" t="str">
            <v>95620</v>
          </cell>
          <cell r="AA539" t="str">
            <v>(707) 678-9734</v>
          </cell>
          <cell r="AE539" t="str">
            <v>Squire Sanders</v>
          </cell>
        </row>
        <row r="540">
          <cell r="A540">
            <v>497</v>
          </cell>
          <cell r="B540" t="str">
            <v>December 16, 2008</v>
          </cell>
          <cell r="C540" t="str">
            <v>FDIC</v>
          </cell>
          <cell r="D540" t="str">
            <v>RSSD</v>
          </cell>
          <cell r="E540">
            <v>1070831</v>
          </cell>
          <cell r="F540" t="str">
            <v>Kentucky Bancshares, Inc.</v>
          </cell>
          <cell r="G540" t="str">
            <v xml:space="preserve">Public </v>
          </cell>
          <cell r="H540">
            <v>13000000</v>
          </cell>
          <cell r="I540" t="str">
            <v>Approve</v>
          </cell>
          <cell r="L540" t="str">
            <v>December 19, 2008</v>
          </cell>
          <cell r="M540">
            <v>39801.5625</v>
          </cell>
          <cell r="N540" t="str">
            <v>Approve</v>
          </cell>
          <cell r="O540">
            <v>13000000</v>
          </cell>
          <cell r="P540" t="str">
            <v>1/11/2009: Application withdrawn per email to cpp management</v>
          </cell>
          <cell r="Q540" t="str">
            <v>Yes</v>
          </cell>
          <cell r="R540">
            <v>39819</v>
          </cell>
          <cell r="T540" t="str">
            <v>Mr. Gregory J. Dawson</v>
          </cell>
          <cell r="U540" t="str">
            <v>859-988-1303</v>
          </cell>
          <cell r="V540" t="str">
            <v>Louis Prichard 859-988-1401</v>
          </cell>
          <cell r="W540" t="str">
            <v>P.O. Box 157</v>
          </cell>
          <cell r="X540" t="str">
            <v>Paris</v>
          </cell>
          <cell r="Y540" t="str">
            <v>KY</v>
          </cell>
          <cell r="Z540" t="str">
            <v>40362-0157</v>
          </cell>
          <cell r="AA540" t="str">
            <v>(859) 988-1603</v>
          </cell>
          <cell r="AE540" t="str">
            <v>Hughes Hubbard</v>
          </cell>
          <cell r="AF540" t="str">
            <v>KTYB</v>
          </cell>
          <cell r="AJ540">
            <v>39824</v>
          </cell>
        </row>
        <row r="541">
          <cell r="A541">
            <v>498</v>
          </cell>
          <cell r="B541" t="str">
            <v>December 16, 2008</v>
          </cell>
          <cell r="C541" t="str">
            <v>FDIC</v>
          </cell>
          <cell r="D541" t="str">
            <v>RSSD</v>
          </cell>
          <cell r="E541">
            <v>2602220</v>
          </cell>
          <cell r="F541" t="str">
            <v>MidCarolina Financial Corporation</v>
          </cell>
          <cell r="G541" t="str">
            <v>OTC - Private</v>
          </cell>
          <cell r="H541">
            <v>0</v>
          </cell>
          <cell r="I541" t="str">
            <v>Approve</v>
          </cell>
          <cell r="L541" t="str">
            <v>December 18, 2008</v>
          </cell>
          <cell r="M541">
            <v>39800.729166666664</v>
          </cell>
          <cell r="N541" t="str">
            <v>Approve</v>
          </cell>
          <cell r="O541">
            <v>0</v>
          </cell>
          <cell r="P541" t="str">
            <v>Withdrew application per email to CPPmanagement on 1/2/09</v>
          </cell>
          <cell r="Q541" t="str">
            <v>Yes</v>
          </cell>
          <cell r="R541" t="str">
            <v>Application Withdrawn</v>
          </cell>
          <cell r="T541" t="str">
            <v>Mr. Charles Canaday</v>
          </cell>
          <cell r="U541" t="str">
            <v>336-538-1600</v>
          </cell>
          <cell r="V541" t="str">
            <v>Chris Redcay 336-278-0253</v>
          </cell>
          <cell r="W541" t="str">
            <v>P.O. Box 968, 3101 S. Church St.</v>
          </cell>
          <cell r="X541" t="str">
            <v>Burlington</v>
          </cell>
          <cell r="Y541" t="str">
            <v>NC</v>
          </cell>
          <cell r="Z541" t="str">
            <v>27215</v>
          </cell>
          <cell r="AA541" t="str">
            <v>(336) 278-0236</v>
          </cell>
          <cell r="AF541" t="str">
            <v>MCFI</v>
          </cell>
          <cell r="AJ541">
            <v>39815</v>
          </cell>
        </row>
        <row r="542">
          <cell r="A542">
            <v>499</v>
          </cell>
          <cell r="B542" t="str">
            <v>December 16, 2008</v>
          </cell>
          <cell r="C542" t="str">
            <v>FDIC</v>
          </cell>
          <cell r="D542" t="str">
            <v>RSSD</v>
          </cell>
          <cell r="E542">
            <v>3470154</v>
          </cell>
          <cell r="F542" t="str">
            <v>US Metro Bank</v>
          </cell>
          <cell r="G542" t="str">
            <v>OTC - Public</v>
          </cell>
          <cell r="H542">
            <v>3000000</v>
          </cell>
          <cell r="I542" t="str">
            <v>Approve</v>
          </cell>
          <cell r="L542" t="str">
            <v>December 19, 2008</v>
          </cell>
          <cell r="M542">
            <v>39801.5625</v>
          </cell>
          <cell r="N542" t="str">
            <v>Hold</v>
          </cell>
          <cell r="O542">
            <v>2861000</v>
          </cell>
          <cell r="R542">
            <v>39829</v>
          </cell>
          <cell r="T542" t="str">
            <v>Mr. Dongil Kim</v>
          </cell>
          <cell r="U542" t="str">
            <v>714-823-4251</v>
          </cell>
          <cell r="V542" t="str">
            <v>Dianne Seo 714-823-4252</v>
          </cell>
          <cell r="W542" t="str">
            <v>9866 Garden Grove Blvd.</v>
          </cell>
          <cell r="X542" t="str">
            <v>Garden Grove</v>
          </cell>
          <cell r="Y542" t="str">
            <v>CA</v>
          </cell>
          <cell r="Z542" t="str">
            <v>92844</v>
          </cell>
          <cell r="AA542" t="str">
            <v>(714) 620-8889</v>
          </cell>
          <cell r="AE542" t="str">
            <v>Squire Sanders</v>
          </cell>
        </row>
        <row r="543">
          <cell r="A543">
            <v>500</v>
          </cell>
          <cell r="B543" t="str">
            <v>December 16, 2008</v>
          </cell>
          <cell r="C543" t="str">
            <v>FDIC</v>
          </cell>
          <cell r="D543" t="str">
            <v>RSSD</v>
          </cell>
          <cell r="E543">
            <v>3388080</v>
          </cell>
          <cell r="F543" t="str">
            <v>The Private Bank of California</v>
          </cell>
          <cell r="G543" t="str">
            <v>OTC - Public</v>
          </cell>
          <cell r="H543">
            <v>5450000</v>
          </cell>
          <cell r="I543" t="str">
            <v>Approve</v>
          </cell>
          <cell r="L543" t="str">
            <v>January 16, 2009</v>
          </cell>
          <cell r="M543">
            <v>39829.541666666664</v>
          </cell>
          <cell r="N543" t="str">
            <v>Approve</v>
          </cell>
          <cell r="O543">
            <v>5450000</v>
          </cell>
          <cell r="R543">
            <v>39829</v>
          </cell>
          <cell r="T543" t="str">
            <v>Ms. Joyce N. Kaneda</v>
          </cell>
          <cell r="U543" t="str">
            <v>310-728-1948</v>
          </cell>
          <cell r="V543" t="str">
            <v>Steven D. Broidy 310-728-1951</v>
          </cell>
          <cell r="W543" t="str">
            <v>10100 Santa monica Boulevard, Suite 2500</v>
          </cell>
          <cell r="X543" t="str">
            <v>Los Angeles</v>
          </cell>
          <cell r="Y543" t="str">
            <v>CA</v>
          </cell>
          <cell r="Z543" t="str">
            <v>90067</v>
          </cell>
          <cell r="AA543" t="str">
            <v>(310) 286-6609</v>
          </cell>
          <cell r="AE543" t="str">
            <v>Squire Sanders</v>
          </cell>
          <cell r="AF543" t="str">
            <v>CNB</v>
          </cell>
        </row>
        <row r="544">
          <cell r="A544">
            <v>501</v>
          </cell>
          <cell r="B544" t="str">
            <v>December 16, 2008</v>
          </cell>
          <cell r="C544" t="str">
            <v>OCC</v>
          </cell>
          <cell r="D544" t="str">
            <v>RSSD</v>
          </cell>
          <cell r="E544">
            <v>2066886</v>
          </cell>
          <cell r="F544" t="str">
            <v>Rogers Bancshares, Inc.</v>
          </cell>
          <cell r="G544" t="str">
            <v>OTC - Private</v>
          </cell>
          <cell r="H544">
            <v>25000000</v>
          </cell>
          <cell r="I544" t="str">
            <v>COUNCIL</v>
          </cell>
          <cell r="J544">
            <v>39792</v>
          </cell>
          <cell r="K544" t="str">
            <v>Approve</v>
          </cell>
          <cell r="L544" t="str">
            <v>January 5, 2009</v>
          </cell>
          <cell r="M544">
            <v>39818.666666666664</v>
          </cell>
          <cell r="N544" t="str">
            <v>Approve</v>
          </cell>
          <cell r="O544">
            <v>25000000</v>
          </cell>
          <cell r="P544" t="str">
            <v>12/22/08 I/C deferred; 1/5/09 I/C approved</v>
          </cell>
          <cell r="Q544" t="str">
            <v>Yes</v>
          </cell>
          <cell r="R544">
            <v>39819</v>
          </cell>
          <cell r="T544" t="str">
            <v>Mr. Lunsford Bridges</v>
          </cell>
          <cell r="U544" t="str">
            <v>501-377-7626</v>
          </cell>
          <cell r="V544" t="str">
            <v>Susie Smith 501-377-7629</v>
          </cell>
          <cell r="W544" t="str">
            <v>425 West Capitol</v>
          </cell>
          <cell r="X544" t="str">
            <v>Little Rock</v>
          </cell>
          <cell r="Y544" t="str">
            <v>AR</v>
          </cell>
          <cell r="Z544" t="str">
            <v>72201</v>
          </cell>
          <cell r="AA544" t="str">
            <v>(501) 377-7680</v>
          </cell>
          <cell r="AE544" t="str">
            <v>Squire Sanders</v>
          </cell>
          <cell r="AF544" t="str">
            <v>USMT</v>
          </cell>
        </row>
        <row r="545">
          <cell r="A545">
            <v>502</v>
          </cell>
          <cell r="B545" t="str">
            <v>December 16, 2008</v>
          </cell>
          <cell r="C545" t="str">
            <v>FRB</v>
          </cell>
          <cell r="D545" t="str">
            <v>RSSD</v>
          </cell>
          <cell r="E545">
            <v>3219577</v>
          </cell>
          <cell r="F545" t="str">
            <v>UBT Bancshares, Inc.</v>
          </cell>
          <cell r="G545" t="str">
            <v>OTC - Private</v>
          </cell>
          <cell r="H545">
            <v>8950000</v>
          </cell>
          <cell r="I545" t="str">
            <v>Approve</v>
          </cell>
          <cell r="L545" t="str">
            <v>December 19, 2008</v>
          </cell>
          <cell r="M545">
            <v>39801.5625</v>
          </cell>
          <cell r="N545" t="str">
            <v>Approve</v>
          </cell>
          <cell r="O545">
            <v>8950000</v>
          </cell>
          <cell r="Q545" t="str">
            <v>Yes</v>
          </cell>
          <cell r="R545">
            <v>39819</v>
          </cell>
          <cell r="T545" t="str">
            <v>Mr. Leonard R. Wolfe</v>
          </cell>
          <cell r="U545" t="str">
            <v>785-562-2333</v>
          </cell>
          <cell r="V545" t="str">
            <v>Karen R. Schmale 785-562-2333</v>
          </cell>
          <cell r="W545" t="str">
            <v>823 Broadway</v>
          </cell>
          <cell r="X545" t="str">
            <v>Marysville</v>
          </cell>
          <cell r="Y545" t="str">
            <v>KS</v>
          </cell>
          <cell r="Z545" t="str">
            <v>66508</v>
          </cell>
          <cell r="AA545" t="str">
            <v>(785) 562-2879</v>
          </cell>
          <cell r="AE545" t="str">
            <v>Squire Sanders</v>
          </cell>
        </row>
        <row r="546">
          <cell r="A546">
            <v>503</v>
          </cell>
          <cell r="B546" t="str">
            <v>December 16, 2008</v>
          </cell>
          <cell r="C546" t="str">
            <v>FRB</v>
          </cell>
          <cell r="D546" t="str">
            <v>RSSD</v>
          </cell>
          <cell r="E546">
            <v>2249401</v>
          </cell>
          <cell r="F546" t="str">
            <v>Bankers' Bank of the West Bancorp, Inc.</v>
          </cell>
          <cell r="G546" t="str">
            <v>OTC - Private</v>
          </cell>
          <cell r="H546">
            <v>12651000</v>
          </cell>
          <cell r="I546" t="str">
            <v>Approve</v>
          </cell>
          <cell r="L546" t="str">
            <v>December 18, 2008</v>
          </cell>
          <cell r="M546">
            <v>39800.729166666664</v>
          </cell>
          <cell r="N546" t="str">
            <v>Approve</v>
          </cell>
          <cell r="O546">
            <v>12639000</v>
          </cell>
          <cell r="Q546" t="str">
            <v>Yes</v>
          </cell>
          <cell r="R546">
            <v>39819</v>
          </cell>
          <cell r="T546" t="str">
            <v>Mr. William A. Mitchell, Jr.</v>
          </cell>
          <cell r="U546" t="str">
            <v>303-313-8122</v>
          </cell>
          <cell r="V546" t="str">
            <v>James H. Echtermeyer 303-313-8120</v>
          </cell>
          <cell r="W546" t="str">
            <v>1099 18th St, Suite 2700</v>
          </cell>
          <cell r="X546" t="str">
            <v>Denver</v>
          </cell>
          <cell r="Y546" t="str">
            <v>CO</v>
          </cell>
          <cell r="Z546" t="str">
            <v>80202</v>
          </cell>
          <cell r="AA546" t="str">
            <v>(303) 291-3714</v>
          </cell>
          <cell r="AE546" t="str">
            <v>Hughes Hubbard</v>
          </cell>
        </row>
        <row r="548">
          <cell r="A548">
            <v>504</v>
          </cell>
          <cell r="B548" t="str">
            <v>December 17, 2008</v>
          </cell>
          <cell r="C548" t="str">
            <v>OTS</v>
          </cell>
          <cell r="D548" t="str">
            <v>OTS Bank Docket</v>
          </cell>
          <cell r="E548">
            <v>29476</v>
          </cell>
          <cell r="F548" t="str">
            <v>Corning Savings and Loan Association</v>
          </cell>
          <cell r="G548" t="str">
            <v>OTC - Public</v>
          </cell>
          <cell r="H548">
            <v>638000</v>
          </cell>
          <cell r="I548" t="str">
            <v>Approve</v>
          </cell>
          <cell r="L548" t="str">
            <v>December 19, 2008</v>
          </cell>
          <cell r="M548">
            <v>39801.5625</v>
          </cell>
          <cell r="N548" t="str">
            <v>Approve</v>
          </cell>
          <cell r="O548">
            <v>638000</v>
          </cell>
          <cell r="Q548" t="str">
            <v>Yes</v>
          </cell>
          <cell r="R548">
            <v>39819</v>
          </cell>
          <cell r="T548" t="str">
            <v>Mr. Kevin Norton</v>
          </cell>
          <cell r="U548" t="str">
            <v>870-758-6370</v>
          </cell>
          <cell r="V548" t="str">
            <v>Kyle Baltz 870-892-4591</v>
          </cell>
          <cell r="W548" t="str">
            <v>520 W. 2nd St.</v>
          </cell>
          <cell r="X548" t="str">
            <v>Corning</v>
          </cell>
          <cell r="Y548" t="str">
            <v>AR</v>
          </cell>
          <cell r="Z548" t="str">
            <v>72422</v>
          </cell>
          <cell r="AA548" t="str">
            <v>(870) 857-6342</v>
          </cell>
          <cell r="AE548" t="str">
            <v>Squire Sanders</v>
          </cell>
        </row>
        <row r="549">
          <cell r="A549">
            <v>505</v>
          </cell>
          <cell r="B549" t="str">
            <v>December 19, 2008</v>
          </cell>
          <cell r="C549" t="str">
            <v>FDIC</v>
          </cell>
          <cell r="D549" t="str">
            <v>RSSD</v>
          </cell>
          <cell r="E549">
            <v>1250398</v>
          </cell>
          <cell r="F549" t="str">
            <v>First Express of Nebraska, Inc.</v>
          </cell>
          <cell r="G549" t="str">
            <v>OTC - Private</v>
          </cell>
          <cell r="H549">
            <v>5000000</v>
          </cell>
          <cell r="I549" t="str">
            <v>Approve</v>
          </cell>
          <cell r="L549" t="str">
            <v>December 23, 2008</v>
          </cell>
          <cell r="M549">
            <v>39805.625</v>
          </cell>
          <cell r="N549" t="str">
            <v>Approve</v>
          </cell>
          <cell r="O549">
            <v>5000000</v>
          </cell>
          <cell r="Q549" t="str">
            <v>Yes</v>
          </cell>
          <cell r="R549">
            <v>39820</v>
          </cell>
          <cell r="T549" t="str">
            <v>Mr. John P. Stinner</v>
          </cell>
          <cell r="U549" t="str">
            <v>308-436-2300</v>
          </cell>
          <cell r="V549" t="str">
            <v>Donald D. Kinley 308-436-2300</v>
          </cell>
          <cell r="W549" t="str">
            <v>1425 10th Street</v>
          </cell>
          <cell r="X549" t="str">
            <v>Gering</v>
          </cell>
          <cell r="Y549" t="str">
            <v>NE</v>
          </cell>
          <cell r="Z549" t="str">
            <v>69341</v>
          </cell>
          <cell r="AA549" t="str">
            <v>(308) 436-5588</v>
          </cell>
          <cell r="AE549" t="str">
            <v>Squire Sanders</v>
          </cell>
        </row>
        <row r="550">
          <cell r="A550">
            <v>506</v>
          </cell>
          <cell r="B550" t="str">
            <v>December 17, 2008</v>
          </cell>
          <cell r="C550" t="str">
            <v>OTS</v>
          </cell>
          <cell r="D550" t="str">
            <v>RSSD</v>
          </cell>
          <cell r="E550">
            <v>3841811</v>
          </cell>
          <cell r="F550" t="str">
            <v>FPB Financial Corp</v>
          </cell>
          <cell r="G550" t="str">
            <v>OTC - Private</v>
          </cell>
          <cell r="H550">
            <v>3250000</v>
          </cell>
          <cell r="I550" t="str">
            <v>Approve</v>
          </cell>
          <cell r="L550" t="str">
            <v>December 19, 2008</v>
          </cell>
          <cell r="M550">
            <v>39801.5625</v>
          </cell>
          <cell r="N550" t="str">
            <v>Approve</v>
          </cell>
          <cell r="O550">
            <v>3250000</v>
          </cell>
          <cell r="P550" t="str">
            <v>revised down per 1/15 request (lhb)</v>
          </cell>
          <cell r="Q550" t="str">
            <v>Yes</v>
          </cell>
          <cell r="R550">
            <v>39819</v>
          </cell>
          <cell r="T550" t="str">
            <v>Mr. Fritz W. Anderson, II</v>
          </cell>
          <cell r="U550" t="str">
            <v>985-345-1880</v>
          </cell>
          <cell r="V550" t="str">
            <v>Ronnie Fugarino 985-345-1880</v>
          </cell>
          <cell r="W550" t="str">
            <v>P.O. Box 99</v>
          </cell>
          <cell r="X550" t="str">
            <v>Hammond</v>
          </cell>
          <cell r="Y550" t="str">
            <v>LA</v>
          </cell>
          <cell r="Z550" t="str">
            <v>70404</v>
          </cell>
          <cell r="AA550" t="str">
            <v>(985) 345-1586</v>
          </cell>
          <cell r="AE550" t="str">
            <v>Hughes Hubbard</v>
          </cell>
        </row>
        <row r="551">
          <cell r="A551">
            <v>507</v>
          </cell>
          <cell r="B551" t="str">
            <v>December 17, 2008</v>
          </cell>
          <cell r="C551" t="str">
            <v>OTS</v>
          </cell>
          <cell r="D551" t="str">
            <v>Holding Co Docket</v>
          </cell>
          <cell r="E551" t="str">
            <v>H3185</v>
          </cell>
          <cell r="F551" t="str">
            <v>Pulaski Financial Corp</v>
          </cell>
          <cell r="G551" t="str">
            <v xml:space="preserve">Public </v>
          </cell>
          <cell r="H551">
            <v>32538000</v>
          </cell>
          <cell r="I551" t="str">
            <v>Approve</v>
          </cell>
          <cell r="L551" t="str">
            <v>December 19, 2008</v>
          </cell>
          <cell r="M551">
            <v>39801.5625</v>
          </cell>
          <cell r="N551" t="str">
            <v>Approve</v>
          </cell>
          <cell r="O551">
            <v>32538000</v>
          </cell>
          <cell r="Q551" t="str">
            <v>Yes</v>
          </cell>
          <cell r="R551">
            <v>39819</v>
          </cell>
          <cell r="T551" t="str">
            <v>Mr. Ramsey K. Hamadi</v>
          </cell>
          <cell r="U551" t="str">
            <v>314-878-2210</v>
          </cell>
          <cell r="V551" t="str">
            <v>Gary Douglass 314-878-2210</v>
          </cell>
          <cell r="W551" t="str">
            <v>12300 Olive Blvd.</v>
          </cell>
          <cell r="X551" t="str">
            <v>Creve Coeur</v>
          </cell>
          <cell r="Y551" t="str">
            <v>MO</v>
          </cell>
          <cell r="Z551" t="str">
            <v>63141</v>
          </cell>
          <cell r="AA551" t="str">
            <v>(314) 514-0045</v>
          </cell>
          <cell r="AB551">
            <v>39829</v>
          </cell>
          <cell r="AC551">
            <v>39829</v>
          </cell>
          <cell r="AD551">
            <v>32538000</v>
          </cell>
          <cell r="AE551" t="str">
            <v>Squire Sanders</v>
          </cell>
          <cell r="AH551">
            <v>6.27</v>
          </cell>
          <cell r="AI551">
            <v>778421</v>
          </cell>
        </row>
        <row r="552">
          <cell r="A552">
            <v>508</v>
          </cell>
          <cell r="B552" t="str">
            <v>December 17, 2008</v>
          </cell>
          <cell r="C552" t="str">
            <v>FRB</v>
          </cell>
          <cell r="D552" t="str">
            <v>RSSD</v>
          </cell>
          <cell r="E552">
            <v>3195448</v>
          </cell>
          <cell r="F552" t="str">
            <v>Frederick County Bancorp, Inc.</v>
          </cell>
          <cell r="G552" t="str">
            <v xml:space="preserve">Public </v>
          </cell>
          <cell r="H552">
            <v>7000000</v>
          </cell>
          <cell r="I552" t="str">
            <v>Approve</v>
          </cell>
          <cell r="L552" t="str">
            <v>December 19, 2008</v>
          </cell>
          <cell r="M552">
            <v>39801.5625</v>
          </cell>
          <cell r="N552" t="str">
            <v>Approve</v>
          </cell>
          <cell r="O552">
            <v>7016000</v>
          </cell>
          <cell r="Q552" t="str">
            <v>Yes</v>
          </cell>
          <cell r="R552">
            <v>39819</v>
          </cell>
          <cell r="T552" t="str">
            <v>Mr. William R. Talley, Jr.</v>
          </cell>
          <cell r="U552" t="str">
            <v>240-529-1507</v>
          </cell>
          <cell r="V552" t="str">
            <v>Martin S. Lapera 240-529-1540</v>
          </cell>
          <cell r="W552" t="str">
            <v>9 North Market Street</v>
          </cell>
          <cell r="X552" t="str">
            <v>Frederick</v>
          </cell>
          <cell r="Y552" t="str">
            <v>MD</v>
          </cell>
          <cell r="Z552" t="str">
            <v>21701</v>
          </cell>
          <cell r="AA552" t="str">
            <v>(240) 529-1495</v>
          </cell>
          <cell r="AE552" t="str">
            <v>Hughes Hubbard</v>
          </cell>
        </row>
        <row r="553">
          <cell r="A553">
            <v>509</v>
          </cell>
          <cell r="B553" t="str">
            <v>December 17, 2008</v>
          </cell>
          <cell r="C553" t="str">
            <v>FRB</v>
          </cell>
          <cell r="D553" t="str">
            <v>RSSD</v>
          </cell>
          <cell r="E553">
            <v>1076150</v>
          </cell>
          <cell r="F553" t="str">
            <v>State Bancorp, Inc.</v>
          </cell>
          <cell r="G553" t="str">
            <v>OTC - Private</v>
          </cell>
          <cell r="H553">
            <v>6876000</v>
          </cell>
          <cell r="I553" t="str">
            <v>Approve</v>
          </cell>
          <cell r="L553" t="str">
            <v>December 19, 2008</v>
          </cell>
          <cell r="M553">
            <v>39801.5625</v>
          </cell>
          <cell r="N553" t="str">
            <v>Approve</v>
          </cell>
          <cell r="O553">
            <v>6876000</v>
          </cell>
          <cell r="P553" t="str">
            <v>1/15/09: Counsel Alerted UST of their Withdrawal</v>
          </cell>
          <cell r="Q553" t="str">
            <v>Yes</v>
          </cell>
          <cell r="R553">
            <v>39819</v>
          </cell>
          <cell r="T553" t="str">
            <v>Mr. Brian F. Thomas</v>
          </cell>
          <cell r="U553" t="str">
            <v>304-379-2265</v>
          </cell>
          <cell r="V553" t="str">
            <v>Roger Metheny 304-379-2265</v>
          </cell>
          <cell r="W553" t="str">
            <v>P.O. Box 449, Morgantown Street</v>
          </cell>
          <cell r="X553" t="str">
            <v>Bruceton Mills</v>
          </cell>
          <cell r="Y553" t="str">
            <v>WV</v>
          </cell>
          <cell r="Z553" t="str">
            <v>26525</v>
          </cell>
          <cell r="AA553" t="str">
            <v>(304) 379-8607</v>
          </cell>
          <cell r="AE553" t="str">
            <v>Squire Sanders</v>
          </cell>
          <cell r="AJ553">
            <v>39828</v>
          </cell>
        </row>
        <row r="554">
          <cell r="A554">
            <v>510</v>
          </cell>
          <cell r="B554" t="str">
            <v>December 17, 2008</v>
          </cell>
          <cell r="C554" t="str">
            <v>OTS</v>
          </cell>
          <cell r="D554" t="str">
            <v>RSSD</v>
          </cell>
          <cell r="E554">
            <v>3848379</v>
          </cell>
          <cell r="F554" t="str">
            <v>LSB Financial Corp.</v>
          </cell>
          <cell r="G554" t="str">
            <v xml:space="preserve">Public </v>
          </cell>
          <cell r="H554">
            <v>8614170</v>
          </cell>
          <cell r="I554" t="str">
            <v>COUNCIL</v>
          </cell>
          <cell r="J554">
            <v>39799</v>
          </cell>
          <cell r="K554" t="str">
            <v>Approve</v>
          </cell>
          <cell r="L554" t="str">
            <v>December 18, 2008</v>
          </cell>
          <cell r="M554">
            <v>39800.729166666664</v>
          </cell>
          <cell r="N554" t="str">
            <v>Approve</v>
          </cell>
          <cell r="O554">
            <v>8614000</v>
          </cell>
          <cell r="Q554" t="str">
            <v>Yes</v>
          </cell>
          <cell r="R554">
            <v>39819</v>
          </cell>
          <cell r="T554" t="str">
            <v>Mr. Randy Williams</v>
          </cell>
          <cell r="U554" t="str">
            <v>765-429-2806</v>
          </cell>
          <cell r="V554" t="str">
            <v>Mary Jo David 765-429-2850</v>
          </cell>
          <cell r="W554" t="str">
            <v>101 Main St.</v>
          </cell>
          <cell r="X554" t="str">
            <v>Lafayette</v>
          </cell>
          <cell r="Y554" t="str">
            <v>IN</v>
          </cell>
          <cell r="Z554" t="str">
            <v>47901</v>
          </cell>
          <cell r="AA554" t="str">
            <v>(765) 429-5932</v>
          </cell>
          <cell r="AE554" t="str">
            <v>Hughes Hubbard</v>
          </cell>
        </row>
        <row r="555">
          <cell r="A555">
            <v>511</v>
          </cell>
          <cell r="B555" t="str">
            <v>December 17, 2008</v>
          </cell>
          <cell r="C555" t="str">
            <v>OCC</v>
          </cell>
          <cell r="D555" t="str">
            <v>RSSD</v>
          </cell>
          <cell r="E555">
            <v>2385493</v>
          </cell>
          <cell r="F555" t="str">
            <v>The First Bancshares, Inc.</v>
          </cell>
          <cell r="G555" t="str">
            <v xml:space="preserve">Public </v>
          </cell>
          <cell r="H555">
            <v>5000000</v>
          </cell>
          <cell r="I555" t="str">
            <v>COUNCIL</v>
          </cell>
          <cell r="J555">
            <v>39799</v>
          </cell>
          <cell r="K555" t="str">
            <v>Approve</v>
          </cell>
          <cell r="L555" t="str">
            <v>December 18, 2008</v>
          </cell>
          <cell r="M555">
            <v>39800.729166666664</v>
          </cell>
          <cell r="N555" t="str">
            <v>Approve</v>
          </cell>
          <cell r="O555">
            <v>5000000</v>
          </cell>
          <cell r="Q555" t="str">
            <v>Yes</v>
          </cell>
          <cell r="R555">
            <v>39819</v>
          </cell>
          <cell r="T555" t="str">
            <v>Mr. David Johnson</v>
          </cell>
          <cell r="U555" t="str">
            <v>601-705-1147</v>
          </cell>
          <cell r="V555" t="str">
            <v>Dee Dee Lowery 601-705-1141</v>
          </cell>
          <cell r="W555" t="str">
            <v>P.O. Box 15549</v>
          </cell>
          <cell r="X555" t="str">
            <v>Hattiesburg</v>
          </cell>
          <cell r="Y555" t="str">
            <v>MS</v>
          </cell>
          <cell r="Z555" t="str">
            <v>39404</v>
          </cell>
          <cell r="AA555" t="str">
            <v>(601) 450-0050</v>
          </cell>
          <cell r="AE555" t="str">
            <v>Squire Sanders</v>
          </cell>
        </row>
        <row r="556">
          <cell r="A556">
            <v>512</v>
          </cell>
          <cell r="B556" t="str">
            <v>December 17, 2008</v>
          </cell>
          <cell r="C556" t="str">
            <v>FDIC</v>
          </cell>
          <cell r="D556" t="str">
            <v>RSSD</v>
          </cell>
          <cell r="E556">
            <v>2324429</v>
          </cell>
          <cell r="F556" t="str">
            <v>Royal Bancshares of Pennsylvania, Inc.</v>
          </cell>
          <cell r="G556" t="str">
            <v xml:space="preserve">Public </v>
          </cell>
          <cell r="H556">
            <v>30851000</v>
          </cell>
          <cell r="I556" t="str">
            <v>COUNCIL</v>
          </cell>
          <cell r="J556">
            <v>39799</v>
          </cell>
          <cell r="K556" t="str">
            <v>Approve</v>
          </cell>
          <cell r="L556" t="str">
            <v>December 18, 2008</v>
          </cell>
          <cell r="M556">
            <v>39800.729166666664</v>
          </cell>
          <cell r="N556" t="str">
            <v>Approve</v>
          </cell>
          <cell r="O556">
            <v>30407000</v>
          </cell>
          <cell r="Q556" t="str">
            <v>Yes</v>
          </cell>
          <cell r="R556">
            <v>39819</v>
          </cell>
          <cell r="T556" t="str">
            <v>Mr. James J. McSwiggan, Jr.</v>
          </cell>
          <cell r="U556" t="str">
            <v>610-668-4286</v>
          </cell>
          <cell r="V556" t="str">
            <v>Robert A. Kuehl 610-668-4700</v>
          </cell>
          <cell r="W556" t="str">
            <v>732 Montgomery Ave.</v>
          </cell>
          <cell r="X556" t="str">
            <v>Narberth</v>
          </cell>
          <cell r="Y556" t="str">
            <v>PA</v>
          </cell>
          <cell r="Z556" t="str">
            <v>19072</v>
          </cell>
          <cell r="AA556" t="str">
            <v>(610) 668-1185</v>
          </cell>
          <cell r="AE556" t="str">
            <v>Hughes Hubbard</v>
          </cell>
        </row>
        <row r="557">
          <cell r="A557">
            <v>513</v>
          </cell>
          <cell r="B557" t="str">
            <v>December 19, 2008</v>
          </cell>
          <cell r="C557" t="str">
            <v>FDIC</v>
          </cell>
          <cell r="D557" t="str">
            <v>RSSD</v>
          </cell>
          <cell r="E557">
            <v>1029464</v>
          </cell>
          <cell r="F557" t="str">
            <v>W.T.B. Financial Corporation</v>
          </cell>
          <cell r="G557" t="str">
            <v>Private</v>
          </cell>
          <cell r="H557">
            <v>110000000</v>
          </cell>
          <cell r="I557" t="str">
            <v>Approve</v>
          </cell>
          <cell r="L557" t="str">
            <v>December 23, 2008</v>
          </cell>
          <cell r="M557">
            <v>39805.625</v>
          </cell>
          <cell r="N557" t="str">
            <v>Approve</v>
          </cell>
          <cell r="O557">
            <v>110153000</v>
          </cell>
          <cell r="Q557" t="str">
            <v>Yes</v>
          </cell>
          <cell r="R557">
            <v>39819</v>
          </cell>
          <cell r="T557" t="str">
            <v>Mr. Larry V. Sorensen</v>
          </cell>
          <cell r="U557" t="str">
            <v>509-358-8122</v>
          </cell>
          <cell r="V557" t="str">
            <v>Jack Heath 509-353-3897</v>
          </cell>
          <cell r="W557" t="str">
            <v>717 W. Sprague Avenue</v>
          </cell>
          <cell r="X557" t="str">
            <v>Spokane</v>
          </cell>
          <cell r="Y557" t="str">
            <v>WA</v>
          </cell>
          <cell r="Z557" t="str">
            <v>99201</v>
          </cell>
          <cell r="AA557" t="str">
            <v>(509) 624-5746</v>
          </cell>
          <cell r="AE557" t="str">
            <v>Squire Sanders</v>
          </cell>
        </row>
        <row r="559">
          <cell r="A559">
            <v>514</v>
          </cell>
          <cell r="B559" t="str">
            <v>December 18, 2008</v>
          </cell>
          <cell r="C559" t="str">
            <v>OTS</v>
          </cell>
          <cell r="D559" t="str">
            <v>RSSD</v>
          </cell>
          <cell r="E559">
            <v>3844269</v>
          </cell>
          <cell r="F559" t="str">
            <v>WSFS Financial Corporation</v>
          </cell>
          <cell r="G559" t="str">
            <v xml:space="preserve">Public </v>
          </cell>
          <cell r="H559">
            <v>78934000</v>
          </cell>
          <cell r="I559" t="str">
            <v>Approve</v>
          </cell>
          <cell r="L559" t="str">
            <v>December 22, 2008</v>
          </cell>
          <cell r="M559">
            <v>39804.541666666664</v>
          </cell>
          <cell r="N559" t="str">
            <v>Approve</v>
          </cell>
          <cell r="O559">
            <v>78934000</v>
          </cell>
          <cell r="P559" t="str">
            <v xml:space="preserve">revised down per 1/20 request (lhb) </v>
          </cell>
          <cell r="Q559" t="str">
            <v>Yes</v>
          </cell>
          <cell r="R559">
            <v>39819</v>
          </cell>
          <cell r="T559" t="str">
            <v>Mr. Mark A. Turner</v>
          </cell>
          <cell r="U559" t="str">
            <v>302-571-7160</v>
          </cell>
          <cell r="V559" t="str">
            <v>Stephen A. Fowle 302-571-6833</v>
          </cell>
          <cell r="W559" t="str">
            <v>500 Delaware Avenue</v>
          </cell>
          <cell r="X559" t="str">
            <v>Wilmington</v>
          </cell>
          <cell r="Y559" t="str">
            <v>DE</v>
          </cell>
          <cell r="Z559" t="str">
            <v>19801</v>
          </cell>
          <cell r="AA559" t="str">
            <v>(302) 571-6842</v>
          </cell>
          <cell r="AE559" t="str">
            <v>Hughes Hubbard</v>
          </cell>
          <cell r="AH559">
            <v>45.08</v>
          </cell>
          <cell r="AI559">
            <v>175105</v>
          </cell>
        </row>
        <row r="560">
          <cell r="A560">
            <v>515</v>
          </cell>
          <cell r="B560" t="str">
            <v>December 18, 2008</v>
          </cell>
          <cell r="C560" t="str">
            <v>OTS</v>
          </cell>
          <cell r="D560" t="str">
            <v>RSSD</v>
          </cell>
          <cell r="E560">
            <v>3848267</v>
          </cell>
          <cell r="F560" t="str">
            <v>AMB Financial Corporation</v>
          </cell>
          <cell r="G560" t="str">
            <v>Private</v>
          </cell>
          <cell r="H560">
            <v>3674408</v>
          </cell>
          <cell r="I560" t="str">
            <v>Approve</v>
          </cell>
          <cell r="L560" t="str">
            <v>December 22, 2008</v>
          </cell>
          <cell r="M560">
            <v>39804.541666666664</v>
          </cell>
          <cell r="N560" t="str">
            <v>Approve</v>
          </cell>
          <cell r="O560">
            <v>3674000</v>
          </cell>
          <cell r="Q560" t="str">
            <v>Yes</v>
          </cell>
          <cell r="R560">
            <v>39819</v>
          </cell>
          <cell r="T560" t="str">
            <v>Mr. Michael Mellon</v>
          </cell>
          <cell r="U560" t="str">
            <v>219-836-5870</v>
          </cell>
          <cell r="V560" t="str">
            <v>Steven A. Bohn 219-836-5870</v>
          </cell>
          <cell r="W560" t="str">
            <v>8230 Hohman Ave.</v>
          </cell>
          <cell r="X560" t="str">
            <v>Munster</v>
          </cell>
          <cell r="Y560" t="str">
            <v>IN</v>
          </cell>
          <cell r="Z560" t="str">
            <v>46321</v>
          </cell>
          <cell r="AA560" t="str">
            <v>(219) 836-5883</v>
          </cell>
          <cell r="AE560" t="str">
            <v>Squire Sanders</v>
          </cell>
        </row>
        <row r="561">
          <cell r="A561">
            <v>516</v>
          </cell>
          <cell r="B561" t="str">
            <v>December 18, 2008</v>
          </cell>
          <cell r="C561" t="str">
            <v>OTS</v>
          </cell>
          <cell r="D561" t="str">
            <v>RSSD</v>
          </cell>
          <cell r="E561">
            <v>3835191</v>
          </cell>
          <cell r="F561" t="str">
            <v>United Western Bancorp, Inc.</v>
          </cell>
          <cell r="G561" t="str">
            <v xml:space="preserve">Public </v>
          </cell>
          <cell r="H561">
            <v>48224000</v>
          </cell>
          <cell r="I561" t="str">
            <v>Approve</v>
          </cell>
          <cell r="T561" t="str">
            <v>Mr. Scot T. Wetzel</v>
          </cell>
          <cell r="U561" t="str">
            <v>720-956-6577</v>
          </cell>
          <cell r="V561" t="str">
            <v>Michael J. McCloskey 720-932-4282</v>
          </cell>
          <cell r="W561" t="str">
            <v>700 17th Street, Suite 2100</v>
          </cell>
          <cell r="X561" t="str">
            <v>Denver</v>
          </cell>
          <cell r="Y561" t="str">
            <v>CO</v>
          </cell>
          <cell r="Z561" t="str">
            <v>80202</v>
          </cell>
          <cell r="AA561" t="str">
            <v>(720) 932-9735</v>
          </cell>
          <cell r="AE561" t="str">
            <v>Hughes Hubbard</v>
          </cell>
        </row>
        <row r="562">
          <cell r="A562">
            <v>517</v>
          </cell>
          <cell r="B562" t="str">
            <v>December 18, 2008</v>
          </cell>
          <cell r="C562" t="str">
            <v>FRB</v>
          </cell>
          <cell r="D562" t="str">
            <v>RSSD</v>
          </cell>
          <cell r="E562">
            <v>1250763</v>
          </cell>
          <cell r="F562" t="str">
            <v>Mercantile Capital Corp.</v>
          </cell>
          <cell r="G562" t="str">
            <v>OTC - Public</v>
          </cell>
          <cell r="H562">
            <v>3500000</v>
          </cell>
          <cell r="I562" t="str">
            <v>Approve</v>
          </cell>
          <cell r="L562" t="str">
            <v>December 22, 2008</v>
          </cell>
          <cell r="M562">
            <v>39804.541666666664</v>
          </cell>
          <cell r="N562" t="str">
            <v>Approve</v>
          </cell>
          <cell r="O562">
            <v>3500000</v>
          </cell>
          <cell r="Q562" t="str">
            <v>Yes</v>
          </cell>
          <cell r="R562">
            <v>39819</v>
          </cell>
          <cell r="T562" t="str">
            <v>Mr. Charles Monaghan</v>
          </cell>
          <cell r="U562" t="str">
            <v>617-867-8828</v>
          </cell>
          <cell r="V562" t="str">
            <v>N/A</v>
          </cell>
          <cell r="W562" t="str">
            <v>61-65 Brookline Avenue</v>
          </cell>
          <cell r="X562" t="str">
            <v>Boston</v>
          </cell>
          <cell r="Y562" t="str">
            <v>MA</v>
          </cell>
          <cell r="Z562" t="str">
            <v>02215</v>
          </cell>
          <cell r="AA562" t="str">
            <v>(617) 247-0187</v>
          </cell>
          <cell r="AE562" t="str">
            <v>Hughes Hubbard</v>
          </cell>
        </row>
        <row r="563">
          <cell r="A563">
            <v>518</v>
          </cell>
          <cell r="B563" t="str">
            <v>December 18, 2008</v>
          </cell>
          <cell r="C563" t="str">
            <v>FRB</v>
          </cell>
          <cell r="D563" t="str">
            <v>RSSD</v>
          </cell>
          <cell r="E563">
            <v>1060850</v>
          </cell>
          <cell r="F563" t="str">
            <v>Financial Security Corporation</v>
          </cell>
          <cell r="G563" t="str">
            <v>OTC - Public</v>
          </cell>
          <cell r="H563">
            <v>5000000</v>
          </cell>
          <cell r="I563" t="str">
            <v>Approve</v>
          </cell>
          <cell r="L563" t="str">
            <v>December 22, 2008</v>
          </cell>
          <cell r="M563">
            <v>39804.541666666664</v>
          </cell>
          <cell r="N563" t="str">
            <v>Approve</v>
          </cell>
          <cell r="O563">
            <v>5000000</v>
          </cell>
          <cell r="Q563" t="str">
            <v>Yes</v>
          </cell>
          <cell r="R563">
            <v>39819</v>
          </cell>
          <cell r="T563" t="str">
            <v>Mr. Douglas M. Crouse</v>
          </cell>
          <cell r="U563" t="str">
            <v>307-568-2483</v>
          </cell>
          <cell r="V563" t="str">
            <v>Audra S. Crouse 307-568-2483</v>
          </cell>
          <cell r="W563" t="str">
            <v>P.O. Box 531 / 201 South Fourth Street</v>
          </cell>
          <cell r="X563" t="str">
            <v>Basin</v>
          </cell>
          <cell r="Y563" t="str">
            <v>WY</v>
          </cell>
          <cell r="Z563" t="str">
            <v>82410</v>
          </cell>
          <cell r="AA563" t="str">
            <v>(307) 568-9398</v>
          </cell>
          <cell r="AE563" t="str">
            <v>Squire Sanders</v>
          </cell>
        </row>
        <row r="564">
          <cell r="A564">
            <v>519</v>
          </cell>
          <cell r="B564" t="str">
            <v>December 18, 2008</v>
          </cell>
          <cell r="C564" t="str">
            <v>FRB</v>
          </cell>
          <cell r="D564" t="str">
            <v>RSSD</v>
          </cell>
          <cell r="E564">
            <v>3465253</v>
          </cell>
          <cell r="F564" t="str">
            <v>Columbine Capital Corp.</v>
          </cell>
          <cell r="G564" t="str">
            <v>Private</v>
          </cell>
          <cell r="H564">
            <v>2260000</v>
          </cell>
          <cell r="I564" t="str">
            <v>Approve</v>
          </cell>
          <cell r="L564" t="str">
            <v>December 22, 2008</v>
          </cell>
          <cell r="M564">
            <v>39804.541666666664</v>
          </cell>
          <cell r="N564" t="str">
            <v>Approve</v>
          </cell>
          <cell r="O564">
            <v>2260000</v>
          </cell>
          <cell r="Q564" t="str">
            <v>Yes</v>
          </cell>
          <cell r="R564">
            <v>39819</v>
          </cell>
          <cell r="T564" t="str">
            <v>Mr. Herb Ensley</v>
          </cell>
          <cell r="U564" t="str">
            <v>719-395-2472</v>
          </cell>
          <cell r="V564" t="str">
            <v>Charles Forster 719-395-2472</v>
          </cell>
          <cell r="W564" t="str">
            <v>P.O. Box 3009 / 105 Centennial Plaza</v>
          </cell>
          <cell r="X564" t="str">
            <v>Buena Vista</v>
          </cell>
          <cell r="Y564" t="str">
            <v>CO</v>
          </cell>
          <cell r="Z564" t="str">
            <v>81211</v>
          </cell>
          <cell r="AA564" t="str">
            <v>(719) 395-2279</v>
          </cell>
          <cell r="AE564" t="str">
            <v>Hughes Hubbard</v>
          </cell>
        </row>
        <row r="565">
          <cell r="A565">
            <v>520</v>
          </cell>
          <cell r="B565" t="str">
            <v>December 18, 2008</v>
          </cell>
          <cell r="C565" t="str">
            <v>FRB</v>
          </cell>
          <cell r="D565" t="str">
            <v>RSSD</v>
          </cell>
          <cell r="E565">
            <v>2803719</v>
          </cell>
          <cell r="F565" t="str">
            <v>Midwest Bank Centre, Inc.</v>
          </cell>
          <cell r="G565" t="str">
            <v>OTC - Private</v>
          </cell>
          <cell r="H565">
            <v>25000000</v>
          </cell>
          <cell r="I565" t="str">
            <v>Approve</v>
          </cell>
          <cell r="L565" t="str">
            <v>December 22, 2008</v>
          </cell>
          <cell r="M565">
            <v>39804.541666666664</v>
          </cell>
          <cell r="N565" t="str">
            <v>Approve</v>
          </cell>
          <cell r="O565">
            <v>25000000</v>
          </cell>
          <cell r="P565" t="str">
            <v>1/15/09: notified by the FRB of their withdrawal</v>
          </cell>
          <cell r="Q565" t="str">
            <v>Yes</v>
          </cell>
          <cell r="R565">
            <v>39819</v>
          </cell>
          <cell r="T565" t="str">
            <v>Mr. Richard E. Grimmer</v>
          </cell>
          <cell r="U565" t="str">
            <v>314-544-8539</v>
          </cell>
          <cell r="V565" t="str">
            <v>Ronald T. Barnes 314-633-1212</v>
          </cell>
          <cell r="W565" t="str">
            <v>17050 Baxter Rd.</v>
          </cell>
          <cell r="X565" t="str">
            <v>Chesterfield</v>
          </cell>
          <cell r="Y565" t="str">
            <v>MO</v>
          </cell>
          <cell r="Z565" t="str">
            <v>63005</v>
          </cell>
          <cell r="AA565" t="str">
            <v>(314) 544-8639</v>
          </cell>
          <cell r="AE565" t="str">
            <v>Squire Sanders</v>
          </cell>
          <cell r="AJ565">
            <v>39828</v>
          </cell>
        </row>
        <row r="566">
          <cell r="A566">
            <v>521</v>
          </cell>
          <cell r="B566" t="str">
            <v>December 18, 2008</v>
          </cell>
          <cell r="C566" t="str">
            <v>FRB</v>
          </cell>
          <cell r="D566" t="str">
            <v>RSSD</v>
          </cell>
          <cell r="E566">
            <v>3490880</v>
          </cell>
          <cell r="F566" t="str">
            <v>Pacific Enterprise Bancorp</v>
          </cell>
          <cell r="G566" t="str">
            <v>Private</v>
          </cell>
          <cell r="H566">
            <v>1822920</v>
          </cell>
          <cell r="I566" t="str">
            <v>Approve</v>
          </cell>
          <cell r="L566" t="str">
            <v>December 22, 2008</v>
          </cell>
          <cell r="M566">
            <v>39804.541666666664</v>
          </cell>
          <cell r="N566" t="str">
            <v>Approve</v>
          </cell>
          <cell r="O566">
            <v>1822000</v>
          </cell>
          <cell r="P566" t="str">
            <v>1/15/09: notified UST of their withdrawal</v>
          </cell>
          <cell r="Q566" t="str">
            <v>Yes</v>
          </cell>
          <cell r="R566">
            <v>39819</v>
          </cell>
          <cell r="T566" t="str">
            <v>Mr. Richard I. Ganulin</v>
          </cell>
          <cell r="U566" t="str">
            <v>949-623-7595</v>
          </cell>
          <cell r="V566" t="str">
            <v>Jo Anne Painter 949-623-7592</v>
          </cell>
          <cell r="W566" t="str">
            <v>17748 Sky Park Circle, Suite 100</v>
          </cell>
          <cell r="X566" t="str">
            <v>Irvine</v>
          </cell>
          <cell r="Y566" t="str">
            <v>CA</v>
          </cell>
          <cell r="Z566" t="str">
            <v>92614</v>
          </cell>
          <cell r="AA566" t="str">
            <v>(949) 623-7598</v>
          </cell>
          <cell r="AE566" t="str">
            <v>Hughes Hubbard</v>
          </cell>
          <cell r="AJ566">
            <v>39828</v>
          </cell>
        </row>
        <row r="568">
          <cell r="A568">
            <v>522</v>
          </cell>
          <cell r="B568" t="str">
            <v>December 19, 2008</v>
          </cell>
          <cell r="C568" t="str">
            <v>FDIC</v>
          </cell>
          <cell r="D568" t="str">
            <v>RSSD</v>
          </cell>
          <cell r="E568">
            <v>685368</v>
          </cell>
          <cell r="F568" t="str">
            <v>Bank of Rio Vista</v>
          </cell>
          <cell r="G568" t="str">
            <v>OTC - Private</v>
          </cell>
          <cell r="H568">
            <v>3000000</v>
          </cell>
          <cell r="I568" t="str">
            <v>Approve</v>
          </cell>
          <cell r="L568" t="str">
            <v>December 23, 2008</v>
          </cell>
          <cell r="M568">
            <v>39805.625</v>
          </cell>
          <cell r="N568" t="str">
            <v>Approve</v>
          </cell>
          <cell r="O568">
            <v>3000000</v>
          </cell>
          <cell r="Q568" t="str">
            <v>Yes</v>
          </cell>
          <cell r="R568">
            <v>39819</v>
          </cell>
          <cell r="T568" t="str">
            <v>Mr. Tim Kubli</v>
          </cell>
          <cell r="U568" t="str">
            <v>707-374-5711</v>
          </cell>
          <cell r="V568" t="str">
            <v>Paul Ubrun 707-374-5711</v>
          </cell>
          <cell r="W568" t="str">
            <v>101 Main Street / P.O. Box 157</v>
          </cell>
          <cell r="X568" t="str">
            <v>Rio Vista</v>
          </cell>
          <cell r="Y568" t="str">
            <v>CA</v>
          </cell>
          <cell r="Z568" t="str">
            <v>94571</v>
          </cell>
          <cell r="AA568" t="str">
            <v>(707) 374-5067</v>
          </cell>
          <cell r="AE568" t="str">
            <v>Squire Sanders</v>
          </cell>
        </row>
        <row r="569">
          <cell r="A569">
            <v>523</v>
          </cell>
          <cell r="B569" t="str">
            <v>December 19, 2008</v>
          </cell>
          <cell r="C569" t="str">
            <v>FDIC</v>
          </cell>
          <cell r="D569" t="str">
            <v>RSSD</v>
          </cell>
          <cell r="E569">
            <v>2146359</v>
          </cell>
          <cell r="F569" t="str">
            <v>ColoEast Bankshares, Inc.</v>
          </cell>
          <cell r="H569">
            <v>10000000</v>
          </cell>
          <cell r="I569" t="str">
            <v>Approve</v>
          </cell>
          <cell r="L569" t="str">
            <v>January 16, 2009</v>
          </cell>
          <cell r="M569">
            <v>39829.541666666664</v>
          </cell>
          <cell r="N569" t="str">
            <v>Approve</v>
          </cell>
          <cell r="O569">
            <v>10000000</v>
          </cell>
          <cell r="R569">
            <v>39829</v>
          </cell>
          <cell r="T569" t="str">
            <v>Mr. Steve Sherlock</v>
          </cell>
          <cell r="U569" t="str">
            <v>719-336-8603</v>
          </cell>
          <cell r="V569" t="str">
            <v>Martin Jensen 719-734-5200</v>
          </cell>
          <cell r="W569" t="str">
            <v>100 W. Pearl</v>
          </cell>
          <cell r="X569" t="str">
            <v>Lamar</v>
          </cell>
          <cell r="Y569" t="str">
            <v>CO</v>
          </cell>
          <cell r="Z569" t="str">
            <v>81052</v>
          </cell>
          <cell r="AA569" t="str">
            <v>(719) 336-5944</v>
          </cell>
          <cell r="AE569" t="str">
            <v>Squire Sanders</v>
          </cell>
        </row>
        <row r="570">
          <cell r="A570">
            <v>524</v>
          </cell>
          <cell r="B570" t="str">
            <v>December 19, 2008</v>
          </cell>
          <cell r="C570" t="str">
            <v>FDIC</v>
          </cell>
          <cell r="D570" t="str">
            <v>RSSD</v>
          </cell>
          <cell r="E570">
            <v>3212091</v>
          </cell>
          <cell r="F570" t="str">
            <v>New York Private Bank &amp; Trust Corp. / Emigrant Bank</v>
          </cell>
          <cell r="G570" t="str">
            <v>OTC - Private</v>
          </cell>
          <cell r="H570">
            <v>267275000</v>
          </cell>
          <cell r="I570" t="str">
            <v>Approve</v>
          </cell>
          <cell r="L570" t="str">
            <v>December 22, 2008</v>
          </cell>
          <cell r="M570">
            <v>39804.541666666664</v>
          </cell>
          <cell r="N570" t="str">
            <v>Approve</v>
          </cell>
          <cell r="O570">
            <v>267274000</v>
          </cell>
          <cell r="Q570" t="str">
            <v>Yes</v>
          </cell>
          <cell r="R570">
            <v>39812</v>
          </cell>
          <cell r="T570" t="str">
            <v>Mr. Howard P. Milstein</v>
          </cell>
          <cell r="U570" t="str">
            <v>212-850-4905</v>
          </cell>
          <cell r="V570" t="str">
            <v>Francis R. May 212-850-4763</v>
          </cell>
          <cell r="W570" t="str">
            <v>5 East 42nd Street</v>
          </cell>
          <cell r="X570" t="str">
            <v>New York</v>
          </cell>
          <cell r="Y570" t="str">
            <v>NY</v>
          </cell>
          <cell r="Z570" t="str">
            <v>10017</v>
          </cell>
          <cell r="AA570" t="str">
            <v>(212) 850-4392</v>
          </cell>
          <cell r="AB570">
            <v>39822</v>
          </cell>
          <cell r="AC570">
            <v>39822</v>
          </cell>
          <cell r="AD570">
            <v>267274000</v>
          </cell>
          <cell r="AE570" t="str">
            <v>Squire Sanders</v>
          </cell>
          <cell r="AH570" t="str">
            <v>n/a</v>
          </cell>
          <cell r="AI570" t="str">
            <v>n/a</v>
          </cell>
        </row>
        <row r="571">
          <cell r="A571">
            <v>525</v>
          </cell>
          <cell r="B571" t="str">
            <v>December 19, 2008</v>
          </cell>
          <cell r="C571" t="str">
            <v>FDIC</v>
          </cell>
          <cell r="D571" t="str">
            <v>RSSD</v>
          </cell>
          <cell r="E571">
            <v>1098705</v>
          </cell>
          <cell r="F571" t="str">
            <v>First State Bancorp, Inc.</v>
          </cell>
          <cell r="G571" t="str">
            <v>OTC - Private</v>
          </cell>
          <cell r="H571">
            <v>7000000</v>
          </cell>
          <cell r="I571" t="str">
            <v>Approve</v>
          </cell>
          <cell r="L571" t="str">
            <v>December 23, 2008</v>
          </cell>
          <cell r="M571">
            <v>39805.625</v>
          </cell>
          <cell r="N571" t="str">
            <v>Approve</v>
          </cell>
          <cell r="O571">
            <v>7000000</v>
          </cell>
          <cell r="Q571" t="str">
            <v>Yes</v>
          </cell>
          <cell r="R571">
            <v>39820</v>
          </cell>
          <cell r="T571" t="str">
            <v>Mr. Gordon Waller</v>
          </cell>
          <cell r="U571" t="str">
            <v>573-575-4505</v>
          </cell>
          <cell r="V571" t="str">
            <v>Christy Fortner 573-575-4506</v>
          </cell>
          <cell r="W571" t="str">
            <v>100 W. 3rd Street, P.O. Box 18</v>
          </cell>
          <cell r="X571" t="str">
            <v>Caruthersville</v>
          </cell>
          <cell r="Y571" t="str">
            <v>MO</v>
          </cell>
          <cell r="Z571" t="str">
            <v>63830</v>
          </cell>
          <cell r="AA571" t="str">
            <v>(573) 333-3131</v>
          </cell>
          <cell r="AE571" t="str">
            <v>Squire Sanders</v>
          </cell>
        </row>
        <row r="572">
          <cell r="A572">
            <v>526</v>
          </cell>
          <cell r="B572" t="str">
            <v>December 19, 2008</v>
          </cell>
          <cell r="C572" t="str">
            <v>FDIC</v>
          </cell>
          <cell r="D572" t="str">
            <v>RSSD</v>
          </cell>
          <cell r="E572">
            <v>3260551</v>
          </cell>
          <cell r="F572" t="str">
            <v>Lafayette Bancorp, Inc.</v>
          </cell>
          <cell r="G572" t="str">
            <v>OTC - Private</v>
          </cell>
          <cell r="H572">
            <v>1988580</v>
          </cell>
          <cell r="I572" t="str">
            <v>Approve</v>
          </cell>
          <cell r="L572" t="str">
            <v>December 23, 2008</v>
          </cell>
          <cell r="M572">
            <v>39805.625</v>
          </cell>
          <cell r="N572" t="str">
            <v>Approve</v>
          </cell>
          <cell r="O572">
            <v>1998000</v>
          </cell>
          <cell r="Q572" t="str">
            <v>Yes</v>
          </cell>
          <cell r="R572">
            <v>39819</v>
          </cell>
          <cell r="T572" t="str">
            <v>R. L. Holley</v>
          </cell>
          <cell r="U572" t="str">
            <v>662-234-0622</v>
          </cell>
          <cell r="V572" t="str">
            <v>Bobbie Vinson 662-234-0622</v>
          </cell>
          <cell r="W572" t="str">
            <v>2301 West Jackson Avenue</v>
          </cell>
          <cell r="X572" t="str">
            <v>Oxford</v>
          </cell>
          <cell r="Y572" t="str">
            <v>MS</v>
          </cell>
          <cell r="Z572" t="str">
            <v>38655</v>
          </cell>
          <cell r="AA572" t="str">
            <v>(662) 234-0722</v>
          </cell>
          <cell r="AE572" t="str">
            <v>Hughes Hubbard</v>
          </cell>
        </row>
        <row r="573">
          <cell r="A573">
            <v>527</v>
          </cell>
          <cell r="B573" t="str">
            <v>December 19, 2008</v>
          </cell>
          <cell r="C573" t="str">
            <v>FDIC</v>
          </cell>
          <cell r="D573" t="str">
            <v>RSSD</v>
          </cell>
          <cell r="E573">
            <v>3438097</v>
          </cell>
          <cell r="F573" t="str">
            <v>Skagit State Bancorp, Inc.</v>
          </cell>
          <cell r="G573" t="str">
            <v>OTC - Private</v>
          </cell>
          <cell r="H573">
            <v>13954830</v>
          </cell>
          <cell r="I573" t="str">
            <v>Approve</v>
          </cell>
          <cell r="L573" t="str">
            <v>December 23, 2008</v>
          </cell>
          <cell r="M573">
            <v>39805.625</v>
          </cell>
          <cell r="N573" t="str">
            <v>Approve</v>
          </cell>
          <cell r="O573">
            <v>13954000</v>
          </cell>
          <cell r="Q573" t="str">
            <v>Yes</v>
          </cell>
          <cell r="R573">
            <v>39819</v>
          </cell>
          <cell r="T573" t="str">
            <v>Ms. Cheryl R. Bishop</v>
          </cell>
          <cell r="U573" t="str">
            <v>360-755-0411</v>
          </cell>
          <cell r="V573" t="str">
            <v>Carla Tucker 360-755-1527</v>
          </cell>
          <cell r="W573" t="str">
            <v>301 E. Fairhaven Ave.</v>
          </cell>
          <cell r="X573" t="str">
            <v>Burlington</v>
          </cell>
          <cell r="Y573" t="str">
            <v>WA</v>
          </cell>
          <cell r="Z573" t="str">
            <v>98233</v>
          </cell>
          <cell r="AA573" t="str">
            <v>(360) 755-9695</v>
          </cell>
          <cell r="AE573" t="str">
            <v>Squire Sanders</v>
          </cell>
        </row>
        <row r="574">
          <cell r="A574">
            <v>528</v>
          </cell>
          <cell r="B574" t="str">
            <v>December 19, 2008</v>
          </cell>
          <cell r="C574" t="str">
            <v>FDIC</v>
          </cell>
          <cell r="D574" t="str">
            <v>RSSD</v>
          </cell>
          <cell r="E574">
            <v>2640615</v>
          </cell>
          <cell r="F574" t="str">
            <v>South Valley Bancorp, Inc.</v>
          </cell>
          <cell r="G574" t="str">
            <v>OTC - Private</v>
          </cell>
          <cell r="H574">
            <v>16900000</v>
          </cell>
          <cell r="I574" t="str">
            <v>Approve</v>
          </cell>
          <cell r="L574" t="str">
            <v>December 23, 2008</v>
          </cell>
          <cell r="M574">
            <v>39805.625</v>
          </cell>
          <cell r="N574" t="str">
            <v>Approve</v>
          </cell>
          <cell r="O574">
            <v>16913000</v>
          </cell>
          <cell r="Q574" t="str">
            <v>Yes</v>
          </cell>
          <cell r="R574">
            <v>39819</v>
          </cell>
          <cell r="T574" t="str">
            <v>Mr. William E. Castle</v>
          </cell>
          <cell r="U574" t="str">
            <v>541-880-5200</v>
          </cell>
          <cell r="V574" t="str">
            <v>Loren L. Lawrie 541-880-5201</v>
          </cell>
          <cell r="W574" t="str">
            <v>803 Main Street</v>
          </cell>
          <cell r="X574" t="str">
            <v>Klamath Falls</v>
          </cell>
          <cell r="Y574" t="str">
            <v>OR</v>
          </cell>
          <cell r="Z574" t="str">
            <v>97603</v>
          </cell>
          <cell r="AA574" t="str">
            <v>(541) 880-5251</v>
          </cell>
          <cell r="AE574" t="str">
            <v>Squire Sanders</v>
          </cell>
        </row>
        <row r="575">
          <cell r="A575">
            <v>529</v>
          </cell>
          <cell r="B575" t="str">
            <v>December 19, 2008</v>
          </cell>
          <cell r="C575" t="str">
            <v>FDIC</v>
          </cell>
          <cell r="D575" t="str">
            <v>RSSD</v>
          </cell>
          <cell r="E575">
            <v>3080049</v>
          </cell>
          <cell r="F575" t="str">
            <v>Riverdale Bancshares, Inc.</v>
          </cell>
          <cell r="G575" t="str">
            <v>Private</v>
          </cell>
          <cell r="H575">
            <v>900000</v>
          </cell>
          <cell r="I575" t="str">
            <v>Approve</v>
          </cell>
          <cell r="T575" t="str">
            <v>Mr. Phil Jossi</v>
          </cell>
          <cell r="U575" t="str">
            <v>308-893-2351</v>
          </cell>
          <cell r="V575" t="str">
            <v>Jim Bodyfield 308-750-0251</v>
          </cell>
          <cell r="W575" t="str">
            <v>P.O. Box 7 / 222 3rd Avenue</v>
          </cell>
          <cell r="X575" t="str">
            <v>Riverdale</v>
          </cell>
          <cell r="Y575" t="str">
            <v>NE</v>
          </cell>
          <cell r="Z575" t="str">
            <v>68870</v>
          </cell>
          <cell r="AA575" t="str">
            <v>(308) 893-3600</v>
          </cell>
          <cell r="AE575" t="str">
            <v>Squire Sanders</v>
          </cell>
        </row>
        <row r="576">
          <cell r="A576">
            <v>530</v>
          </cell>
          <cell r="B576" t="str">
            <v>December 19, 2008</v>
          </cell>
          <cell r="C576" t="str">
            <v>FDIC</v>
          </cell>
          <cell r="D576" t="str">
            <v>RSSD</v>
          </cell>
          <cell r="E576">
            <v>1416439</v>
          </cell>
          <cell r="F576" t="str">
            <v>Reliable Community Bancshares, Inc.</v>
          </cell>
          <cell r="G576" t="str">
            <v>OTC - Private</v>
          </cell>
          <cell r="H576">
            <v>10000000</v>
          </cell>
          <cell r="I576" t="str">
            <v>Approve</v>
          </cell>
          <cell r="L576" t="str">
            <v>December 23, 2008</v>
          </cell>
          <cell r="M576">
            <v>39805.625</v>
          </cell>
          <cell r="N576" t="str">
            <v>Approve</v>
          </cell>
          <cell r="O576">
            <v>10000000</v>
          </cell>
          <cell r="Q576" t="str">
            <v>Yes</v>
          </cell>
          <cell r="R576">
            <v>39819</v>
          </cell>
          <cell r="T576" t="str">
            <v>Ms. Martha J. Rollet</v>
          </cell>
          <cell r="U576" t="str">
            <v>573-547-6541</v>
          </cell>
          <cell r="V576" t="str">
            <v>R. David Crader 573-335-3100</v>
          </cell>
          <cell r="W576" t="str">
            <v>18 W. Ste. Maries St.</v>
          </cell>
          <cell r="X576" t="str">
            <v>Perryville</v>
          </cell>
          <cell r="Y576" t="str">
            <v>MO</v>
          </cell>
          <cell r="Z576" t="str">
            <v>63775</v>
          </cell>
          <cell r="AA576" t="str">
            <v>(573) 547-3403</v>
          </cell>
          <cell r="AE576" t="str">
            <v>Hughes Hubbard</v>
          </cell>
        </row>
        <row r="577">
          <cell r="A577">
            <v>531</v>
          </cell>
          <cell r="B577" t="str">
            <v>December 19, 2008</v>
          </cell>
          <cell r="C577" t="str">
            <v>FDIC</v>
          </cell>
          <cell r="D577" t="str">
            <v>RSSD</v>
          </cell>
          <cell r="E577">
            <v>1023172</v>
          </cell>
          <cell r="F577" t="str">
            <v>North Missouri Bancorp, Inc.</v>
          </cell>
          <cell r="G577" t="str">
            <v>Private</v>
          </cell>
          <cell r="H577">
            <v>1756000</v>
          </cell>
          <cell r="I577" t="str">
            <v>Approve</v>
          </cell>
          <cell r="T577" t="str">
            <v>Mr. Doug Mayer</v>
          </cell>
          <cell r="U577" t="str">
            <v>660-397-2266</v>
          </cell>
          <cell r="V577" t="str">
            <v>Edith (Annie) Fisher 660-397-2266</v>
          </cell>
          <cell r="W577" t="str">
            <v>127 S. Main, P.O. Box 189</v>
          </cell>
          <cell r="X577" t="str">
            <v>Edina</v>
          </cell>
          <cell r="Y577" t="str">
            <v>MO</v>
          </cell>
          <cell r="Z577" t="str">
            <v>63537</v>
          </cell>
          <cell r="AA577" t="str">
            <v>(660) 397-3262</v>
          </cell>
          <cell r="AE577" t="str">
            <v>Squire Sanders</v>
          </cell>
        </row>
        <row r="578">
          <cell r="A578">
            <v>532</v>
          </cell>
          <cell r="B578" t="str">
            <v>December 19, 2008</v>
          </cell>
          <cell r="C578" t="str">
            <v>FDIC</v>
          </cell>
          <cell r="D578" t="str">
            <v>RSSD</v>
          </cell>
          <cell r="E578">
            <v>1058165</v>
          </cell>
          <cell r="F578" t="str">
            <v>Morrill Bancshares, Inc.</v>
          </cell>
          <cell r="G578" t="str">
            <v>OTC - Private</v>
          </cell>
          <cell r="H578">
            <v>13000000</v>
          </cell>
          <cell r="I578" t="str">
            <v>Approve</v>
          </cell>
          <cell r="L578" t="str">
            <v>December 23, 2008</v>
          </cell>
          <cell r="M578">
            <v>39805.625</v>
          </cell>
          <cell r="N578" t="str">
            <v>Approve</v>
          </cell>
          <cell r="O578">
            <v>13000000</v>
          </cell>
          <cell r="Q578" t="str">
            <v>Yes</v>
          </cell>
          <cell r="R578">
            <v>39819</v>
          </cell>
          <cell r="T578" t="str">
            <v>Mr. Kurt M. Saylor</v>
          </cell>
          <cell r="U578" t="str">
            <v>913-362-2294</v>
          </cell>
          <cell r="V578" t="str">
            <v>Rhonda McHenry 913-362-2294</v>
          </cell>
          <cell r="W578" t="str">
            <v>6740 Antioch Road</v>
          </cell>
          <cell r="X578" t="str">
            <v>Merriam</v>
          </cell>
          <cell r="Y578" t="str">
            <v>KS</v>
          </cell>
          <cell r="Z578" t="str">
            <v>66204</v>
          </cell>
          <cell r="AA578" t="str">
            <v>(913) 362-2297</v>
          </cell>
          <cell r="AB578">
            <v>39829</v>
          </cell>
          <cell r="AC578">
            <v>39829</v>
          </cell>
          <cell r="AD578">
            <v>13000000</v>
          </cell>
          <cell r="AE578" t="str">
            <v>Hughes Hubbard</v>
          </cell>
        </row>
        <row r="579">
          <cell r="A579">
            <v>533</v>
          </cell>
          <cell r="B579" t="str">
            <v>December 19, 2008</v>
          </cell>
          <cell r="C579" t="str">
            <v>FRB</v>
          </cell>
          <cell r="D579" t="str">
            <v>RSSD</v>
          </cell>
          <cell r="E579">
            <v>3014950</v>
          </cell>
          <cell r="F579" t="str">
            <v>Woodlands Financial Services Company</v>
          </cell>
          <cell r="G579" t="str">
            <v>OTC - Private</v>
          </cell>
          <cell r="H579">
            <v>2000000</v>
          </cell>
          <cell r="I579" t="str">
            <v>Approve</v>
          </cell>
          <cell r="L579" t="str">
            <v>December 30, 2008</v>
          </cell>
          <cell r="M579">
            <v>39812.583333333336</v>
          </cell>
          <cell r="N579" t="str">
            <v xml:space="preserve">Approve </v>
          </cell>
          <cell r="O579">
            <v>2000000</v>
          </cell>
          <cell r="P579" t="str">
            <v>Conditionally Approved until verification of Viability by FBA; verified by the FRB on 12/30 and condition was removed</v>
          </cell>
          <cell r="Q579" t="str">
            <v>Yes</v>
          </cell>
          <cell r="R579">
            <v>39819</v>
          </cell>
          <cell r="T579" t="str">
            <v>Mr. Robert Frose</v>
          </cell>
          <cell r="U579" t="str">
            <v>570-327-5263</v>
          </cell>
          <cell r="V579" t="str">
            <v>Russ Kimura 570-327-5263</v>
          </cell>
          <cell r="W579" t="str">
            <v>2450 E. Third St.</v>
          </cell>
          <cell r="X579" t="str">
            <v>Williamsport</v>
          </cell>
          <cell r="Y579" t="str">
            <v>PA</v>
          </cell>
          <cell r="Z579" t="str">
            <v>17701</v>
          </cell>
          <cell r="AA579" t="str">
            <v>(570) 327-1732</v>
          </cell>
          <cell r="AE579" t="str">
            <v>Squire Sanders</v>
          </cell>
        </row>
        <row r="580">
          <cell r="A580">
            <v>534</v>
          </cell>
          <cell r="B580" t="str">
            <v>December 19, 2008</v>
          </cell>
          <cell r="C580" t="str">
            <v>FRB</v>
          </cell>
          <cell r="D580" t="str">
            <v>RSSD</v>
          </cell>
          <cell r="E580">
            <v>3558726</v>
          </cell>
          <cell r="F580" t="str">
            <v>First Texas BHC, Inc.</v>
          </cell>
          <cell r="G580" t="str">
            <v>OTC - Private</v>
          </cell>
          <cell r="H580">
            <v>12932000</v>
          </cell>
          <cell r="I580" t="str">
            <v>Approve</v>
          </cell>
          <cell r="P580" t="str">
            <v>Was pulled from the 12/30/08 I/C meeting</v>
          </cell>
          <cell r="T580" t="str">
            <v>Mr. Vernon Bryant</v>
          </cell>
          <cell r="U580" t="str">
            <v>817-763-9900</v>
          </cell>
          <cell r="V580" t="str">
            <v>Lisanne Davidson 817-298-5610</v>
          </cell>
          <cell r="W580" t="str">
            <v>4100 International Plaza, Suite 900</v>
          </cell>
          <cell r="X580" t="str">
            <v>Fort Worth</v>
          </cell>
          <cell r="Y580" t="str">
            <v>TX</v>
          </cell>
          <cell r="Z580" t="str">
            <v>76109</v>
          </cell>
          <cell r="AA580" t="str">
            <v>(817) 763-9908</v>
          </cell>
          <cell r="AE580" t="str">
            <v>Hughes Hubbard</v>
          </cell>
        </row>
        <row r="581">
          <cell r="A581">
            <v>535</v>
          </cell>
          <cell r="B581" t="str">
            <v>December 19, 2008</v>
          </cell>
          <cell r="C581" t="str">
            <v>FRB</v>
          </cell>
          <cell r="D581" t="str">
            <v>RSSD</v>
          </cell>
          <cell r="E581">
            <v>1139215</v>
          </cell>
          <cell r="F581" t="str">
            <v>Bankers' Bancorp, Inc.</v>
          </cell>
          <cell r="G581" t="str">
            <v>OTC - Private</v>
          </cell>
          <cell r="H581">
            <v>11955000</v>
          </cell>
          <cell r="I581" t="str">
            <v>Approve</v>
          </cell>
          <cell r="P581" t="str">
            <v>Was pulled from the 12/30/08 I/C meeting</v>
          </cell>
          <cell r="T581" t="str">
            <v>Mr. Mark L. Ribelin</v>
          </cell>
          <cell r="U581" t="str">
            <v>217-585-4401</v>
          </cell>
          <cell r="V581" t="str">
            <v>John D. Schneider, Jr. 217-585-0734</v>
          </cell>
          <cell r="W581" t="str">
            <v>3161 West White Oaks Dr., Suite 300</v>
          </cell>
          <cell r="X581" t="str">
            <v>Springfield</v>
          </cell>
          <cell r="Y581" t="str">
            <v>IL</v>
          </cell>
          <cell r="Z581" t="str">
            <v>62704</v>
          </cell>
          <cell r="AA581" t="str">
            <v>(217) 585-0396</v>
          </cell>
          <cell r="AE581" t="str">
            <v>Squire Sanders</v>
          </cell>
        </row>
        <row r="582">
          <cell r="A582">
            <v>536</v>
          </cell>
          <cell r="B582" t="str">
            <v>December 19, 2008</v>
          </cell>
          <cell r="C582" t="str">
            <v>FRB</v>
          </cell>
          <cell r="D582" t="str">
            <v>RSSD</v>
          </cell>
          <cell r="E582">
            <v>2668589</v>
          </cell>
          <cell r="F582" t="str">
            <v>Portage Bankshares, Inc.</v>
          </cell>
          <cell r="G582" t="str">
            <v>OTC - Private</v>
          </cell>
          <cell r="H582">
            <v>5000000</v>
          </cell>
          <cell r="I582" t="str">
            <v>Approve</v>
          </cell>
          <cell r="L582" t="str">
            <v>December 30, 2008</v>
          </cell>
          <cell r="M582">
            <v>39812.583333333336</v>
          </cell>
          <cell r="N582" t="str">
            <v>Approve</v>
          </cell>
          <cell r="O582">
            <v>5000000</v>
          </cell>
          <cell r="Q582" t="str">
            <v>Yes</v>
          </cell>
          <cell r="R582">
            <v>39819</v>
          </cell>
          <cell r="T582" t="str">
            <v>Mr. Richard J. Coe</v>
          </cell>
          <cell r="U582" t="str">
            <v>330-296-8090</v>
          </cell>
          <cell r="V582" t="str">
            <v>Kevin T. Lewis 330-296-8090</v>
          </cell>
          <cell r="W582" t="str">
            <v>1311 East Main St.</v>
          </cell>
          <cell r="X582" t="str">
            <v>Ravenna</v>
          </cell>
          <cell r="Y582" t="str">
            <v>OH</v>
          </cell>
          <cell r="Z582" t="str">
            <v>44266</v>
          </cell>
          <cell r="AA582" t="str">
            <v>(330) 296-6082</v>
          </cell>
          <cell r="AE582" t="str">
            <v>Hughes Hubbard</v>
          </cell>
        </row>
        <row r="583">
          <cell r="A583">
            <v>537</v>
          </cell>
          <cell r="B583" t="str">
            <v>December 19, 2008</v>
          </cell>
          <cell r="C583" t="str">
            <v>FRB</v>
          </cell>
          <cell r="D583" t="str">
            <v>RSSD</v>
          </cell>
          <cell r="E583">
            <v>3129117</v>
          </cell>
          <cell r="F583" t="str">
            <v>Bethlehem Financial Corporation</v>
          </cell>
          <cell r="G583" t="str">
            <v>OTC - Private</v>
          </cell>
          <cell r="H583">
            <v>3000000</v>
          </cell>
          <cell r="I583" t="str">
            <v>Approve</v>
          </cell>
          <cell r="L583" t="str">
            <v>December 30, 2008</v>
          </cell>
          <cell r="M583">
            <v>39812.583333333336</v>
          </cell>
          <cell r="N583" t="str">
            <v>Approve</v>
          </cell>
          <cell r="O583">
            <v>3000000</v>
          </cell>
          <cell r="Q583" t="str">
            <v>Yes</v>
          </cell>
          <cell r="R583">
            <v>39819</v>
          </cell>
          <cell r="T583" t="str">
            <v>Mr. Rick Gallegos</v>
          </cell>
          <cell r="U583" t="str">
            <v>505-861-3102</v>
          </cell>
          <cell r="V583" t="str">
            <v>Irene Chavez 505-861-5272</v>
          </cell>
          <cell r="W583" t="str">
            <v>19339 Highway 314</v>
          </cell>
          <cell r="X583" t="str">
            <v>Belen</v>
          </cell>
          <cell r="Y583" t="str">
            <v>NM</v>
          </cell>
          <cell r="Z583" t="str">
            <v>87002</v>
          </cell>
          <cell r="AA583" t="str">
            <v>(505) 864-2223</v>
          </cell>
          <cell r="AE583" t="str">
            <v>Squire Sanders</v>
          </cell>
        </row>
        <row r="585">
          <cell r="A585">
            <v>538</v>
          </cell>
          <cell r="B585" t="str">
            <v>December 22, 2008</v>
          </cell>
          <cell r="C585" t="str">
            <v>OCC</v>
          </cell>
          <cell r="D585" t="str">
            <v>RSSD</v>
          </cell>
          <cell r="E585">
            <v>1479676</v>
          </cell>
          <cell r="F585" t="str">
            <v>Liberty Bank, National Assocation</v>
          </cell>
          <cell r="G585" t="str">
            <v>OTC - Private</v>
          </cell>
          <cell r="H585">
            <v>4000000</v>
          </cell>
          <cell r="I585" t="str">
            <v>Approve</v>
          </cell>
          <cell r="L585" t="str">
            <v>December 30, 2008</v>
          </cell>
          <cell r="M585">
            <v>39812.583333333336</v>
          </cell>
          <cell r="N585" t="str">
            <v>Approve</v>
          </cell>
          <cell r="O585">
            <v>4000000</v>
          </cell>
          <cell r="Q585" t="str">
            <v>Yes</v>
          </cell>
          <cell r="R585">
            <v>39819</v>
          </cell>
          <cell r="T585" t="str">
            <v>Mr. Rich Ebner</v>
          </cell>
          <cell r="U585" t="str">
            <v>216-359-5503</v>
          </cell>
          <cell r="V585" t="str">
            <v>William Valerian 216-359-5540</v>
          </cell>
          <cell r="W585" t="str">
            <v>25201 Chagrin Blvd., Suite 120</v>
          </cell>
          <cell r="X585" t="str">
            <v>Beachwood</v>
          </cell>
          <cell r="Y585" t="str">
            <v>OH</v>
          </cell>
          <cell r="Z585" t="str">
            <v>44122</v>
          </cell>
          <cell r="AA585" t="str">
            <v>(216) 359-5501</v>
          </cell>
          <cell r="AE585" t="str">
            <v>Hughes Hubbard</v>
          </cell>
        </row>
        <row r="586">
          <cell r="A586">
            <v>539</v>
          </cell>
          <cell r="B586" t="str">
            <v>December 22, 2008</v>
          </cell>
          <cell r="C586" t="str">
            <v>OCC</v>
          </cell>
          <cell r="D586" t="str">
            <v>RSSD</v>
          </cell>
          <cell r="E586">
            <v>3030307</v>
          </cell>
          <cell r="F586" t="str">
            <v>Landmark, Bancorp, Inc.</v>
          </cell>
          <cell r="G586" t="str">
            <v xml:space="preserve">Public </v>
          </cell>
          <cell r="H586">
            <v>12000000</v>
          </cell>
          <cell r="I586" t="str">
            <v>Approve</v>
          </cell>
          <cell r="L586" t="str">
            <v>December 30, 2008</v>
          </cell>
          <cell r="M586">
            <v>39812.583333333336</v>
          </cell>
          <cell r="N586" t="str">
            <v>Approve</v>
          </cell>
          <cell r="O586">
            <v>12000000</v>
          </cell>
          <cell r="Q586" t="str">
            <v>Yes</v>
          </cell>
          <cell r="R586">
            <v>39819</v>
          </cell>
          <cell r="T586" t="str">
            <v>Mr. Patrick L. Alexander</v>
          </cell>
          <cell r="U586" t="str">
            <v>785-565-2000</v>
          </cell>
          <cell r="V586" t="str">
            <v>Mark A. Herpich 785-565-2000</v>
          </cell>
          <cell r="W586" t="str">
            <v>701 Poyntz Avenue</v>
          </cell>
          <cell r="X586" t="str">
            <v>Manhattan</v>
          </cell>
          <cell r="Y586" t="str">
            <v>KS</v>
          </cell>
          <cell r="Z586" t="str">
            <v>66502</v>
          </cell>
          <cell r="AA586" t="str">
            <v>(785) 228-8605</v>
          </cell>
          <cell r="AE586" t="str">
            <v>Squire Sanders</v>
          </cell>
        </row>
        <row r="587">
          <cell r="A587">
            <v>540</v>
          </cell>
          <cell r="B587" t="str">
            <v>December 22, 2008</v>
          </cell>
          <cell r="C587" t="str">
            <v>OCC</v>
          </cell>
          <cell r="D587" t="str">
            <v>RSSD</v>
          </cell>
          <cell r="E587">
            <v>2750448</v>
          </cell>
          <cell r="F587" t="str">
            <v>Santa Clara Valley Bank</v>
          </cell>
          <cell r="G587" t="str">
            <v xml:space="preserve">Public </v>
          </cell>
          <cell r="H587">
            <v>2900000</v>
          </cell>
          <cell r="I587" t="str">
            <v>Approve</v>
          </cell>
          <cell r="L587" t="str">
            <v>December 30, 2008</v>
          </cell>
          <cell r="M587">
            <v>39812.583333333336</v>
          </cell>
          <cell r="N587" t="str">
            <v>Approve</v>
          </cell>
          <cell r="O587">
            <v>2900000</v>
          </cell>
          <cell r="Q587" t="str">
            <v>Yes</v>
          </cell>
          <cell r="R587">
            <v>39819</v>
          </cell>
          <cell r="T587" t="str">
            <v>Mr. Michael D. Hause</v>
          </cell>
          <cell r="U587" t="str">
            <v>805-525-7847</v>
          </cell>
          <cell r="V587" t="str">
            <v>Long T. Huynh 805-525-7806</v>
          </cell>
          <cell r="W587" t="str">
            <v>901 E. Main Street</v>
          </cell>
          <cell r="X587" t="str">
            <v>Santa Paula</v>
          </cell>
          <cell r="Y587" t="str">
            <v>CA</v>
          </cell>
          <cell r="Z587" t="str">
            <v>93060</v>
          </cell>
          <cell r="AA587" t="str">
            <v>(805) 525-1512</v>
          </cell>
          <cell r="AE587" t="str">
            <v>Hughes Hubbard</v>
          </cell>
        </row>
        <row r="588">
          <cell r="A588">
            <v>541</v>
          </cell>
          <cell r="B588" t="str">
            <v>December 22, 2008</v>
          </cell>
          <cell r="C588" t="str">
            <v>OCC</v>
          </cell>
          <cell r="D588" t="str">
            <v>RSSD</v>
          </cell>
          <cell r="E588">
            <v>3030688</v>
          </cell>
          <cell r="F588" t="str">
            <v>Trafalgar Holdings, LLC</v>
          </cell>
          <cell r="G588" t="str">
            <v>OTC - Private</v>
          </cell>
          <cell r="H588">
            <v>7600000</v>
          </cell>
          <cell r="I588" t="str">
            <v>Approve</v>
          </cell>
          <cell r="T588" t="str">
            <v>Mr. Randy M. Krenelka</v>
          </cell>
          <cell r="U588" t="str">
            <v>858-729-7702</v>
          </cell>
          <cell r="V588" t="str">
            <v>Thomas C. Young 360-693-9965</v>
          </cell>
          <cell r="W588" t="str">
            <v>1701 SE Columbia River Dr., Suite 115</v>
          </cell>
          <cell r="X588" t="str">
            <v>Vancouver</v>
          </cell>
          <cell r="Y588" t="str">
            <v>WA</v>
          </cell>
          <cell r="Z588" t="str">
            <v>98661</v>
          </cell>
          <cell r="AA588" t="str">
            <v>(858) 729-2645</v>
          </cell>
          <cell r="AE588" t="str">
            <v>Squire Sanders</v>
          </cell>
        </row>
        <row r="589">
          <cell r="A589">
            <v>542</v>
          </cell>
          <cell r="B589" t="str">
            <v>December 22, 2008</v>
          </cell>
          <cell r="C589" t="str">
            <v>OCC</v>
          </cell>
          <cell r="D589" t="str">
            <v>RSSD</v>
          </cell>
          <cell r="E589">
            <v>1416523</v>
          </cell>
          <cell r="F589" t="str">
            <v>Bridge Bancorp, Inc.</v>
          </cell>
          <cell r="G589" t="str">
            <v xml:space="preserve">Public </v>
          </cell>
          <cell r="H589">
            <v>14860999</v>
          </cell>
          <cell r="I589" t="str">
            <v>Approve</v>
          </cell>
          <cell r="L589" t="str">
            <v>December 30, 2008</v>
          </cell>
          <cell r="M589">
            <v>39812.583333333336</v>
          </cell>
          <cell r="N589" t="str">
            <v>Approve</v>
          </cell>
          <cell r="O589">
            <v>14861000</v>
          </cell>
          <cell r="Q589" t="str">
            <v>Yes</v>
          </cell>
          <cell r="R589">
            <v>39820</v>
          </cell>
          <cell r="T589" t="str">
            <v>Mr. Kevin M. O'Connor</v>
          </cell>
          <cell r="U589" t="str">
            <v>631-537-8826</v>
          </cell>
          <cell r="V589" t="str">
            <v>Howard H. Nolan 631-537-8478</v>
          </cell>
          <cell r="W589" t="str">
            <v>2200 Montauk Highway</v>
          </cell>
          <cell r="X589" t="str">
            <v>Bridgehampton</v>
          </cell>
          <cell r="Y589" t="str">
            <v>NY</v>
          </cell>
          <cell r="Z589" t="str">
            <v>11932</v>
          </cell>
          <cell r="AA589" t="str">
            <v>(631) 537-1835</v>
          </cell>
          <cell r="AE589" t="str">
            <v>Hughes Hubbard</v>
          </cell>
        </row>
        <row r="590">
          <cell r="A590">
            <v>543</v>
          </cell>
          <cell r="B590" t="str">
            <v>December 22, 2008</v>
          </cell>
          <cell r="C590" t="str">
            <v>OCC</v>
          </cell>
          <cell r="D590" t="str">
            <v>RSSD</v>
          </cell>
          <cell r="E590">
            <v>2802909</v>
          </cell>
          <cell r="F590" t="str">
            <v>Rockport National Bancorp, Inc.</v>
          </cell>
          <cell r="G590" t="str">
            <v>OTC - Private</v>
          </cell>
          <cell r="H590">
            <v>3000000</v>
          </cell>
          <cell r="I590" t="str">
            <v>Approve</v>
          </cell>
          <cell r="L590" t="str">
            <v>December 30, 2008</v>
          </cell>
          <cell r="M590">
            <v>39812.583333333336</v>
          </cell>
          <cell r="N590" t="str">
            <v>Approve</v>
          </cell>
          <cell r="O590">
            <v>3000000</v>
          </cell>
          <cell r="Q590" t="str">
            <v>Yes</v>
          </cell>
          <cell r="R590">
            <v>39819</v>
          </cell>
          <cell r="T590" t="str">
            <v>Mr. Peter A. Anderson</v>
          </cell>
          <cell r="U590" t="str">
            <v>978-546-3411</v>
          </cell>
          <cell r="V590" t="str">
            <v>Margaret A. Murphy 987-546-3411</v>
          </cell>
          <cell r="W590" t="str">
            <v>16 Main St., P.O. Box 90</v>
          </cell>
          <cell r="X590" t="str">
            <v>Rockport</v>
          </cell>
          <cell r="Y590" t="str">
            <v>MA</v>
          </cell>
          <cell r="Z590" t="str">
            <v>01966</v>
          </cell>
          <cell r="AA590" t="str">
            <v>(978) 546-3263</v>
          </cell>
          <cell r="AE590" t="str">
            <v>Hughes Hubbard</v>
          </cell>
        </row>
        <row r="591">
          <cell r="A591">
            <v>544</v>
          </cell>
          <cell r="B591" t="str">
            <v>December 22, 2008</v>
          </cell>
          <cell r="C591" t="str">
            <v>OCC</v>
          </cell>
          <cell r="D591" t="str">
            <v>RSSD</v>
          </cell>
          <cell r="E591">
            <v>2947882</v>
          </cell>
          <cell r="F591" t="str">
            <v>National Bancshares, Inc.</v>
          </cell>
          <cell r="G591" t="str">
            <v>OTC - Private</v>
          </cell>
          <cell r="H591">
            <v>24664000</v>
          </cell>
          <cell r="I591" t="str">
            <v>Approve</v>
          </cell>
          <cell r="L591" t="str">
            <v>December 30, 2008</v>
          </cell>
          <cell r="M591">
            <v>39812.583333333336</v>
          </cell>
          <cell r="N591" t="str">
            <v>Approve</v>
          </cell>
          <cell r="O591">
            <v>24664000</v>
          </cell>
          <cell r="Q591" t="str">
            <v>Yes</v>
          </cell>
          <cell r="R591">
            <v>39819</v>
          </cell>
          <cell r="T591" t="str">
            <v>Mr. Daniel L. Westrope</v>
          </cell>
          <cell r="U591" t="str">
            <v>563-441-3580</v>
          </cell>
          <cell r="V591" t="str">
            <v>Patricia A. Zimmer 563-823-3301</v>
          </cell>
          <cell r="W591" t="str">
            <v>852 Middle Road</v>
          </cell>
          <cell r="X591" t="str">
            <v>Bettendorf</v>
          </cell>
          <cell r="Y591" t="str">
            <v>IA</v>
          </cell>
          <cell r="Z591" t="str">
            <v>52722</v>
          </cell>
          <cell r="AA591" t="str">
            <v>(563) 823-3335</v>
          </cell>
          <cell r="AE591" t="str">
            <v>Squire Sanders</v>
          </cell>
        </row>
        <row r="592">
          <cell r="A592">
            <v>545</v>
          </cell>
          <cell r="B592" t="str">
            <v>December 22, 2008</v>
          </cell>
          <cell r="C592" t="str">
            <v>OCC</v>
          </cell>
          <cell r="D592" t="str">
            <v>RSSD</v>
          </cell>
          <cell r="E592">
            <v>3592047</v>
          </cell>
          <cell r="F592" t="str">
            <v>Goldwater Bank, N.A.</v>
          </cell>
          <cell r="G592" t="str">
            <v>OTC - Private</v>
          </cell>
          <cell r="H592">
            <v>2568000</v>
          </cell>
          <cell r="I592" t="str">
            <v>Approve</v>
          </cell>
          <cell r="L592" t="str">
            <v>January 5, 2009</v>
          </cell>
          <cell r="M592">
            <v>39818.666666666664</v>
          </cell>
          <cell r="N592" t="str">
            <v>Approve</v>
          </cell>
          <cell r="O592">
            <v>2568000</v>
          </cell>
          <cell r="Q592" t="str">
            <v>Yes</v>
          </cell>
          <cell r="R592">
            <v>39819</v>
          </cell>
          <cell r="T592" t="str">
            <v>Mr. Kelly O. Dunn</v>
          </cell>
          <cell r="U592" t="str">
            <v>480-281-8201</v>
          </cell>
          <cell r="V592" t="str">
            <v>Gwenn Everett 480-281-8225</v>
          </cell>
          <cell r="W592" t="str">
            <v>7135 E. Camelback Road, Suite I-201</v>
          </cell>
          <cell r="X592" t="str">
            <v>Scottsdale</v>
          </cell>
          <cell r="Y592" t="str">
            <v>AZ</v>
          </cell>
          <cell r="Z592" t="str">
            <v>85251</v>
          </cell>
          <cell r="AA592" t="str">
            <v>(480) 281-8222</v>
          </cell>
          <cell r="AE592" t="str">
            <v>Hughes Hubbard</v>
          </cell>
        </row>
        <row r="593">
          <cell r="A593">
            <v>546</v>
          </cell>
          <cell r="B593" t="str">
            <v>December 22, 2008</v>
          </cell>
          <cell r="C593" t="str">
            <v>OCC</v>
          </cell>
          <cell r="D593" t="str">
            <v>RSSD</v>
          </cell>
          <cell r="E593">
            <v>3109904</v>
          </cell>
          <cell r="F593" t="str">
            <v>Access National Corporation</v>
          </cell>
          <cell r="G593" t="str">
            <v xml:space="preserve">Public </v>
          </cell>
          <cell r="H593">
            <v>16000000</v>
          </cell>
          <cell r="I593" t="str">
            <v>Approve</v>
          </cell>
          <cell r="L593" t="str">
            <v>December 30, 2008</v>
          </cell>
          <cell r="M593">
            <v>39812.583333333336</v>
          </cell>
          <cell r="N593" t="str">
            <v>Approve</v>
          </cell>
          <cell r="O593">
            <v>16000000</v>
          </cell>
          <cell r="Q593" t="str">
            <v>Yes</v>
          </cell>
          <cell r="R593">
            <v>39819</v>
          </cell>
          <cell r="T593" t="str">
            <v>Mr. Michael W. Clarke</v>
          </cell>
          <cell r="U593" t="str">
            <v>703-871-2101</v>
          </cell>
          <cell r="V593" t="str">
            <v>Charles Wimer 703-871-2102</v>
          </cell>
          <cell r="W593" t="str">
            <v>1800 Robert Fulton Drive, Suite 300</v>
          </cell>
          <cell r="X593" t="str">
            <v>Reston</v>
          </cell>
          <cell r="Y593" t="str">
            <v>VA</v>
          </cell>
          <cell r="Z593" t="str">
            <v>20191</v>
          </cell>
          <cell r="AA593" t="str">
            <v>(703) 766-3385</v>
          </cell>
          <cell r="AE593" t="str">
            <v>Squire Sanders</v>
          </cell>
        </row>
        <row r="594">
          <cell r="A594">
            <v>547</v>
          </cell>
          <cell r="B594" t="str">
            <v>December 22, 2008</v>
          </cell>
          <cell r="C594" t="str">
            <v>OCC</v>
          </cell>
          <cell r="D594" t="str">
            <v>RSSD</v>
          </cell>
          <cell r="E594">
            <v>2702278</v>
          </cell>
          <cell r="F594" t="str">
            <v>Citizens Commerce Bancshares, Inc.</v>
          </cell>
          <cell r="G594" t="str">
            <v>OTC - Private</v>
          </cell>
          <cell r="H594">
            <v>6300000</v>
          </cell>
          <cell r="I594" t="str">
            <v>Approve</v>
          </cell>
          <cell r="L594" t="str">
            <v>January 5, 2009</v>
          </cell>
          <cell r="M594">
            <v>39818.666666666664</v>
          </cell>
          <cell r="N594" t="str">
            <v>Approve</v>
          </cell>
          <cell r="O594">
            <v>6300000</v>
          </cell>
          <cell r="Q594" t="str">
            <v>Yes</v>
          </cell>
          <cell r="R594">
            <v>39819</v>
          </cell>
          <cell r="T594" t="str">
            <v>Ms. Michelle Oxley</v>
          </cell>
          <cell r="U594" t="str">
            <v>859-879-5879</v>
          </cell>
          <cell r="V594" t="str">
            <v>David R. Brown 859-879-5860</v>
          </cell>
          <cell r="W594" t="str">
            <v>534 Marsailles Rd.</v>
          </cell>
          <cell r="X594" t="str">
            <v>Versailles</v>
          </cell>
          <cell r="Y594" t="str">
            <v>KY</v>
          </cell>
          <cell r="Z594" t="str">
            <v>40383</v>
          </cell>
          <cell r="AA594" t="str">
            <v>(859) 879-5979</v>
          </cell>
          <cell r="AE594" t="str">
            <v>Hughes Hubbard</v>
          </cell>
        </row>
        <row r="595">
          <cell r="A595">
            <v>548</v>
          </cell>
          <cell r="B595" t="str">
            <v>December 22, 2008</v>
          </cell>
          <cell r="C595" t="str">
            <v>OCC</v>
          </cell>
          <cell r="D595" t="str">
            <v>RSSD</v>
          </cell>
          <cell r="E595">
            <v>1117455</v>
          </cell>
          <cell r="F595" t="str">
            <v>DNB Financial Corporation</v>
          </cell>
          <cell r="G595" t="str">
            <v xml:space="preserve">Public </v>
          </cell>
          <cell r="H595">
            <v>11750000</v>
          </cell>
          <cell r="I595" t="str">
            <v>Approve</v>
          </cell>
          <cell r="L595" t="str">
            <v>January 5, 2009</v>
          </cell>
          <cell r="M595">
            <v>39818.666666666664</v>
          </cell>
          <cell r="N595" t="str">
            <v>Approve</v>
          </cell>
          <cell r="O595">
            <v>11750000</v>
          </cell>
          <cell r="Q595" t="str">
            <v>Yes</v>
          </cell>
          <cell r="R595">
            <v>39819</v>
          </cell>
          <cell r="T595" t="str">
            <v>Mr. Gerald F. Sopp</v>
          </cell>
          <cell r="U595" t="str">
            <v>484-359-3138</v>
          </cell>
          <cell r="V595" t="str">
            <v>Bruce E. Moroney 484-359-3153</v>
          </cell>
          <cell r="W595" t="str">
            <v>4 Brandywine Avenue</v>
          </cell>
          <cell r="X595" t="str">
            <v>Downingtown</v>
          </cell>
          <cell r="Y595" t="str">
            <v>PA</v>
          </cell>
          <cell r="Z595" t="str">
            <v>19335</v>
          </cell>
          <cell r="AA595" t="str">
            <v>(484) 359-3176</v>
          </cell>
          <cell r="AE595" t="str">
            <v>Squire Sanders</v>
          </cell>
        </row>
        <row r="596">
          <cell r="A596">
            <v>549</v>
          </cell>
          <cell r="B596" t="str">
            <v>December 22, 2008</v>
          </cell>
          <cell r="C596" t="str">
            <v>OCC</v>
          </cell>
          <cell r="D596" t="str">
            <v>RSSD</v>
          </cell>
          <cell r="E596">
            <v>3180547</v>
          </cell>
          <cell r="F596" t="str">
            <v>Equity Bancshares, Inc.</v>
          </cell>
          <cell r="G596" t="str">
            <v>OTC - Private</v>
          </cell>
          <cell r="H596">
            <v>8750000</v>
          </cell>
          <cell r="I596" t="str">
            <v>Approve</v>
          </cell>
          <cell r="L596" t="str">
            <v>January 5, 2009</v>
          </cell>
          <cell r="M596">
            <v>39818.666666666664</v>
          </cell>
          <cell r="N596" t="str">
            <v>Approve</v>
          </cell>
          <cell r="O596">
            <v>8750000</v>
          </cell>
          <cell r="Q596" t="str">
            <v>Yes</v>
          </cell>
          <cell r="R596">
            <v>39819</v>
          </cell>
          <cell r="T596" t="str">
            <v>Mr. Brad Elliott</v>
          </cell>
          <cell r="U596" t="str">
            <v>316-858-3106</v>
          </cell>
          <cell r="V596" t="str">
            <v>Drayton Alldritt 316-858-3167</v>
          </cell>
          <cell r="W596" t="str">
            <v>7701 E. Kellogg, Suite 200</v>
          </cell>
          <cell r="X596" t="str">
            <v>Wichita</v>
          </cell>
          <cell r="Y596" t="str">
            <v>KS</v>
          </cell>
          <cell r="Z596" t="str">
            <v>67207</v>
          </cell>
          <cell r="AA596" t="str">
            <v>(316) 681-0839</v>
          </cell>
          <cell r="AE596" t="str">
            <v>Hughes Hubbard</v>
          </cell>
        </row>
        <row r="597">
          <cell r="A597">
            <v>550</v>
          </cell>
          <cell r="B597" t="str">
            <v>December 22, 2008</v>
          </cell>
          <cell r="C597" t="str">
            <v>FDIC</v>
          </cell>
          <cell r="D597" t="str">
            <v>RSSD</v>
          </cell>
          <cell r="E597">
            <v>3170539</v>
          </cell>
          <cell r="F597" t="str">
            <v>BCB Bancorp, Inc.</v>
          </cell>
          <cell r="G597" t="str">
            <v xml:space="preserve">Public </v>
          </cell>
          <cell r="H597">
            <v>11900000</v>
          </cell>
          <cell r="I597" t="str">
            <v>Approve</v>
          </cell>
          <cell r="T597" t="str">
            <v>Mr. Donald Mindiak</v>
          </cell>
          <cell r="U597" t="str">
            <v>201-823-9156</v>
          </cell>
          <cell r="V597" t="str">
            <v>Thomas Coughlin 201-823-9169</v>
          </cell>
          <cell r="W597" t="str">
            <v>104 Avenue C</v>
          </cell>
          <cell r="X597" t="str">
            <v>Bayonne</v>
          </cell>
          <cell r="Y597" t="str">
            <v>NJ</v>
          </cell>
          <cell r="Z597" t="str">
            <v>07002</v>
          </cell>
          <cell r="AA597" t="str">
            <v>(201) 339-0403</v>
          </cell>
          <cell r="AE597" t="str">
            <v>Hughes Hubbard</v>
          </cell>
        </row>
        <row r="598">
          <cell r="A598">
            <v>551</v>
          </cell>
          <cell r="B598" t="str">
            <v>December 22, 2008</v>
          </cell>
          <cell r="C598" t="str">
            <v>FDIC</v>
          </cell>
          <cell r="D598" t="str">
            <v>RSSD</v>
          </cell>
          <cell r="E598">
            <v>1130548</v>
          </cell>
          <cell r="F598" t="str">
            <v>Liberty Financial Services, Inc.</v>
          </cell>
          <cell r="G598" t="str">
            <v>CDFI - Private</v>
          </cell>
          <cell r="H598">
            <v>5646000</v>
          </cell>
          <cell r="I598" t="str">
            <v>Approve</v>
          </cell>
          <cell r="L598" t="str">
            <v>December 30, 2008</v>
          </cell>
          <cell r="M598">
            <v>39812.583333333336</v>
          </cell>
          <cell r="N598" t="str">
            <v>Approve</v>
          </cell>
          <cell r="O598">
            <v>5646000</v>
          </cell>
          <cell r="Q598" t="str">
            <v>Yes</v>
          </cell>
          <cell r="R598">
            <v>39819</v>
          </cell>
          <cell r="T598" t="str">
            <v>Mr. Leroy Watts</v>
          </cell>
          <cell r="U598" t="str">
            <v>504-240-5102</v>
          </cell>
          <cell r="V598" t="str">
            <v>Wesley Christopher 504-240-5118</v>
          </cell>
          <cell r="W598" t="str">
            <v>P.O. Box 60131</v>
          </cell>
          <cell r="X598" t="str">
            <v>New Orleans</v>
          </cell>
          <cell r="Y598" t="str">
            <v>LA</v>
          </cell>
          <cell r="Z598" t="str">
            <v>70160</v>
          </cell>
          <cell r="AA598" t="str">
            <v>(225) 774-9501</v>
          </cell>
          <cell r="AE598" t="str">
            <v>Hughes Hubbard</v>
          </cell>
        </row>
        <row r="599">
          <cell r="A599">
            <v>552</v>
          </cell>
          <cell r="B599" t="str">
            <v>December 22, 2008</v>
          </cell>
          <cell r="C599" t="str">
            <v>FDIC</v>
          </cell>
          <cell r="D599" t="str">
            <v>RSSD</v>
          </cell>
          <cell r="E599">
            <v>1134322</v>
          </cell>
          <cell r="F599" t="str">
            <v>Firstbank Corporation</v>
          </cell>
          <cell r="G599" t="str">
            <v xml:space="preserve">Public </v>
          </cell>
          <cell r="H599">
            <v>33000000</v>
          </cell>
          <cell r="I599" t="str">
            <v>Approve</v>
          </cell>
          <cell r="L599" t="str">
            <v>January 16, 2009</v>
          </cell>
          <cell r="M599">
            <v>39829.541666666664</v>
          </cell>
          <cell r="N599" t="str">
            <v>Approve</v>
          </cell>
          <cell r="O599">
            <v>33000000</v>
          </cell>
          <cell r="P599" t="str">
            <v>12/30/08: IC deferred;</v>
          </cell>
          <cell r="R599">
            <v>39829</v>
          </cell>
          <cell r="T599" t="str">
            <v>Mr. Samuel G. Stone</v>
          </cell>
          <cell r="U599" t="str">
            <v>989-466-7325</v>
          </cell>
          <cell r="V599" t="str">
            <v>Thomas R. Sullivan 989-466-2042</v>
          </cell>
          <cell r="W599" t="str">
            <v>311 Woodworth Avenue</v>
          </cell>
          <cell r="X599" t="str">
            <v>Alma</v>
          </cell>
          <cell r="Y599" t="str">
            <v>MI</v>
          </cell>
          <cell r="Z599" t="str">
            <v>48801</v>
          </cell>
          <cell r="AA599" t="str">
            <v>(989) 466-2042</v>
          </cell>
          <cell r="AE599" t="str">
            <v>Hughes Hubbard</v>
          </cell>
        </row>
        <row r="600">
          <cell r="A600">
            <v>553</v>
          </cell>
          <cell r="B600" t="str">
            <v>December 22, 2008</v>
          </cell>
          <cell r="C600" t="str">
            <v>FDIC</v>
          </cell>
          <cell r="D600" t="str">
            <v>RSSD</v>
          </cell>
          <cell r="E600">
            <v>1100028</v>
          </cell>
          <cell r="F600" t="str">
            <v>First State Capital Corporation</v>
          </cell>
          <cell r="G600" t="str">
            <v>Private</v>
          </cell>
          <cell r="H600">
            <v>2500000</v>
          </cell>
          <cell r="I600" t="str">
            <v>Approve</v>
          </cell>
          <cell r="T600" t="str">
            <v>Mr. James M. Crell</v>
          </cell>
          <cell r="U600" t="str">
            <v>662-252-4211</v>
          </cell>
          <cell r="V600" t="str">
            <v>Janey Fant 662-252-4211</v>
          </cell>
          <cell r="W600" t="str">
            <v>P.O. Box 580</v>
          </cell>
          <cell r="X600" t="str">
            <v>Holly Springs</v>
          </cell>
          <cell r="Y600" t="str">
            <v>MS</v>
          </cell>
          <cell r="Z600" t="str">
            <v>38635</v>
          </cell>
          <cell r="AA600" t="str">
            <v>(662) 252-1845</v>
          </cell>
          <cell r="AE600" t="str">
            <v>Squire Sanders</v>
          </cell>
        </row>
        <row r="601">
          <cell r="A601">
            <v>554</v>
          </cell>
          <cell r="B601" t="str">
            <v>December 22, 2008</v>
          </cell>
          <cell r="C601" t="str">
            <v>FDIC</v>
          </cell>
          <cell r="D601" t="str">
            <v>RSSD</v>
          </cell>
          <cell r="E601">
            <v>3253571</v>
          </cell>
          <cell r="F601" t="str">
            <v>WashingtonFirst Bank</v>
          </cell>
          <cell r="G601" t="str">
            <v>OTC - Public</v>
          </cell>
          <cell r="H601">
            <v>6633000</v>
          </cell>
          <cell r="I601" t="str">
            <v>Approve</v>
          </cell>
          <cell r="L601" t="str">
            <v>January  7, 2009</v>
          </cell>
          <cell r="M601">
            <v>39820.4375</v>
          </cell>
          <cell r="N601" t="str">
            <v>Approve</v>
          </cell>
          <cell r="O601">
            <v>6633000</v>
          </cell>
          <cell r="Q601" t="str">
            <v>Yes</v>
          </cell>
          <cell r="R601">
            <v>39820</v>
          </cell>
          <cell r="T601" t="str">
            <v>Mr. Matthew R. Johnson</v>
          </cell>
          <cell r="U601" t="str">
            <v>202-452-2177</v>
          </cell>
          <cell r="V601" t="str">
            <v>Shaza L. Andersen 202-587-7010</v>
          </cell>
          <cell r="W601" t="str">
            <v>11636 Plaza America Drive</v>
          </cell>
          <cell r="X601" t="str">
            <v>Reston</v>
          </cell>
          <cell r="Y601" t="str">
            <v>VA</v>
          </cell>
          <cell r="Z601" t="str">
            <v>20190</v>
          </cell>
          <cell r="AA601" t="str">
            <v>(202) 452-2189</v>
          </cell>
          <cell r="AE601" t="str">
            <v>Hughes Hubbard</v>
          </cell>
        </row>
        <row r="602">
          <cell r="A602">
            <v>555</v>
          </cell>
          <cell r="B602" t="str">
            <v>December 22, 2008</v>
          </cell>
          <cell r="C602" t="str">
            <v>FDIC</v>
          </cell>
          <cell r="D602" t="str">
            <v>RSSD</v>
          </cell>
          <cell r="E602">
            <v>3228579</v>
          </cell>
          <cell r="F602" t="str">
            <v>Treaty Oak Bancorp, Inc.</v>
          </cell>
          <cell r="G602" t="str">
            <v>Private</v>
          </cell>
          <cell r="H602">
            <v>3300000</v>
          </cell>
          <cell r="I602" t="str">
            <v>Approve</v>
          </cell>
          <cell r="L602" t="str">
            <v>January  7, 2009</v>
          </cell>
          <cell r="M602">
            <v>39820.4375</v>
          </cell>
          <cell r="N602" t="str">
            <v>Approve</v>
          </cell>
          <cell r="O602">
            <v>3268000</v>
          </cell>
          <cell r="Q602" t="str">
            <v>Yes</v>
          </cell>
          <cell r="R602">
            <v>39820</v>
          </cell>
          <cell r="T602" t="str">
            <v>Mr. Jeffrey L. Nash</v>
          </cell>
          <cell r="U602" t="str">
            <v>512-617-3602</v>
          </cell>
          <cell r="V602" t="str">
            <v>Coralie Pledger 512-617-3607</v>
          </cell>
          <cell r="W602" t="str">
            <v>101 Westlake Drive</v>
          </cell>
          <cell r="X602" t="str">
            <v>Austin</v>
          </cell>
          <cell r="Y602" t="str">
            <v>TX</v>
          </cell>
          <cell r="Z602" t="str">
            <v>78746</v>
          </cell>
          <cell r="AA602" t="str">
            <v>(512) 617-3672</v>
          </cell>
          <cell r="AB602">
            <v>39829</v>
          </cell>
          <cell r="AC602">
            <v>39829</v>
          </cell>
          <cell r="AD602">
            <v>3268000</v>
          </cell>
          <cell r="AE602" t="str">
            <v>Squire Sanders</v>
          </cell>
        </row>
        <row r="603">
          <cell r="A603">
            <v>556</v>
          </cell>
          <cell r="B603" t="str">
            <v>December 22, 2008</v>
          </cell>
          <cell r="C603" t="str">
            <v>FDIC</v>
          </cell>
          <cell r="D603" t="str">
            <v>RSSD</v>
          </cell>
          <cell r="E603">
            <v>2950257</v>
          </cell>
          <cell r="F603" t="str">
            <v>OSB Financial Services, Inc.</v>
          </cell>
          <cell r="G603" t="str">
            <v>OTC - Private</v>
          </cell>
          <cell r="H603">
            <v>5928000</v>
          </cell>
          <cell r="I603" t="str">
            <v>Approve</v>
          </cell>
          <cell r="T603" t="str">
            <v>Mr. Stephen Lee</v>
          </cell>
          <cell r="U603" t="str">
            <v>409-883-3563</v>
          </cell>
          <cell r="V603" t="str">
            <v>Gracie Henry 409-883-3563</v>
          </cell>
          <cell r="W603" t="str">
            <v>812 N. 16th Street</v>
          </cell>
          <cell r="X603" t="str">
            <v>Orange</v>
          </cell>
          <cell r="Y603" t="str">
            <v>TX</v>
          </cell>
          <cell r="Z603" t="str">
            <v>77630</v>
          </cell>
          <cell r="AA603" t="str">
            <v>(409) 883-7164</v>
          </cell>
          <cell r="AE603" t="str">
            <v>Hughes Hubbard</v>
          </cell>
        </row>
        <row r="604">
          <cell r="A604">
            <v>557</v>
          </cell>
          <cell r="B604" t="str">
            <v>December 22, 2008</v>
          </cell>
          <cell r="C604" t="str">
            <v>FDIC</v>
          </cell>
          <cell r="D604" t="str">
            <v>RSSD</v>
          </cell>
          <cell r="E604">
            <v>1134881</v>
          </cell>
          <cell r="F604" t="str">
            <v>Farmers &amp; Merchants Bancshares, Inc.</v>
          </cell>
          <cell r="G604" t="str">
            <v>OTC - Private</v>
          </cell>
          <cell r="H604">
            <v>11000000</v>
          </cell>
          <cell r="I604" t="str">
            <v>Approve</v>
          </cell>
          <cell r="T604" t="str">
            <v>Ms. Kathryn A. Aderman</v>
          </cell>
          <cell r="U604" t="str">
            <v>713-454-8106</v>
          </cell>
          <cell r="V604" t="str">
            <v>James F. Eubank, II 713-454-8102</v>
          </cell>
          <cell r="W604" t="str">
            <v>7125 Gulf Freeway</v>
          </cell>
          <cell r="X604" t="str">
            <v>Houston</v>
          </cell>
          <cell r="Y604" t="str">
            <v>TX</v>
          </cell>
          <cell r="Z604" t="str">
            <v>77087</v>
          </cell>
          <cell r="AA604" t="str">
            <v>(713) 643-5559</v>
          </cell>
          <cell r="AE604" t="str">
            <v>Squire Sanders</v>
          </cell>
        </row>
        <row r="605">
          <cell r="A605">
            <v>558</v>
          </cell>
          <cell r="B605" t="str">
            <v>December 22, 2008</v>
          </cell>
          <cell r="C605" t="str">
            <v>FDIC</v>
          </cell>
          <cell r="D605" t="str">
            <v>RSSD</v>
          </cell>
          <cell r="E605">
            <v>1106468</v>
          </cell>
          <cell r="F605" t="str">
            <v>Central Bancshares, Inc.</v>
          </cell>
          <cell r="G605" t="str">
            <v>OTC - Public</v>
          </cell>
          <cell r="H605">
            <v>5800000</v>
          </cell>
          <cell r="I605" t="str">
            <v>Approve</v>
          </cell>
          <cell r="L605" t="str">
            <v>December 30, 2008</v>
          </cell>
          <cell r="M605">
            <v>39812.583333333336</v>
          </cell>
          <cell r="N605" t="str">
            <v>Approve</v>
          </cell>
          <cell r="O605">
            <v>5800000</v>
          </cell>
          <cell r="Q605" t="str">
            <v>Yes</v>
          </cell>
          <cell r="R605">
            <v>39819</v>
          </cell>
          <cell r="T605" t="str">
            <v>Mr. Patrick C. Reed</v>
          </cell>
          <cell r="U605" t="str">
            <v>832-485-2306</v>
          </cell>
          <cell r="V605" t="str">
            <v>Kim D. Wheless 832-485-2333</v>
          </cell>
          <cell r="W605" t="str">
            <v>11201 Clay Road</v>
          </cell>
          <cell r="X605" t="str">
            <v>Houston</v>
          </cell>
          <cell r="Y605" t="str">
            <v>TX</v>
          </cell>
          <cell r="Z605" t="str">
            <v>77041</v>
          </cell>
          <cell r="AA605" t="str">
            <v>(832) 485-2406</v>
          </cell>
          <cell r="AE605" t="str">
            <v>Squire Sanders</v>
          </cell>
        </row>
        <row r="606">
          <cell r="A606">
            <v>559</v>
          </cell>
          <cell r="B606" t="str">
            <v>December 22, 2008</v>
          </cell>
          <cell r="C606" t="str">
            <v>FDIC</v>
          </cell>
          <cell r="D606" t="str">
            <v>RSSD</v>
          </cell>
          <cell r="E606">
            <v>2754334</v>
          </cell>
          <cell r="F606" t="str">
            <v>Stonebridge Financial Corp.</v>
          </cell>
          <cell r="G606" t="str">
            <v>OTC - Private</v>
          </cell>
          <cell r="H606">
            <v>10980000</v>
          </cell>
          <cell r="I606" t="str">
            <v>Approve</v>
          </cell>
          <cell r="L606" t="str">
            <v>December 30, 2008</v>
          </cell>
          <cell r="M606">
            <v>39812.583333333336</v>
          </cell>
          <cell r="N606" t="str">
            <v>Approve</v>
          </cell>
          <cell r="O606">
            <v>10973000</v>
          </cell>
          <cell r="Q606" t="str">
            <v>Yes</v>
          </cell>
          <cell r="R606">
            <v>39819</v>
          </cell>
          <cell r="T606" t="str">
            <v>Mr. Joseph C. Spada</v>
          </cell>
          <cell r="U606" t="str">
            <v>610-719-8221</v>
          </cell>
          <cell r="V606" t="str">
            <v>Susan H. Reeves 610-235-1505</v>
          </cell>
          <cell r="W606" t="str">
            <v>624 Willowbrook Lane</v>
          </cell>
          <cell r="X606" t="str">
            <v>West Chester</v>
          </cell>
          <cell r="Y606" t="str">
            <v>PA</v>
          </cell>
          <cell r="Z606" t="str">
            <v>19382</v>
          </cell>
          <cell r="AA606" t="str">
            <v>(610) 719-8225</v>
          </cell>
          <cell r="AE606" t="str">
            <v>Hughes Hubbard</v>
          </cell>
        </row>
        <row r="607">
          <cell r="A607">
            <v>560</v>
          </cell>
          <cell r="B607" t="str">
            <v>December 22, 2008</v>
          </cell>
          <cell r="C607" t="str">
            <v>FDIC</v>
          </cell>
          <cell r="D607" t="str">
            <v>RSSD</v>
          </cell>
          <cell r="E607">
            <v>3235410</v>
          </cell>
          <cell r="F607" t="str">
            <v>Santa Cruz County Bank</v>
          </cell>
          <cell r="G607" t="str">
            <v>OTC - Public</v>
          </cell>
          <cell r="H607">
            <v>5000000</v>
          </cell>
          <cell r="I607" t="str">
            <v>Approve</v>
          </cell>
          <cell r="L607" t="str">
            <v>January 5, 2009</v>
          </cell>
          <cell r="M607">
            <v>39818.666666666664</v>
          </cell>
          <cell r="N607" t="str">
            <v>Approve</v>
          </cell>
          <cell r="O607">
            <v>5000000</v>
          </cell>
          <cell r="Q607" t="str">
            <v>Yes</v>
          </cell>
          <cell r="R607">
            <v>39819</v>
          </cell>
          <cell r="T607" t="str">
            <v>Mr. David Heald</v>
          </cell>
          <cell r="U607" t="str">
            <v>931-457-5000, ext 2116</v>
          </cell>
          <cell r="V607" t="str">
            <v>Mr. Vic Davis 831-457-5003,ext 2217</v>
          </cell>
          <cell r="W607" t="str">
            <v>595 Auto Center Dr.</v>
          </cell>
          <cell r="X607" t="str">
            <v>Watsonville</v>
          </cell>
          <cell r="Y607" t="str">
            <v>CA</v>
          </cell>
          <cell r="Z607" t="str">
            <v>95076</v>
          </cell>
          <cell r="AA607" t="str">
            <v>(831) 457-5001</v>
          </cell>
          <cell r="AE607" t="str">
            <v>Hughes Hubbard</v>
          </cell>
        </row>
        <row r="608">
          <cell r="A608">
            <v>561</v>
          </cell>
          <cell r="B608" t="str">
            <v>December 22, 2008</v>
          </cell>
          <cell r="C608" t="str">
            <v>FDIC</v>
          </cell>
          <cell r="D608" t="str">
            <v>RSSD</v>
          </cell>
          <cell r="E608">
            <v>1398807</v>
          </cell>
          <cell r="F608" t="str">
            <v>Republic First Bancorp, Inc.</v>
          </cell>
          <cell r="G608" t="str">
            <v xml:space="preserve">Public </v>
          </cell>
          <cell r="H608">
            <v>25000000</v>
          </cell>
          <cell r="I608" t="str">
            <v>Approve</v>
          </cell>
          <cell r="L608" t="str">
            <v>January 15, 2009</v>
          </cell>
          <cell r="M608">
            <v>39828.541666666664</v>
          </cell>
          <cell r="N608" t="str">
            <v>Remand</v>
          </cell>
          <cell r="T608" t="str">
            <v>Mr. Harry D. Madonna</v>
          </cell>
          <cell r="U608" t="str">
            <v>215-735-9938</v>
          </cell>
          <cell r="V608" t="str">
            <v>Paul Frenkiel 215-430-5493</v>
          </cell>
          <cell r="W608" t="str">
            <v>Two Liberty Place, 50 S. 16th Street, Suite 2400</v>
          </cell>
          <cell r="X608" t="str">
            <v>Philadelphia</v>
          </cell>
          <cell r="Y608" t="str">
            <v>PA</v>
          </cell>
          <cell r="Z608" t="str">
            <v>19102</v>
          </cell>
          <cell r="AA608" t="str">
            <v>(215) 735-0955</v>
          </cell>
          <cell r="AE608" t="str">
            <v>Squire Sanders</v>
          </cell>
        </row>
        <row r="609">
          <cell r="A609">
            <v>562</v>
          </cell>
          <cell r="B609" t="str">
            <v>December 22, 2008</v>
          </cell>
          <cell r="C609" t="str">
            <v>FDIC</v>
          </cell>
          <cell r="D609" t="str">
            <v>RSSD</v>
          </cell>
          <cell r="E609">
            <v>2867542</v>
          </cell>
          <cell r="F609" t="str">
            <v>PremierWest Bancorp</v>
          </cell>
          <cell r="G609" t="str">
            <v xml:space="preserve">Public </v>
          </cell>
          <cell r="H609">
            <v>41400000</v>
          </cell>
          <cell r="I609" t="str">
            <v>Approve</v>
          </cell>
          <cell r="T609" t="str">
            <v>Mr. Tom Anderson</v>
          </cell>
          <cell r="U609" t="str">
            <v>541-282-5190</v>
          </cell>
          <cell r="V609" t="str">
            <v>James M. Ford 541-618-6004</v>
          </cell>
          <cell r="W609" t="str">
            <v>503 Airport Road</v>
          </cell>
          <cell r="X609" t="str">
            <v>Medford</v>
          </cell>
          <cell r="Y609" t="str">
            <v>OR</v>
          </cell>
          <cell r="Z609" t="str">
            <v>97504</v>
          </cell>
          <cell r="AA609" t="str">
            <v>(541) 618-6001</v>
          </cell>
          <cell r="AE609" t="str">
            <v>Hughes Hubbard</v>
          </cell>
        </row>
        <row r="610">
          <cell r="A610">
            <v>563</v>
          </cell>
          <cell r="B610" t="str">
            <v>December 22, 2008</v>
          </cell>
          <cell r="C610" t="str">
            <v>FDIC</v>
          </cell>
          <cell r="D610" t="str">
            <v>RSSD</v>
          </cell>
          <cell r="E610">
            <v>3448162</v>
          </cell>
          <cell r="F610" t="str">
            <v>Lone Star Bank</v>
          </cell>
          <cell r="G610" t="str">
            <v>OTC - Private</v>
          </cell>
          <cell r="H610">
            <v>3072840</v>
          </cell>
          <cell r="I610" t="str">
            <v>Approve</v>
          </cell>
          <cell r="L610" t="str">
            <v>December 30, 2008</v>
          </cell>
          <cell r="M610">
            <v>39812.583333333336</v>
          </cell>
          <cell r="N610" t="str">
            <v>Approve</v>
          </cell>
          <cell r="O610">
            <v>3072000</v>
          </cell>
          <cell r="Q610" t="str">
            <v>Yes</v>
          </cell>
          <cell r="R610">
            <v>39819</v>
          </cell>
          <cell r="T610" t="str">
            <v>Mr. Seth A. McMeans</v>
          </cell>
          <cell r="U610" t="str">
            <v>713-358-9420</v>
          </cell>
          <cell r="V610" t="str">
            <v>Bill W. Wilcock 713-358-9411</v>
          </cell>
          <cell r="W610" t="str">
            <v>952 Echo Lane, Suite 100</v>
          </cell>
          <cell r="X610" t="str">
            <v>Houston</v>
          </cell>
          <cell r="Y610" t="str">
            <v>TX</v>
          </cell>
          <cell r="Z610" t="str">
            <v>77024</v>
          </cell>
          <cell r="AA610" t="str">
            <v>(713) 358-6640</v>
          </cell>
          <cell r="AE610" t="str">
            <v>Hughes Hubbard</v>
          </cell>
        </row>
        <row r="611">
          <cell r="A611">
            <v>564</v>
          </cell>
          <cell r="B611" t="str">
            <v>December 22, 2008</v>
          </cell>
          <cell r="C611" t="str">
            <v>OTS</v>
          </cell>
          <cell r="D611" t="str">
            <v>RSSD</v>
          </cell>
          <cell r="E611">
            <v>2621173</v>
          </cell>
          <cell r="F611" t="str">
            <v>First Market Bank, FSB</v>
          </cell>
          <cell r="G611" t="str">
            <v>OTC - Private</v>
          </cell>
          <cell r="H611">
            <v>33900000</v>
          </cell>
          <cell r="I611" t="str">
            <v>Approve</v>
          </cell>
          <cell r="L611" t="str">
            <v>January 5, 2009</v>
          </cell>
          <cell r="M611">
            <v>39818.666666666664</v>
          </cell>
          <cell r="N611" t="str">
            <v>Approve</v>
          </cell>
          <cell r="O611">
            <v>33900000</v>
          </cell>
          <cell r="Q611" t="str">
            <v>Yes</v>
          </cell>
          <cell r="R611">
            <v>39819</v>
          </cell>
          <cell r="T611" t="str">
            <v>Mr. Dave Fairchild</v>
          </cell>
          <cell r="U611" t="str">
            <v>804-327-7566</v>
          </cell>
          <cell r="V611" t="str">
            <v>Ray Fleming 804-327-7519</v>
          </cell>
          <cell r="W611" t="str">
            <v>111 Virginia Street, Suite 200</v>
          </cell>
          <cell r="X611" t="str">
            <v>Richmond</v>
          </cell>
          <cell r="Y611" t="str">
            <v>VA</v>
          </cell>
          <cell r="Z611" t="str">
            <v>23219</v>
          </cell>
          <cell r="AA611" t="str">
            <v>(804) 327-7502</v>
          </cell>
          <cell r="AE611" t="str">
            <v>Squire Sanders</v>
          </cell>
        </row>
        <row r="612">
          <cell r="A612">
            <v>565</v>
          </cell>
          <cell r="B612" t="str">
            <v>December 22, 2008</v>
          </cell>
          <cell r="C612" t="str">
            <v>OTS</v>
          </cell>
          <cell r="D612" t="str">
            <v>RSSD</v>
          </cell>
          <cell r="E612">
            <v>2609975</v>
          </cell>
          <cell r="F612" t="str">
            <v>OceanFirst Financial Corp.</v>
          </cell>
          <cell r="G612" t="str">
            <v xml:space="preserve">Public </v>
          </cell>
          <cell r="H612">
            <v>38263000</v>
          </cell>
          <cell r="I612" t="str">
            <v>Approve</v>
          </cell>
          <cell r="L612" t="str">
            <v>December 30, 2008</v>
          </cell>
          <cell r="M612">
            <v>39812.583333333336</v>
          </cell>
          <cell r="N612" t="str">
            <v>Approve</v>
          </cell>
          <cell r="O612">
            <v>38263000</v>
          </cell>
          <cell r="Q612" t="str">
            <v>Yes</v>
          </cell>
          <cell r="R612">
            <v>39819</v>
          </cell>
          <cell r="T612" t="str">
            <v>Mr. John R. Gabarino</v>
          </cell>
          <cell r="U612" t="str">
            <v>732-240-4500, ext 7500</v>
          </cell>
          <cell r="V612" t="str">
            <v>Vito R. Nardelli 732-240-4500, ext 7504</v>
          </cell>
          <cell r="W612" t="str">
            <v>975 Hooper Avenue</v>
          </cell>
          <cell r="X612" t="str">
            <v>Toms River</v>
          </cell>
          <cell r="Y612" t="str">
            <v>NJ</v>
          </cell>
          <cell r="Z612" t="str">
            <v>08754</v>
          </cell>
          <cell r="AA612" t="str">
            <v>(732) 349-5070</v>
          </cell>
          <cell r="AB612">
            <v>39829</v>
          </cell>
          <cell r="AC612">
            <v>39829</v>
          </cell>
          <cell r="AD612">
            <v>38263000</v>
          </cell>
          <cell r="AE612" t="str">
            <v>Hughes Hubbard</v>
          </cell>
          <cell r="AH612">
            <v>15.07</v>
          </cell>
          <cell r="AI612">
            <v>380853</v>
          </cell>
        </row>
        <row r="613">
          <cell r="A613">
            <v>566</v>
          </cell>
          <cell r="B613" t="str">
            <v>December 22, 2008</v>
          </cell>
          <cell r="C613" t="str">
            <v>OTS</v>
          </cell>
          <cell r="D613" t="str">
            <v>RSSD</v>
          </cell>
          <cell r="E613">
            <v>3857308</v>
          </cell>
          <cell r="F613" t="str">
            <v>NCB Financial Corporation</v>
          </cell>
          <cell r="G613" t="str">
            <v>OTC - Private</v>
          </cell>
          <cell r="H613">
            <v>42699390</v>
          </cell>
          <cell r="I613" t="str">
            <v>Approve</v>
          </cell>
          <cell r="T613" t="str">
            <v>Mr. Charles E. Snyder</v>
          </cell>
          <cell r="U613" t="str">
            <v>202-349-7441</v>
          </cell>
          <cell r="V613" t="str">
            <v>James C. Oppenheimer 202-346-7447</v>
          </cell>
          <cell r="W613" t="str">
            <v>601 Pennsylvania Avenue, NW, Suite 750 North Building</v>
          </cell>
          <cell r="X613" t="str">
            <v>Washington</v>
          </cell>
          <cell r="Y613" t="str">
            <v>DC</v>
          </cell>
          <cell r="Z613" t="str">
            <v>20004</v>
          </cell>
          <cell r="AA613" t="str">
            <v>(202) 349-7443</v>
          </cell>
          <cell r="AE613" t="str">
            <v>Hughes Hubbard</v>
          </cell>
        </row>
        <row r="614">
          <cell r="A614">
            <v>567</v>
          </cell>
          <cell r="B614" t="str">
            <v>December 22, 2008</v>
          </cell>
          <cell r="C614" t="str">
            <v>OTS</v>
          </cell>
          <cell r="D614" t="str">
            <v>RSSD</v>
          </cell>
          <cell r="E614">
            <v>3828652</v>
          </cell>
          <cell r="F614" t="str">
            <v>PVF Capital Corp.</v>
          </cell>
          <cell r="G614" t="str">
            <v xml:space="preserve">Public </v>
          </cell>
          <cell r="H614">
            <v>20900000</v>
          </cell>
          <cell r="I614" t="str">
            <v>Approve</v>
          </cell>
          <cell r="T614" t="str">
            <v>Mr. John R. Male</v>
          </cell>
          <cell r="U614" t="str">
            <v>440-248-7171, ext 3860</v>
          </cell>
          <cell r="V614" t="str">
            <v>C. Keith Swaney 440-248-7171, ext 3895</v>
          </cell>
          <cell r="W614" t="str">
            <v>30000 Aurora Road</v>
          </cell>
          <cell r="X614" t="str">
            <v>Solon</v>
          </cell>
          <cell r="Y614" t="str">
            <v>OH</v>
          </cell>
          <cell r="Z614" t="str">
            <v>44139</v>
          </cell>
          <cell r="AA614" t="str">
            <v>(440) 914-3916</v>
          </cell>
          <cell r="AE614" t="str">
            <v>Squire Sanders</v>
          </cell>
        </row>
        <row r="615">
          <cell r="A615">
            <v>568</v>
          </cell>
          <cell r="B615" t="str">
            <v>December 22, 2008</v>
          </cell>
          <cell r="C615" t="str">
            <v>OTS</v>
          </cell>
          <cell r="D615" t="str">
            <v>RSSD</v>
          </cell>
          <cell r="E615">
            <v>2496296</v>
          </cell>
          <cell r="F615" t="str">
            <v>Teche Holding Company</v>
          </cell>
          <cell r="G615" t="str">
            <v>OTC - Public</v>
          </cell>
          <cell r="H615">
            <v>0</v>
          </cell>
          <cell r="I615" t="str">
            <v>Approve</v>
          </cell>
          <cell r="L615" t="str">
            <v>December 30, 2008</v>
          </cell>
          <cell r="M615">
            <v>39812.583333333336</v>
          </cell>
          <cell r="N615" t="str">
            <v>Approve</v>
          </cell>
          <cell r="O615">
            <v>0</v>
          </cell>
          <cell r="P615" t="str">
            <v>Conditionally Approved until verification of Viability by FBA; 12/30/09 received verification from OTS  1/13/09: Received letter stating that institution is withdrawing from CPP</v>
          </cell>
          <cell r="Q615" t="str">
            <v>Yes</v>
          </cell>
          <cell r="R615">
            <v>39822</v>
          </cell>
          <cell r="T615" t="str">
            <v>Mr. Patrick Little</v>
          </cell>
          <cell r="U615" t="str">
            <v>337-560-7151</v>
          </cell>
          <cell r="V615" t="str">
            <v>W. Ross Little 337-560-7151</v>
          </cell>
          <cell r="W615" t="str">
            <v>1120 Jefferson Terrace Boulevard</v>
          </cell>
          <cell r="X615" t="str">
            <v>New Iberia</v>
          </cell>
          <cell r="Y615" t="str">
            <v>LA</v>
          </cell>
          <cell r="Z615" t="str">
            <v>70560</v>
          </cell>
          <cell r="AA615" t="str">
            <v>(337) 365-7130</v>
          </cell>
          <cell r="AE615" t="str">
            <v>Hughes Hubbard</v>
          </cell>
          <cell r="AJ615">
            <v>39826</v>
          </cell>
        </row>
        <row r="616">
          <cell r="A616">
            <v>569</v>
          </cell>
          <cell r="B616" t="str">
            <v>December 22, 2008</v>
          </cell>
          <cell r="C616" t="str">
            <v>FRB</v>
          </cell>
          <cell r="D616" t="str">
            <v>RSSD</v>
          </cell>
          <cell r="E616">
            <v>285151</v>
          </cell>
          <cell r="F616" t="str">
            <v>The Colorado Bank and Trust Company of La Junta</v>
          </cell>
          <cell r="G616" t="str">
            <v>OTC - Private</v>
          </cell>
          <cell r="H616">
            <v>1900000</v>
          </cell>
          <cell r="I616" t="str">
            <v>Approve</v>
          </cell>
          <cell r="L616" t="str">
            <v>December 30, 2008</v>
          </cell>
          <cell r="M616">
            <v>39812.583333333336</v>
          </cell>
          <cell r="N616" t="str">
            <v>Approve</v>
          </cell>
          <cell r="O616">
            <v>1900000</v>
          </cell>
          <cell r="Q616" t="str">
            <v>Yes</v>
          </cell>
          <cell r="R616">
            <v>39819</v>
          </cell>
          <cell r="T616" t="str">
            <v>Mr. Robert M. Jones</v>
          </cell>
          <cell r="U616" t="str">
            <v>719-564-2268</v>
          </cell>
          <cell r="V616" t="str">
            <v>Janet Hill 719-384-8131</v>
          </cell>
          <cell r="W616" t="str">
            <v>P.O. Box 499 / 301 Colorado Avenue</v>
          </cell>
          <cell r="X616" t="str">
            <v>La Junta</v>
          </cell>
          <cell r="Y616" t="str">
            <v>CO</v>
          </cell>
          <cell r="Z616" t="str">
            <v>81050-0499</v>
          </cell>
          <cell r="AA616" t="str">
            <v>(719) 544-7159</v>
          </cell>
          <cell r="AE616" t="str">
            <v>Hughes Hubbard</v>
          </cell>
        </row>
        <row r="617">
          <cell r="A617">
            <v>570</v>
          </cell>
          <cell r="B617" t="str">
            <v>December 22, 2008</v>
          </cell>
          <cell r="C617" t="str">
            <v>FRB</v>
          </cell>
          <cell r="D617" t="str">
            <v>RSSD</v>
          </cell>
          <cell r="E617">
            <v>2391270</v>
          </cell>
          <cell r="F617" t="str">
            <v>Highlands Bankshares, Inc.</v>
          </cell>
          <cell r="G617" t="str">
            <v>OTC - Public</v>
          </cell>
          <cell r="H617">
            <v>14400000</v>
          </cell>
          <cell r="I617" t="str">
            <v>Approve</v>
          </cell>
          <cell r="L617" t="str">
            <v>December 30, 2008</v>
          </cell>
          <cell r="M617">
            <v>39812.583333333336</v>
          </cell>
          <cell r="N617" t="str">
            <v>Approve</v>
          </cell>
          <cell r="O617">
            <v>14400000</v>
          </cell>
          <cell r="Q617" t="str">
            <v>Yes</v>
          </cell>
          <cell r="R617">
            <v>39819</v>
          </cell>
          <cell r="T617" t="str">
            <v>Mr. Robert M. Little, Jr.</v>
          </cell>
          <cell r="U617" t="str">
            <v>276-628-9181</v>
          </cell>
          <cell r="V617" t="str">
            <v>James. R. Edmondson 276-628-9181</v>
          </cell>
          <cell r="W617" t="str">
            <v>340 West Main Street</v>
          </cell>
          <cell r="X617" t="str">
            <v>Abingdon</v>
          </cell>
          <cell r="Y617" t="str">
            <v>VA</v>
          </cell>
          <cell r="Z617" t="str">
            <v>24210</v>
          </cell>
          <cell r="AA617" t="str">
            <v>(276) 619-2106</v>
          </cell>
          <cell r="AE617" t="str">
            <v>Squire Sanders</v>
          </cell>
        </row>
        <row r="618">
          <cell r="A618">
            <v>571</v>
          </cell>
          <cell r="B618" t="str">
            <v>December 22, 2008</v>
          </cell>
          <cell r="C618" t="str">
            <v>FDIC</v>
          </cell>
          <cell r="D618" t="str">
            <v>RSSD</v>
          </cell>
          <cell r="E618">
            <v>2841690</v>
          </cell>
          <cell r="F618" t="str">
            <v>Fidelity Resources Company</v>
          </cell>
          <cell r="G618" t="str">
            <v>OTC - Private</v>
          </cell>
          <cell r="H618">
            <v>3000000</v>
          </cell>
          <cell r="I618" t="str">
            <v>Approve</v>
          </cell>
          <cell r="T618" t="str">
            <v>Mr. Thomas R. Freas</v>
          </cell>
          <cell r="U618" t="str">
            <v>972-398-7410</v>
          </cell>
          <cell r="V618" t="str">
            <v>William Murphy 972-398-7469</v>
          </cell>
          <cell r="W618" t="str">
            <v>5049 W. Park Blvd.</v>
          </cell>
          <cell r="X618" t="str">
            <v>Plano</v>
          </cell>
          <cell r="Y618" t="str">
            <v>TX</v>
          </cell>
          <cell r="Z618" t="str">
            <v>75093</v>
          </cell>
          <cell r="AA618" t="str">
            <v>(972) 398-7414</v>
          </cell>
          <cell r="AE618" t="str">
            <v>Squire Sanders</v>
          </cell>
        </row>
        <row r="620">
          <cell r="A620">
            <v>572</v>
          </cell>
          <cell r="B620" t="str">
            <v>December 23, 2008</v>
          </cell>
          <cell r="C620" t="str">
            <v>FDIC</v>
          </cell>
          <cell r="D620" t="str">
            <v>RSSD</v>
          </cell>
          <cell r="E620">
            <v>1067028</v>
          </cell>
          <cell r="F620" t="str">
            <v>Banner County Ban Corporation</v>
          </cell>
          <cell r="G620" t="str">
            <v>OTC - Private</v>
          </cell>
          <cell r="H620">
            <v>795750</v>
          </cell>
          <cell r="I620" t="str">
            <v>Approve</v>
          </cell>
          <cell r="L620" t="str">
            <v>January  7, 2009</v>
          </cell>
          <cell r="M620">
            <v>39820.4375</v>
          </cell>
          <cell r="N620" t="str">
            <v>Approve</v>
          </cell>
          <cell r="O620">
            <v>795000</v>
          </cell>
          <cell r="Q620" t="str">
            <v>Yes</v>
          </cell>
          <cell r="R620">
            <v>39820</v>
          </cell>
          <cell r="T620" t="str">
            <v>Mr. Roger Wynne</v>
          </cell>
          <cell r="U620" t="str">
            <v>308-436-5024</v>
          </cell>
          <cell r="V620" t="str">
            <v>Bruce Madden 815-970-2329</v>
          </cell>
          <cell r="W620" t="str">
            <v>205 State Street, P.O. Box 87</v>
          </cell>
          <cell r="X620" t="str">
            <v>Harrisburg</v>
          </cell>
          <cell r="Y620" t="str">
            <v>NE</v>
          </cell>
          <cell r="Z620" t="str">
            <v>69345</v>
          </cell>
          <cell r="AA620" t="str">
            <v>(308) 436-5025</v>
          </cell>
          <cell r="AE620" t="str">
            <v>Hughes Hubbard</v>
          </cell>
        </row>
        <row r="621">
          <cell r="A621">
            <v>573</v>
          </cell>
          <cell r="B621" t="str">
            <v>December 23, 2008</v>
          </cell>
          <cell r="C621" t="str">
            <v>FDIC</v>
          </cell>
          <cell r="D621" t="str">
            <v>RSSD</v>
          </cell>
          <cell r="E621">
            <v>2816474</v>
          </cell>
          <cell r="F621" t="str">
            <v>Centrix Bank &amp; Trust</v>
          </cell>
          <cell r="G621" t="str">
            <v>Private</v>
          </cell>
          <cell r="H621">
            <v>10000000</v>
          </cell>
          <cell r="I621" t="str">
            <v>Approve</v>
          </cell>
          <cell r="L621" t="str">
            <v>January  7, 2009</v>
          </cell>
          <cell r="M621">
            <v>39820.4375</v>
          </cell>
          <cell r="N621" t="str">
            <v>Approve</v>
          </cell>
          <cell r="O621">
            <v>10000000</v>
          </cell>
          <cell r="Q621" t="str">
            <v>Yes</v>
          </cell>
          <cell r="R621">
            <v>39820</v>
          </cell>
          <cell r="T621" t="str">
            <v>Ms. Lucy Gobin</v>
          </cell>
          <cell r="U621" t="str">
            <v>603-606-4701</v>
          </cell>
          <cell r="V621" t="str">
            <v>Joseph Reilly 603-606-4700</v>
          </cell>
          <cell r="W621" t="str">
            <v>P.O. Box 10600 / (1 Atwood Lane)</v>
          </cell>
          <cell r="X621" t="str">
            <v>Bedford</v>
          </cell>
          <cell r="Y621" t="str">
            <v>NH</v>
          </cell>
          <cell r="Z621" t="str">
            <v>03110</v>
          </cell>
          <cell r="AA621" t="str">
            <v>(603) 622-7426</v>
          </cell>
          <cell r="AE621" t="str">
            <v>Squire Sanders</v>
          </cell>
        </row>
        <row r="622">
          <cell r="A622">
            <v>574</v>
          </cell>
          <cell r="B622" t="str">
            <v>December 23, 2008</v>
          </cell>
          <cell r="C622" t="str">
            <v>FDIC</v>
          </cell>
          <cell r="D622" t="str">
            <v>RSSD</v>
          </cell>
          <cell r="E622">
            <v>3075429</v>
          </cell>
          <cell r="F622" t="str">
            <v>Andrews Holding Company / Commercial State Bank</v>
          </cell>
          <cell r="G622" t="str">
            <v>Private</v>
          </cell>
          <cell r="H622">
            <v>5000000</v>
          </cell>
          <cell r="I622" t="str">
            <v>Approve</v>
          </cell>
          <cell r="L622" t="str">
            <v>January 5, 2009</v>
          </cell>
          <cell r="M622">
            <v>39818.666666666664</v>
          </cell>
          <cell r="N622" t="str">
            <v>Approve</v>
          </cell>
          <cell r="O622">
            <v>5000000</v>
          </cell>
          <cell r="Q622" t="str">
            <v>Yes</v>
          </cell>
          <cell r="R622">
            <v>39819</v>
          </cell>
          <cell r="T622" t="str">
            <v>Mr. Steve Dunagan</v>
          </cell>
          <cell r="U622" t="str">
            <v>432-523-3440</v>
          </cell>
          <cell r="V622" t="str">
            <v>John Grist 432-523-3440</v>
          </cell>
          <cell r="W622" t="str">
            <v>200 South Main</v>
          </cell>
          <cell r="X622" t="str">
            <v>Andrews</v>
          </cell>
          <cell r="Y622" t="str">
            <v>TX</v>
          </cell>
          <cell r="Z622" t="str">
            <v>79714</v>
          </cell>
          <cell r="AA622" t="str">
            <v>(432) 523-6719</v>
          </cell>
          <cell r="AE622" t="str">
            <v>Squire Sanders</v>
          </cell>
        </row>
        <row r="623">
          <cell r="A623">
            <v>575</v>
          </cell>
          <cell r="B623" t="str">
            <v>December 23, 2008</v>
          </cell>
          <cell r="C623" t="str">
            <v>FDIC</v>
          </cell>
          <cell r="D623" t="str">
            <v>RSSD</v>
          </cell>
          <cell r="E623">
            <v>1442661</v>
          </cell>
          <cell r="F623" t="str">
            <v>County First Bank</v>
          </cell>
          <cell r="G623" t="str">
            <v>OTC - Private</v>
          </cell>
          <cell r="H623">
            <v>4700000</v>
          </cell>
          <cell r="I623" t="str">
            <v>Approve</v>
          </cell>
          <cell r="L623" t="str">
            <v>January 5, 2009</v>
          </cell>
          <cell r="M623">
            <v>39818.666666666664</v>
          </cell>
          <cell r="N623" t="str">
            <v>Approve</v>
          </cell>
          <cell r="O623">
            <v>4700000</v>
          </cell>
          <cell r="Q623" t="str">
            <v>Yes</v>
          </cell>
          <cell r="R623">
            <v>39819</v>
          </cell>
          <cell r="T623" t="str">
            <v>Mr. Earl R. Gieseman</v>
          </cell>
          <cell r="U623" t="str">
            <v>301-934-2265, ext 1151</v>
          </cell>
          <cell r="V623" t="str">
            <v>Charles A. Bryer 301-934-2265, ext 1102</v>
          </cell>
          <cell r="W623" t="str">
            <v>202 Centennial Street; P. O. Box 2752</v>
          </cell>
          <cell r="X623" t="str">
            <v>La Plata</v>
          </cell>
          <cell r="Y623" t="str">
            <v>MD</v>
          </cell>
          <cell r="Z623" t="str">
            <v>20646</v>
          </cell>
          <cell r="AA623" t="str">
            <v>(301) 934-2279</v>
          </cell>
          <cell r="AE623" t="str">
            <v>Hughes Hubbard</v>
          </cell>
        </row>
        <row r="624">
          <cell r="A624">
            <v>576</v>
          </cell>
          <cell r="B624" t="str">
            <v>December 23, 2008</v>
          </cell>
          <cell r="C624" t="str">
            <v>FDIC</v>
          </cell>
          <cell r="D624" t="str">
            <v>RSSD</v>
          </cell>
          <cell r="E624">
            <v>1050495</v>
          </cell>
          <cell r="F624" t="str">
            <v>Central Bancshares, Inc.</v>
          </cell>
          <cell r="G624" t="str">
            <v>Private</v>
          </cell>
          <cell r="H624">
            <v>3562980</v>
          </cell>
          <cell r="I624" t="str">
            <v>Approve</v>
          </cell>
          <cell r="L624" t="str">
            <v>January 5, 2009</v>
          </cell>
          <cell r="M624">
            <v>39818.666666666664</v>
          </cell>
          <cell r="N624" t="str">
            <v>Approve</v>
          </cell>
          <cell r="O624">
            <v>3562000</v>
          </cell>
          <cell r="Q624" t="str">
            <v>Yes</v>
          </cell>
          <cell r="R624">
            <v>39819</v>
          </cell>
          <cell r="T624" t="str">
            <v>Mr. Gary W. Thompson</v>
          </cell>
          <cell r="U624" t="str">
            <v>308-697-4344</v>
          </cell>
          <cell r="V624" t="str">
            <v>Robert J. Routh 402-474-6900</v>
          </cell>
          <cell r="W624" t="str">
            <v>623 Patterson</v>
          </cell>
          <cell r="X624" t="str">
            <v>Cambridge</v>
          </cell>
          <cell r="Y624" t="str">
            <v>NE</v>
          </cell>
          <cell r="Z624" t="str">
            <v>69022</v>
          </cell>
          <cell r="AA624" t="str">
            <v>(308) 697-4196</v>
          </cell>
          <cell r="AE624" t="str">
            <v>Squire Sanders</v>
          </cell>
        </row>
        <row r="625">
          <cell r="A625">
            <v>577</v>
          </cell>
          <cell r="B625" t="str">
            <v>December 23, 2008</v>
          </cell>
          <cell r="C625" t="str">
            <v>FDIC</v>
          </cell>
          <cell r="D625" t="str">
            <v>RSSD</v>
          </cell>
          <cell r="E625">
            <v>1097463</v>
          </cell>
          <cell r="F625" t="str">
            <v>Bradley Bancshares, Inc.</v>
          </cell>
          <cell r="G625" t="str">
            <v>Private</v>
          </cell>
          <cell r="H625">
            <v>1814850</v>
          </cell>
          <cell r="I625" t="str">
            <v>Approve</v>
          </cell>
          <cell r="L625" t="str">
            <v>January 5, 2009</v>
          </cell>
          <cell r="M625">
            <v>39818.666666666664</v>
          </cell>
          <cell r="N625" t="str">
            <v>Approve</v>
          </cell>
          <cell r="O625">
            <v>1814000</v>
          </cell>
          <cell r="Q625" t="str">
            <v>Yes</v>
          </cell>
          <cell r="R625">
            <v>39820</v>
          </cell>
          <cell r="T625" t="str">
            <v>Mr. Freddie M. Mobley</v>
          </cell>
          <cell r="U625" t="str">
            <v>870-226-2601</v>
          </cell>
          <cell r="V625" t="str">
            <v>Hugh Allen Quimby 870-226-2601</v>
          </cell>
          <cell r="W625" t="str">
            <v>P.O. Box 29 / (100 South Main Street)</v>
          </cell>
          <cell r="X625" t="str">
            <v>Warren</v>
          </cell>
          <cell r="Y625" t="str">
            <v>AR</v>
          </cell>
          <cell r="Z625" t="str">
            <v>71671</v>
          </cell>
          <cell r="AA625" t="str">
            <v>(870) 226-2253</v>
          </cell>
          <cell r="AE625" t="str">
            <v>Squire Sanders</v>
          </cell>
        </row>
        <row r="626">
          <cell r="A626">
            <v>578</v>
          </cell>
          <cell r="B626" t="str">
            <v>December 23, 2008</v>
          </cell>
          <cell r="C626" t="str">
            <v>FDIC</v>
          </cell>
          <cell r="D626" t="str">
            <v>RSSD</v>
          </cell>
          <cell r="E626">
            <v>3262818</v>
          </cell>
          <cell r="F626" t="str">
            <v>HillTop Community Bancorp, Inc.</v>
          </cell>
          <cell r="G626" t="str">
            <v>Private</v>
          </cell>
          <cell r="H626">
            <v>4000000</v>
          </cell>
          <cell r="I626" t="str">
            <v>Approve</v>
          </cell>
          <cell r="L626" t="str">
            <v>January  7, 2009</v>
          </cell>
          <cell r="M626">
            <v>39820.4375</v>
          </cell>
          <cell r="N626" t="str">
            <v>Approve</v>
          </cell>
          <cell r="O626">
            <v>4000000</v>
          </cell>
          <cell r="Q626" t="str">
            <v>Yes</v>
          </cell>
          <cell r="R626">
            <v>39820</v>
          </cell>
          <cell r="T626" t="str">
            <v>Mr. Mortimer J. O'Shea</v>
          </cell>
          <cell r="U626" t="str">
            <v>908-918-2400</v>
          </cell>
          <cell r="V626" t="str">
            <v>Walter A. Wojcik, Jr. 908-918-2402</v>
          </cell>
          <cell r="W626" t="str">
            <v>385 Springfield Avenue</v>
          </cell>
          <cell r="X626" t="str">
            <v>Summit</v>
          </cell>
          <cell r="Y626" t="str">
            <v>NJ</v>
          </cell>
          <cell r="Z626" t="str">
            <v>07901</v>
          </cell>
          <cell r="AA626" t="str">
            <v>(908) 522-1980</v>
          </cell>
          <cell r="AE626" t="str">
            <v>Hughes Hubbard</v>
          </cell>
        </row>
        <row r="627">
          <cell r="A627">
            <v>579</v>
          </cell>
          <cell r="B627" t="str">
            <v>December 23, 2008</v>
          </cell>
          <cell r="C627" t="str">
            <v>FDIC</v>
          </cell>
          <cell r="D627" t="str">
            <v>RSSD</v>
          </cell>
          <cell r="E627">
            <v>3734753</v>
          </cell>
          <cell r="F627" t="str">
            <v>Integrity Bancshares, Inc.</v>
          </cell>
          <cell r="G627" t="str">
            <v>Private</v>
          </cell>
          <cell r="H627">
            <v>9375000</v>
          </cell>
          <cell r="I627" t="str">
            <v>Approve</v>
          </cell>
          <cell r="L627" t="str">
            <v>January  7, 2009</v>
          </cell>
          <cell r="M627">
            <v>39820.4375</v>
          </cell>
          <cell r="N627" t="str">
            <v>Approve</v>
          </cell>
          <cell r="O627">
            <v>9375000</v>
          </cell>
          <cell r="Q627" t="str">
            <v>Yes</v>
          </cell>
          <cell r="R627">
            <v>39820</v>
          </cell>
          <cell r="T627" t="str">
            <v>Ms. Laurel Leitzel</v>
          </cell>
          <cell r="U627" t="str">
            <v>717-920-3690</v>
          </cell>
          <cell r="V627" t="str">
            <v>James T. Gibson 717-920-4900</v>
          </cell>
          <cell r="W627" t="str">
            <v>3345 Market Street</v>
          </cell>
          <cell r="X627" t="str">
            <v>Camp Hill</v>
          </cell>
          <cell r="Y627" t="str">
            <v>PA</v>
          </cell>
          <cell r="Z627" t="str">
            <v>17011</v>
          </cell>
          <cell r="AA627" t="str">
            <v>(717) 920-3611</v>
          </cell>
          <cell r="AE627" t="str">
            <v>Squire Sanders</v>
          </cell>
        </row>
        <row r="628">
          <cell r="A628">
            <v>580</v>
          </cell>
          <cell r="B628" t="str">
            <v>December 23, 2008</v>
          </cell>
          <cell r="C628" t="str">
            <v>FDIC</v>
          </cell>
          <cell r="D628" t="str">
            <v>RSSD</v>
          </cell>
          <cell r="E628">
            <v>1206201</v>
          </cell>
          <cell r="F628" t="str">
            <v>Independence Bancshares, Inc. / Northeast Security Bank</v>
          </cell>
          <cell r="G628" t="str">
            <v>Private</v>
          </cell>
          <cell r="H628">
            <v>4200000</v>
          </cell>
          <cell r="I628" t="str">
            <v>Approve</v>
          </cell>
          <cell r="L628" t="str">
            <v>January 5, 2009</v>
          </cell>
          <cell r="M628">
            <v>39818.666666666664</v>
          </cell>
          <cell r="N628" t="str">
            <v>Approve</v>
          </cell>
          <cell r="O628">
            <v>4200000</v>
          </cell>
          <cell r="Q628" t="str">
            <v>Yes</v>
          </cell>
          <cell r="R628">
            <v>39819</v>
          </cell>
          <cell r="T628" t="str">
            <v>Mr. Craig K. Coffman</v>
          </cell>
          <cell r="U628" t="str">
            <v>319-334-7035</v>
          </cell>
          <cell r="V628" t="str">
            <v>Brian K. Meyer 319-334-7035</v>
          </cell>
          <cell r="W628" t="str">
            <v>231 First Street East, P.O. Box 511</v>
          </cell>
          <cell r="X628" t="str">
            <v>Independence</v>
          </cell>
          <cell r="Y628" t="str">
            <v>IA</v>
          </cell>
          <cell r="Z628" t="str">
            <v>50644</v>
          </cell>
          <cell r="AA628" t="str">
            <v>(319) 334-3474</v>
          </cell>
          <cell r="AE628" t="str">
            <v>Hughes Hubbard</v>
          </cell>
        </row>
        <row r="629">
          <cell r="A629">
            <v>581</v>
          </cell>
          <cell r="B629" t="str">
            <v>December 23, 2008</v>
          </cell>
          <cell r="C629" t="str">
            <v>FDIC</v>
          </cell>
          <cell r="D629" t="str">
            <v>RSSD</v>
          </cell>
          <cell r="E629">
            <v>2582827</v>
          </cell>
          <cell r="F629" t="str">
            <v>Northway Financial, Inc.</v>
          </cell>
          <cell r="G629" t="str">
            <v>OTC - Private</v>
          </cell>
          <cell r="H629">
            <v>10000000</v>
          </cell>
          <cell r="I629" t="str">
            <v>Approve</v>
          </cell>
          <cell r="L629" t="str">
            <v>January 5, 2009</v>
          </cell>
          <cell r="M629">
            <v>39818.666666666664</v>
          </cell>
          <cell r="N629" t="str">
            <v>Approve</v>
          </cell>
          <cell r="O629">
            <v>10000000</v>
          </cell>
          <cell r="Q629" t="str">
            <v>Yes</v>
          </cell>
          <cell r="R629">
            <v>39819</v>
          </cell>
          <cell r="T629" t="str">
            <v>Mr. Richard P. Orsillo</v>
          </cell>
          <cell r="U629" t="str">
            <v>603-752-1171, ext 2668</v>
          </cell>
          <cell r="V629" t="str">
            <v>Susan L. Goupil 603-752-1171, ext 2642</v>
          </cell>
          <cell r="W629" t="str">
            <v>9 Main Street</v>
          </cell>
          <cell r="X629" t="str">
            <v>Berlin</v>
          </cell>
          <cell r="Y629" t="str">
            <v>NH</v>
          </cell>
          <cell r="Z629" t="str">
            <v>03570</v>
          </cell>
          <cell r="AA629" t="str">
            <v>(603) 733-1016</v>
          </cell>
          <cell r="AE629" t="str">
            <v>Squire Sanders</v>
          </cell>
        </row>
        <row r="630">
          <cell r="A630">
            <v>582</v>
          </cell>
          <cell r="B630" t="str">
            <v>December 23, 2008</v>
          </cell>
          <cell r="C630" t="str">
            <v>FDIC</v>
          </cell>
          <cell r="D630" t="str">
            <v>RSSD</v>
          </cell>
          <cell r="E630">
            <v>1140574</v>
          </cell>
          <cell r="F630" t="str">
            <v>Todd Bancshares, Inc. / United Southern Bank</v>
          </cell>
          <cell r="G630" t="str">
            <v>Private</v>
          </cell>
          <cell r="H630">
            <v>4000000</v>
          </cell>
          <cell r="I630" t="str">
            <v>Approve</v>
          </cell>
          <cell r="L630" t="str">
            <v>January 5, 2009</v>
          </cell>
          <cell r="M630">
            <v>39818.666666666664</v>
          </cell>
          <cell r="N630" t="str">
            <v>Approve</v>
          </cell>
          <cell r="O630">
            <v>4000000</v>
          </cell>
          <cell r="Q630" t="str">
            <v>Yes</v>
          </cell>
          <cell r="R630">
            <v>39819</v>
          </cell>
          <cell r="T630" t="str">
            <v>Mr. Jack D. Moore</v>
          </cell>
          <cell r="U630" t="str">
            <v>270-885-0056</v>
          </cell>
          <cell r="V630" t="str">
            <v>Jeff Fritts 270-885-0056</v>
          </cell>
          <cell r="W630" t="str">
            <v>1813 E. 9th St., P.O. Box 951</v>
          </cell>
          <cell r="X630" t="str">
            <v>Hopkinsville</v>
          </cell>
          <cell r="Y630" t="str">
            <v>KY</v>
          </cell>
          <cell r="Z630" t="str">
            <v>42241</v>
          </cell>
          <cell r="AA630" t="str">
            <v>(270) 885-5087</v>
          </cell>
          <cell r="AE630" t="str">
            <v>Hughes Hubbard</v>
          </cell>
        </row>
        <row r="631">
          <cell r="A631">
            <v>583</v>
          </cell>
          <cell r="B631" t="str">
            <v>December 23, 2008</v>
          </cell>
          <cell r="C631" t="str">
            <v>FRB</v>
          </cell>
          <cell r="D631" t="str">
            <v>RSSD</v>
          </cell>
          <cell r="E631">
            <v>3649950</v>
          </cell>
          <cell r="F631" t="str">
            <v>Palomar Enterprises, LLC / Farmers and Merchants Bank of Long Beach</v>
          </cell>
          <cell r="G631" t="str">
            <v>Private</v>
          </cell>
          <cell r="H631">
            <v>65000000</v>
          </cell>
          <cell r="I631" t="str">
            <v>Approve</v>
          </cell>
          <cell r="L631" t="str">
            <v>January 9, 2009</v>
          </cell>
          <cell r="M631">
            <v>39822.520833333336</v>
          </cell>
          <cell r="N631" t="str">
            <v>Approve</v>
          </cell>
          <cell r="O631">
            <v>65000000</v>
          </cell>
          <cell r="Q631" t="str">
            <v>Yes</v>
          </cell>
          <cell r="R631">
            <v>39827</v>
          </cell>
          <cell r="T631" t="str">
            <v>Mr. W. Henry Walker</v>
          </cell>
          <cell r="U631" t="str">
            <v>562-499-4824</v>
          </cell>
          <cell r="V631" t="str">
            <v>John W. H. Hinrichs 562-499-4835</v>
          </cell>
          <cell r="W631" t="str">
            <v>302 Pine Avenue</v>
          </cell>
          <cell r="X631" t="str">
            <v>Long Beach</v>
          </cell>
          <cell r="Y631" t="str">
            <v>CA</v>
          </cell>
          <cell r="Z631" t="str">
            <v>90802</v>
          </cell>
          <cell r="AA631" t="str">
            <v>(562) 344-2325</v>
          </cell>
          <cell r="AE631" t="str">
            <v>Squire Sanders</v>
          </cell>
        </row>
        <row r="632">
          <cell r="A632">
            <v>584</v>
          </cell>
          <cell r="B632" t="str">
            <v>December 23, 2008</v>
          </cell>
          <cell r="C632" t="str">
            <v>FRB</v>
          </cell>
          <cell r="D632" t="str">
            <v>RSSD</v>
          </cell>
          <cell r="E632">
            <v>3217032</v>
          </cell>
          <cell r="F632" t="str">
            <v>Bank of the James Financial Group, Inc.</v>
          </cell>
          <cell r="G632" t="str">
            <v>OTC - Public</v>
          </cell>
          <cell r="H632">
            <v>7708000</v>
          </cell>
          <cell r="I632" t="str">
            <v>Approve</v>
          </cell>
          <cell r="L632" t="str">
            <v>January 5, 2009</v>
          </cell>
          <cell r="M632">
            <v>39818.666666666664</v>
          </cell>
          <cell r="N632" t="str">
            <v>Approve</v>
          </cell>
          <cell r="O632">
            <v>7708000</v>
          </cell>
          <cell r="Q632" t="str">
            <v>Yes</v>
          </cell>
          <cell r="R632">
            <v>39819</v>
          </cell>
          <cell r="T632" t="str">
            <v>Mr. Robert R. Chapman III</v>
          </cell>
          <cell r="U632" t="str">
            <v>434-455-7510</v>
          </cell>
          <cell r="V632" t="str">
            <v>J. Todd Scruggs</v>
          </cell>
          <cell r="W632" t="str">
            <v>828 Main St.</v>
          </cell>
          <cell r="X632" t="str">
            <v>Lynchburg</v>
          </cell>
          <cell r="Y632" t="str">
            <v>VA</v>
          </cell>
          <cell r="Z632" t="str">
            <v>24504</v>
          </cell>
          <cell r="AA632" t="str">
            <v>(434) 455-7575</v>
          </cell>
          <cell r="AE632" t="str">
            <v>Hughes Hubbard</v>
          </cell>
        </row>
        <row r="633">
          <cell r="A633">
            <v>585</v>
          </cell>
          <cell r="B633" t="str">
            <v>December 23, 2008</v>
          </cell>
          <cell r="C633" t="str">
            <v>FRB</v>
          </cell>
          <cell r="D633" t="str">
            <v>RSSD</v>
          </cell>
          <cell r="E633">
            <v>1054813</v>
          </cell>
          <cell r="F633" t="str">
            <v>Washington Investment Company / Colorado Community Bank</v>
          </cell>
          <cell r="G633" t="str">
            <v>Private</v>
          </cell>
          <cell r="H633">
            <v>11000000</v>
          </cell>
          <cell r="I633" t="str">
            <v>Approve</v>
          </cell>
          <cell r="L633" t="str">
            <v>January 5, 2009</v>
          </cell>
          <cell r="M633">
            <v>39818.666666666664</v>
          </cell>
          <cell r="N633" t="str">
            <v>Approve</v>
          </cell>
          <cell r="O633">
            <v>11000000</v>
          </cell>
          <cell r="Q633" t="str">
            <v>Yes</v>
          </cell>
          <cell r="R633">
            <v>39819</v>
          </cell>
          <cell r="T633" t="str">
            <v>Mr. Jerry Bryant</v>
          </cell>
          <cell r="U633" t="str">
            <v>970-396-0322</v>
          </cell>
          <cell r="V633" t="str">
            <v>Patrick Lynch 303-829-0125</v>
          </cell>
          <cell r="W633" t="str">
            <v>615 West 8th Ave.</v>
          </cell>
          <cell r="X633" t="str">
            <v>Yuma</v>
          </cell>
          <cell r="Y633" t="str">
            <v>CO</v>
          </cell>
          <cell r="Z633" t="str">
            <v>80759</v>
          </cell>
          <cell r="AA633" t="str">
            <v>(970) 339-3041</v>
          </cell>
          <cell r="AE633" t="str">
            <v>Squire Sanders</v>
          </cell>
        </row>
        <row r="634">
          <cell r="A634">
            <v>586</v>
          </cell>
          <cell r="B634" t="str">
            <v>December 23, 2008</v>
          </cell>
          <cell r="C634" t="str">
            <v>FDIC</v>
          </cell>
          <cell r="D634" t="str">
            <v>RSSD</v>
          </cell>
          <cell r="E634">
            <v>2736219</v>
          </cell>
          <cell r="F634" t="str">
            <v>Transportation Alliance Bank, Inc.</v>
          </cell>
          <cell r="G634" t="str">
            <v>Private</v>
          </cell>
          <cell r="H634">
            <v>16990000</v>
          </cell>
          <cell r="I634" t="str">
            <v>Withdrawn</v>
          </cell>
          <cell r="P634" t="str">
            <v>FDIC withdrew the application from Treasury processingby email on 12/30/08</v>
          </cell>
          <cell r="T634" t="str">
            <v>Mr. Boyd Hunter</v>
          </cell>
          <cell r="U634" t="str">
            <v>801-624-4802</v>
          </cell>
          <cell r="V634" t="str">
            <v>JJ Singh 801-624-1644</v>
          </cell>
          <cell r="W634" t="str">
            <v>4185 Harrison Blvd, Suite 200</v>
          </cell>
          <cell r="X634" t="str">
            <v>Ogden</v>
          </cell>
          <cell r="Y634" t="str">
            <v>UT</v>
          </cell>
          <cell r="Z634" t="str">
            <v>84403</v>
          </cell>
          <cell r="AA634" t="str">
            <v>(801) 624-1705</v>
          </cell>
          <cell r="AE634" t="str">
            <v>Hughes Hubbard</v>
          </cell>
        </row>
        <row r="636">
          <cell r="A636">
            <v>587</v>
          </cell>
          <cell r="B636" t="str">
            <v>December 24, 2008</v>
          </cell>
          <cell r="C636" t="str">
            <v>FDIC</v>
          </cell>
          <cell r="D636" t="str">
            <v>RSSD</v>
          </cell>
          <cell r="E636" t="str">
            <v>30810 (for Discover Bank)</v>
          </cell>
          <cell r="F636" t="str">
            <v>Discover Financial Services / Discover Bank</v>
          </cell>
          <cell r="G636" t="str">
            <v xml:space="preserve">Public </v>
          </cell>
          <cell r="H636">
            <v>1224558900</v>
          </cell>
          <cell r="I636" t="str">
            <v>Approve</v>
          </cell>
          <cell r="L636" t="str">
            <v>January 14, 2009</v>
          </cell>
          <cell r="M636">
            <v>39827.416666666664</v>
          </cell>
          <cell r="N636" t="str">
            <v>Approve</v>
          </cell>
          <cell r="O636">
            <v>1224588000</v>
          </cell>
          <cell r="Q636" t="str">
            <v>Yes</v>
          </cell>
          <cell r="T636" t="str">
            <v>Ms. Kelly McNamara Corley</v>
          </cell>
          <cell r="U636" t="str">
            <v>224-405-1009 (office), 847-274-5710 (cell)</v>
          </cell>
          <cell r="V636" t="str">
            <v>Christopher Greene 224-405-0330 (office), 224-420-0202 (cell)</v>
          </cell>
          <cell r="W636" t="str">
            <v>2500 Lake Cook Road</v>
          </cell>
          <cell r="X636" t="str">
            <v>Riverwoods</v>
          </cell>
          <cell r="Y636" t="str">
            <v>IL</v>
          </cell>
          <cell r="Z636" t="str">
            <v>60015</v>
          </cell>
          <cell r="AA636" t="str">
            <v>(224) 405-4584</v>
          </cell>
        </row>
        <row r="638">
          <cell r="A638">
            <v>588</v>
          </cell>
          <cell r="B638" t="str">
            <v>December 29, 2008</v>
          </cell>
          <cell r="C638" t="str">
            <v>FRB</v>
          </cell>
          <cell r="D638" t="str">
            <v>RSSD</v>
          </cell>
          <cell r="E638">
            <v>3207686</v>
          </cell>
          <cell r="F638" t="str">
            <v>Community Guaranty Corporation</v>
          </cell>
          <cell r="G638" t="str">
            <v>Private</v>
          </cell>
          <cell r="H638">
            <v>1000000</v>
          </cell>
          <cell r="I638" t="str">
            <v>Approve</v>
          </cell>
          <cell r="L638" t="str">
            <v>January 5, 2009</v>
          </cell>
          <cell r="M638">
            <v>39818.666666666664</v>
          </cell>
          <cell r="N638" t="str">
            <v>Approve - Conditional</v>
          </cell>
          <cell r="O638">
            <v>1000000</v>
          </cell>
          <cell r="P638" t="str">
            <v>Check on the date the application was filed</v>
          </cell>
          <cell r="Q638" t="str">
            <v>Yes</v>
          </cell>
          <cell r="R638">
            <v>39819</v>
          </cell>
          <cell r="T638" t="str">
            <v>Mr. Michael J. Long</v>
          </cell>
          <cell r="U638" t="str">
            <v>603-536-0001, ext 555</v>
          </cell>
          <cell r="V638" t="str">
            <v>Keith L. Philbrick 603-536-0001, ext 521</v>
          </cell>
          <cell r="W638" t="str">
            <v>28 South Main Street, P.O. Box 996</v>
          </cell>
          <cell r="X638" t="str">
            <v>Plymouth</v>
          </cell>
          <cell r="Y638" t="str">
            <v>NH</v>
          </cell>
          <cell r="Z638" t="str">
            <v>03264</v>
          </cell>
          <cell r="AA638" t="str">
            <v>(603) 536-2222</v>
          </cell>
          <cell r="AE638" t="str">
            <v>Hughes Hubbard</v>
          </cell>
        </row>
        <row r="639">
          <cell r="A639">
            <v>589</v>
          </cell>
          <cell r="B639" t="str">
            <v>December 29, 2008</v>
          </cell>
          <cell r="C639" t="str">
            <v>FRB</v>
          </cell>
          <cell r="D639" t="str">
            <v>RSSD</v>
          </cell>
          <cell r="E639">
            <v>1203899</v>
          </cell>
          <cell r="F639" t="str">
            <v>Central Bancshares, Inc.</v>
          </cell>
          <cell r="G639" t="str">
            <v>Private</v>
          </cell>
          <cell r="H639">
            <v>12300000</v>
          </cell>
          <cell r="I639" t="str">
            <v>Approve</v>
          </cell>
          <cell r="L639" t="str">
            <v>January 5, 2009</v>
          </cell>
          <cell r="M639">
            <v>39818.666666666664</v>
          </cell>
          <cell r="N639" t="str">
            <v>Approve</v>
          </cell>
          <cell r="O639">
            <v>12300000</v>
          </cell>
          <cell r="Q639" t="str">
            <v>Yes</v>
          </cell>
          <cell r="R639">
            <v>39819</v>
          </cell>
          <cell r="T639" t="str">
            <v>Mr. Dennis H. McDonald</v>
          </cell>
          <cell r="U639" t="str">
            <v>563-262-3137</v>
          </cell>
          <cell r="V639" t="str">
            <v>Roger W. Klein, 563-262-3133</v>
          </cell>
          <cell r="W639" t="str">
            <v>301 Iowa Ave., P.O. Box 146</v>
          </cell>
          <cell r="X639" t="str">
            <v>Muscatine</v>
          </cell>
          <cell r="Y639" t="str">
            <v>IA</v>
          </cell>
          <cell r="Z639" t="str">
            <v>52761</v>
          </cell>
          <cell r="AA639" t="str">
            <v>(563) 262-3141</v>
          </cell>
          <cell r="AE639" t="str">
            <v>Squire Sanders</v>
          </cell>
        </row>
        <row r="641">
          <cell r="A641">
            <v>590</v>
          </cell>
          <cell r="B641" t="str">
            <v>January 2, 2009</v>
          </cell>
          <cell r="C641" t="str">
            <v>FDIC</v>
          </cell>
          <cell r="D641" t="str">
            <v>RSSD</v>
          </cell>
          <cell r="E641">
            <v>1099319</v>
          </cell>
          <cell r="F641" t="str">
            <v>Dix Bancshares, Inc.</v>
          </cell>
          <cell r="G641" t="str">
            <v>Private</v>
          </cell>
          <cell r="H641">
            <v>600000</v>
          </cell>
          <cell r="I641" t="str">
            <v>Approve</v>
          </cell>
          <cell r="L641" t="str">
            <v>January  7, 2009</v>
          </cell>
          <cell r="M641">
            <v>39820.4375</v>
          </cell>
          <cell r="N641" t="str">
            <v>Approve</v>
          </cell>
          <cell r="O641">
            <v>600000</v>
          </cell>
          <cell r="Q641" t="str">
            <v>Yes</v>
          </cell>
          <cell r="R641">
            <v>39827</v>
          </cell>
          <cell r="T641" t="str">
            <v>Mr. David M. Davis</v>
          </cell>
          <cell r="U641" t="str">
            <v>618-266-7444</v>
          </cell>
          <cell r="V641" t="str">
            <v>James K. Davis 618-266-7444</v>
          </cell>
          <cell r="W641" t="str">
            <v>312 N Main Street</v>
          </cell>
          <cell r="X641" t="str">
            <v>Dix</v>
          </cell>
          <cell r="Y641" t="str">
            <v>IL</v>
          </cell>
          <cell r="Z641" t="str">
            <v>62830</v>
          </cell>
          <cell r="AA641" t="str">
            <v>(618) 266-7459</v>
          </cell>
          <cell r="AE641" t="str">
            <v>Hughes Hubbard</v>
          </cell>
        </row>
        <row r="642">
          <cell r="A642">
            <v>591</v>
          </cell>
          <cell r="B642" t="str">
            <v>January 2, 2009</v>
          </cell>
          <cell r="C642" t="str">
            <v>FDIC</v>
          </cell>
          <cell r="D642" t="str">
            <v>RSSD</v>
          </cell>
          <cell r="E642">
            <v>1469800</v>
          </cell>
          <cell r="F642" t="str">
            <v>Carrollton Bancorp</v>
          </cell>
          <cell r="G642" t="str">
            <v xml:space="preserve">Public </v>
          </cell>
          <cell r="H642">
            <v>9250000</v>
          </cell>
          <cell r="I642" t="str">
            <v>Approve</v>
          </cell>
          <cell r="L642" t="str">
            <v>January  7, 2009</v>
          </cell>
          <cell r="M642">
            <v>39820.4375</v>
          </cell>
          <cell r="N642" t="str">
            <v>Approve</v>
          </cell>
          <cell r="O642">
            <v>9201000</v>
          </cell>
          <cell r="Q642" t="str">
            <v>Yes</v>
          </cell>
          <cell r="R642">
            <v>39822</v>
          </cell>
          <cell r="T642" t="str">
            <v>Mr. Robert A. Altieri</v>
          </cell>
          <cell r="U642" t="str">
            <v>410-536-7392</v>
          </cell>
          <cell r="V642" t="str">
            <v>James M. Uveges 410-536-7308</v>
          </cell>
          <cell r="W642" t="str">
            <v>344 North Charles Street</v>
          </cell>
          <cell r="X642" t="str">
            <v>Baltimore</v>
          </cell>
          <cell r="Y642" t="str">
            <v>MD</v>
          </cell>
          <cell r="Z642" t="str">
            <v>21201</v>
          </cell>
          <cell r="AA642" t="str">
            <v>(410) 625-0355</v>
          </cell>
          <cell r="AE642" t="str">
            <v>Squire Sanders</v>
          </cell>
        </row>
        <row r="643">
          <cell r="A643">
            <v>592</v>
          </cell>
          <cell r="B643" t="str">
            <v>January 2, 2009</v>
          </cell>
          <cell r="C643" t="str">
            <v>FDIC</v>
          </cell>
          <cell r="D643" t="str">
            <v>RSSD</v>
          </cell>
          <cell r="E643">
            <v>1827923</v>
          </cell>
          <cell r="F643" t="str">
            <v>Bridge Community Bank ESOP</v>
          </cell>
          <cell r="H643">
            <v>1000000</v>
          </cell>
          <cell r="I643" t="str">
            <v>Approve</v>
          </cell>
          <cell r="L643" t="str">
            <v>January 14, 2009</v>
          </cell>
          <cell r="M643">
            <v>39827.416666666664</v>
          </cell>
          <cell r="N643" t="str">
            <v>Approve</v>
          </cell>
          <cell r="O643">
            <v>1000000</v>
          </cell>
          <cell r="Q643" t="str">
            <v>Yes</v>
          </cell>
          <cell r="R643">
            <v>39822</v>
          </cell>
          <cell r="T643" t="str">
            <v>R.A. Steen</v>
          </cell>
          <cell r="U643" t="str">
            <v>563-432-7291</v>
          </cell>
          <cell r="V643" t="str">
            <v>Jeffrey Meyer 563-432-7291</v>
          </cell>
          <cell r="W643" t="str">
            <v>302 Hwy 1 SE</v>
          </cell>
          <cell r="X643" t="str">
            <v>Mount Vernon</v>
          </cell>
          <cell r="Y643" t="str">
            <v>IA</v>
          </cell>
          <cell r="Z643" t="str">
            <v>52314</v>
          </cell>
          <cell r="AA643" t="str">
            <v>(563) 432-7294</v>
          </cell>
          <cell r="AE643" t="str">
            <v>Hughes Hubbard</v>
          </cell>
        </row>
        <row r="644">
          <cell r="A644">
            <v>593</v>
          </cell>
          <cell r="B644" t="str">
            <v>January 2, 2009</v>
          </cell>
          <cell r="C644" t="str">
            <v>FDIC</v>
          </cell>
          <cell r="D644" t="str">
            <v>RSSD</v>
          </cell>
          <cell r="E644">
            <v>1140659</v>
          </cell>
          <cell r="F644" t="str">
            <v>Community First Bancshares Inc./First State Bank</v>
          </cell>
          <cell r="G644" t="str">
            <v>Private</v>
          </cell>
          <cell r="H644">
            <v>32095500</v>
          </cell>
          <cell r="I644" t="str">
            <v>Approve</v>
          </cell>
          <cell r="L644" t="str">
            <v>January 16, 2009</v>
          </cell>
          <cell r="M644">
            <v>39829.541666666664</v>
          </cell>
          <cell r="N644" t="str">
            <v>Approve</v>
          </cell>
          <cell r="O644">
            <v>32080000</v>
          </cell>
          <cell r="R644">
            <v>39829</v>
          </cell>
          <cell r="T644" t="str">
            <v>Mr. Victor M. Castro</v>
          </cell>
          <cell r="U644" t="str">
            <v>731-886-8830</v>
          </cell>
          <cell r="V644" t="str">
            <v>John C. Clark 731-886-8851</v>
          </cell>
          <cell r="W644" t="str">
            <v>115 West Washington Ave.</v>
          </cell>
          <cell r="X644" t="str">
            <v>Union City</v>
          </cell>
          <cell r="Y644" t="str">
            <v>TN</v>
          </cell>
          <cell r="Z644" t="str">
            <v>38261</v>
          </cell>
          <cell r="AA644" t="str">
            <v>(731) 884-4334</v>
          </cell>
          <cell r="AE644" t="str">
            <v>Squire Sanders</v>
          </cell>
        </row>
        <row r="645">
          <cell r="A645">
            <v>594</v>
          </cell>
          <cell r="B645" t="str">
            <v>January 2, 2009</v>
          </cell>
          <cell r="C645" t="str">
            <v>FDIC</v>
          </cell>
          <cell r="D645" t="str">
            <v>RSSD</v>
          </cell>
          <cell r="E645">
            <v>3450521</v>
          </cell>
          <cell r="F645" t="str">
            <v>Evergreen Bancshares, Inc./American Bank of Missouri</v>
          </cell>
          <cell r="G645" t="str">
            <v>OTC - Private</v>
          </cell>
          <cell r="H645">
            <v>2942430</v>
          </cell>
          <cell r="I645" t="str">
            <v>Approve</v>
          </cell>
          <cell r="L645" t="str">
            <v>January  7, 2009</v>
          </cell>
          <cell r="M645">
            <v>39820.4375</v>
          </cell>
          <cell r="N645" t="str">
            <v>Approve</v>
          </cell>
          <cell r="O645">
            <v>2942000</v>
          </cell>
          <cell r="Q645" t="str">
            <v>Yes</v>
          </cell>
          <cell r="R645">
            <v>39822</v>
          </cell>
          <cell r="T645" t="str">
            <v>Mr. Timothy C. Nash</v>
          </cell>
          <cell r="U645" t="str">
            <v>636-745-2888</v>
          </cell>
          <cell r="V645" t="str">
            <v>Melissa C. Springmeyer 636-745-2888</v>
          </cell>
          <cell r="W645" t="str">
            <v>1701 Macklind Ave.</v>
          </cell>
          <cell r="X645" t="str">
            <v>St. Louis</v>
          </cell>
          <cell r="Y645" t="str">
            <v>MO</v>
          </cell>
          <cell r="Z645" t="str">
            <v>63110</v>
          </cell>
          <cell r="AA645" t="str">
            <v>(636) 745-2931</v>
          </cell>
          <cell r="AE645" t="str">
            <v>Hughes Hubbard</v>
          </cell>
        </row>
        <row r="646">
          <cell r="A646">
            <v>595</v>
          </cell>
          <cell r="B646" t="str">
            <v>January 2, 2009</v>
          </cell>
          <cell r="C646" t="str">
            <v>FDIC</v>
          </cell>
          <cell r="D646" t="str">
            <v>RSSD</v>
          </cell>
          <cell r="E646">
            <v>2787118</v>
          </cell>
          <cell r="F646" t="str">
            <v>Reliance Bancshares, Inc.</v>
          </cell>
          <cell r="H646">
            <v>40000000</v>
          </cell>
          <cell r="I646" t="str">
            <v>Approve</v>
          </cell>
          <cell r="L646" t="str">
            <v>January 15, 2009</v>
          </cell>
          <cell r="M646">
            <v>39828.541666666664</v>
          </cell>
          <cell r="N646" t="str">
            <v>Approve</v>
          </cell>
          <cell r="O646">
            <v>40000000</v>
          </cell>
          <cell r="Q646" t="str">
            <v>Yes</v>
          </cell>
          <cell r="R646">
            <v>39829</v>
          </cell>
          <cell r="T646" t="str">
            <v>Dale E. Oberkfell</v>
          </cell>
          <cell r="U646" t="str">
            <v>314-569-7202</v>
          </cell>
          <cell r="V646" t="str">
            <v>Jerry S. Von Rohr 314-569-7206</v>
          </cell>
          <cell r="W646" t="str">
            <v>10401 Clayton Road</v>
          </cell>
          <cell r="X646" t="str">
            <v>Frontenac</v>
          </cell>
          <cell r="Y646" t="str">
            <v>MO</v>
          </cell>
          <cell r="Z646" t="str">
            <v>63131-2909</v>
          </cell>
          <cell r="AA646" t="str">
            <v>(314) 569-7302</v>
          </cell>
          <cell r="AE646" t="str">
            <v>Squire Sanders</v>
          </cell>
        </row>
        <row r="647">
          <cell r="A647">
            <v>596</v>
          </cell>
          <cell r="B647" t="str">
            <v>January 2, 2009</v>
          </cell>
          <cell r="C647" t="str">
            <v>FDIC</v>
          </cell>
          <cell r="D647" t="str">
            <v>RSSD</v>
          </cell>
          <cell r="E647">
            <v>3266302</v>
          </cell>
          <cell r="F647" t="str">
            <v>First American International Bank</v>
          </cell>
          <cell r="G647" t="str">
            <v>OTC - Private</v>
          </cell>
          <cell r="H647">
            <v>17000000</v>
          </cell>
          <cell r="I647" t="str">
            <v>Approve</v>
          </cell>
          <cell r="T647" t="str">
            <v>Glenn J. Chang</v>
          </cell>
          <cell r="U647" t="str">
            <v>718-871-8338, ext 28</v>
          </cell>
          <cell r="V647" t="str">
            <v>Alfonso Lau 718-871-8338, ext 38</v>
          </cell>
          <cell r="W647" t="str">
            <v>5503 8th Avenue</v>
          </cell>
          <cell r="X647" t="str">
            <v>Brooklyn</v>
          </cell>
          <cell r="Y647" t="str">
            <v>NY</v>
          </cell>
          <cell r="Z647" t="str">
            <v>11220</v>
          </cell>
          <cell r="AA647" t="str">
            <v>(718) 686-0969</v>
          </cell>
          <cell r="AE647" t="str">
            <v>Hughes Hubbard</v>
          </cell>
        </row>
        <row r="648">
          <cell r="A648">
            <v>597</v>
          </cell>
          <cell r="B648" t="str">
            <v>January 2, 2009</v>
          </cell>
          <cell r="C648" t="str">
            <v>FDIC</v>
          </cell>
          <cell r="D648" t="str">
            <v>RSSD</v>
          </cell>
          <cell r="E648">
            <v>2966614</v>
          </cell>
          <cell r="F648" t="str">
            <v>Carolina Trust Bank</v>
          </cell>
          <cell r="G648" t="str">
            <v xml:space="preserve">Public </v>
          </cell>
          <cell r="H648">
            <v>4500000</v>
          </cell>
          <cell r="I648" t="str">
            <v>Approve</v>
          </cell>
          <cell r="L648" t="str">
            <v>January  7, 2009</v>
          </cell>
          <cell r="M648">
            <v>39820.4375</v>
          </cell>
          <cell r="N648" t="str">
            <v>Approve</v>
          </cell>
          <cell r="O648">
            <v>4500000</v>
          </cell>
          <cell r="P648" t="str">
            <v>1/7/09: primary contact asked for the fax to go to the secondary contact, as he will be out of the office for a while.</v>
          </cell>
          <cell r="Q648" t="str">
            <v>Yes</v>
          </cell>
          <cell r="R648">
            <v>39822</v>
          </cell>
          <cell r="T648" t="str">
            <v>Donald J. Boyer</v>
          </cell>
          <cell r="U648" t="str">
            <v>704-735-1258 - make attention to Michael Cline</v>
          </cell>
          <cell r="V648" t="str">
            <v>J. Michael Cline 704-735-5745</v>
          </cell>
          <cell r="W648" t="str">
            <v>901 E. Main St.</v>
          </cell>
          <cell r="X648" t="str">
            <v>Lincolnton</v>
          </cell>
          <cell r="Y648" t="str">
            <v>NC</v>
          </cell>
          <cell r="Z648" t="str">
            <v>28092</v>
          </cell>
          <cell r="AA648" t="str">
            <v>(704) 735-5423</v>
          </cell>
          <cell r="AE648" t="str">
            <v>Squire Sanders</v>
          </cell>
        </row>
        <row r="649">
          <cell r="A649">
            <v>598</v>
          </cell>
          <cell r="B649" t="str">
            <v>January 2, 2009</v>
          </cell>
          <cell r="C649" t="str">
            <v>FDIC</v>
          </cell>
          <cell r="D649" t="str">
            <v>RSSD</v>
          </cell>
          <cell r="E649">
            <v>3151837</v>
          </cell>
          <cell r="F649" t="str">
            <v>Connecticut River Community Bank</v>
          </cell>
          <cell r="G649" t="str">
            <v>Private</v>
          </cell>
          <cell r="H649">
            <v>0</v>
          </cell>
          <cell r="I649" t="str">
            <v>Approve</v>
          </cell>
          <cell r="L649" t="str">
            <v>January  7, 2009</v>
          </cell>
          <cell r="M649">
            <v>39820.4375</v>
          </cell>
          <cell r="N649" t="str">
            <v>Approve</v>
          </cell>
          <cell r="O649">
            <v>0</v>
          </cell>
          <cell r="P649" t="str">
            <v>1/7/09 - institution stated they sent a withdrawal letter to the FDIC on 12/3/08.  We are asking for a copy of that letter.</v>
          </cell>
          <cell r="Q649" t="str">
            <v>Yes</v>
          </cell>
          <cell r="T649" t="str">
            <v>William R. Attridge</v>
          </cell>
          <cell r="U649" t="str">
            <v>860-761-6910</v>
          </cell>
          <cell r="V649" t="str">
            <v>Linda R. Curtin 860-761-6911</v>
          </cell>
          <cell r="W649" t="str">
            <v>1190 Silas Deane Highway</v>
          </cell>
          <cell r="X649" t="str">
            <v>Wethersfield</v>
          </cell>
          <cell r="Y649" t="str">
            <v>CT</v>
          </cell>
          <cell r="Z649" t="str">
            <v>06109</v>
          </cell>
          <cell r="AA649" t="str">
            <v>(860) 513-1384</v>
          </cell>
          <cell r="AJ649">
            <v>39785</v>
          </cell>
        </row>
        <row r="650">
          <cell r="A650">
            <v>599</v>
          </cell>
          <cell r="B650" t="str">
            <v>January 2, 2009</v>
          </cell>
          <cell r="C650" t="str">
            <v>FDIC</v>
          </cell>
          <cell r="D650" t="str">
            <v>RSSD</v>
          </cell>
          <cell r="E650">
            <v>3205253</v>
          </cell>
          <cell r="F650" t="str">
            <v>Liberty Bell Bank</v>
          </cell>
          <cell r="G650" t="str">
            <v xml:space="preserve">Public </v>
          </cell>
          <cell r="H650">
            <v>3585990</v>
          </cell>
          <cell r="I650" t="str">
            <v>Approve</v>
          </cell>
          <cell r="T650" t="str">
            <v>Kevin L. Kutcher</v>
          </cell>
          <cell r="U650" t="str">
            <v>856-830-1122</v>
          </cell>
          <cell r="V650" t="str">
            <v>Dennis A. Costa 856-830-1134</v>
          </cell>
          <cell r="W650" t="str">
            <v>145 North Maple Avenue</v>
          </cell>
          <cell r="X650" t="str">
            <v>Marlton</v>
          </cell>
          <cell r="Y650" t="str">
            <v>NJ</v>
          </cell>
          <cell r="Z650" t="str">
            <v>08053</v>
          </cell>
          <cell r="AA650" t="str">
            <v>(856) 797-6794</v>
          </cell>
          <cell r="AE650" t="str">
            <v>Squire Sanders</v>
          </cell>
        </row>
        <row r="651">
          <cell r="A651">
            <v>600</v>
          </cell>
          <cell r="B651" t="str">
            <v>January 2, 2009</v>
          </cell>
          <cell r="C651" t="str">
            <v>FDIC</v>
          </cell>
          <cell r="D651" t="str">
            <v>RSSD</v>
          </cell>
          <cell r="E651">
            <v>3336607</v>
          </cell>
          <cell r="F651" t="str">
            <v>Monument Bank</v>
          </cell>
          <cell r="G651" t="str">
            <v>OTC - Private</v>
          </cell>
          <cell r="H651">
            <v>4734000</v>
          </cell>
          <cell r="I651" t="str">
            <v>Approve</v>
          </cell>
          <cell r="L651" t="str">
            <v>January 9, 2009</v>
          </cell>
          <cell r="M651">
            <v>39822.520833333336</v>
          </cell>
          <cell r="N651" t="str">
            <v>Approve</v>
          </cell>
          <cell r="O651">
            <v>4734000</v>
          </cell>
          <cell r="Q651" t="str">
            <v>Yes</v>
          </cell>
          <cell r="R651">
            <v>39827</v>
          </cell>
          <cell r="T651" t="str">
            <v>H.L. Ward</v>
          </cell>
          <cell r="U651" t="str">
            <v>301-841-9555</v>
          </cell>
          <cell r="V651" t="str">
            <v>Karen Grau 301-841-9595</v>
          </cell>
          <cell r="W651" t="str">
            <v>7401 Wisconsin Avenue, Ste. 300</v>
          </cell>
          <cell r="X651" t="str">
            <v>Bethesda</v>
          </cell>
          <cell r="Y651" t="str">
            <v>MD</v>
          </cell>
          <cell r="Z651" t="str">
            <v>20814</v>
          </cell>
          <cell r="AA651" t="str">
            <v>(301) 841-9601</v>
          </cell>
          <cell r="AE651" t="str">
            <v>Hughes Hubbard</v>
          </cell>
        </row>
        <row r="652">
          <cell r="A652">
            <v>601</v>
          </cell>
          <cell r="B652" t="str">
            <v>January 2, 2009</v>
          </cell>
          <cell r="C652" t="str">
            <v>FDIC</v>
          </cell>
          <cell r="D652" t="str">
            <v>RSSD</v>
          </cell>
          <cell r="E652">
            <v>3437456</v>
          </cell>
          <cell r="F652" t="str">
            <v>Metro City Bank</v>
          </cell>
          <cell r="G652" t="str">
            <v>OTC - Private</v>
          </cell>
          <cell r="H652">
            <v>7700000</v>
          </cell>
          <cell r="I652" t="str">
            <v>Approve</v>
          </cell>
          <cell r="L652" t="str">
            <v>January 8, 2009</v>
          </cell>
          <cell r="M652">
            <v>39821.541666666664</v>
          </cell>
          <cell r="N652" t="str">
            <v>Approve</v>
          </cell>
          <cell r="O652">
            <v>7700000</v>
          </cell>
          <cell r="Q652" t="str">
            <v>Yes</v>
          </cell>
          <cell r="R652">
            <v>39822</v>
          </cell>
          <cell r="T652" t="str">
            <v>Farid Tan</v>
          </cell>
          <cell r="U652" t="str">
            <v>770-455-4978</v>
          </cell>
          <cell r="V652" t="str">
            <v>John A. Evans 770-455-4972</v>
          </cell>
          <cell r="W652" t="str">
            <v>5441 Buford Highway, Suite 109</v>
          </cell>
          <cell r="X652" t="str">
            <v>Doraville</v>
          </cell>
          <cell r="Y652" t="str">
            <v>GA</v>
          </cell>
          <cell r="Z652" t="str">
            <v>30340</v>
          </cell>
          <cell r="AA652" t="str">
            <v>(770) 455-4988</v>
          </cell>
          <cell r="AE652" t="str">
            <v>Squire Sanders</v>
          </cell>
        </row>
        <row r="653">
          <cell r="A653">
            <v>602</v>
          </cell>
          <cell r="B653" t="str">
            <v>January 2, 2009</v>
          </cell>
          <cell r="C653" t="str">
            <v>FDIC</v>
          </cell>
          <cell r="D653" t="str">
            <v>RSSD</v>
          </cell>
          <cell r="E653">
            <v>1135114</v>
          </cell>
          <cell r="F653" t="str">
            <v>Citizens Bancorporation of New Ulm, Inc.</v>
          </cell>
          <cell r="G653" t="str">
            <v>Private</v>
          </cell>
          <cell r="H653">
            <v>0</v>
          </cell>
          <cell r="I653">
            <v>0</v>
          </cell>
          <cell r="L653" t="str">
            <v>January  7, 2009</v>
          </cell>
          <cell r="M653">
            <v>39820.4375</v>
          </cell>
          <cell r="N653" t="str">
            <v>Approve</v>
          </cell>
          <cell r="O653">
            <v>0</v>
          </cell>
          <cell r="P653" t="str">
            <v>1/7/08 - institution told us that they would withdraw.  A letter is forthcoming: 1/8/09 received official letter</v>
          </cell>
          <cell r="Q653" t="str">
            <v>Yes</v>
          </cell>
          <cell r="T653" t="str">
            <v>L.H. Geistfeld</v>
          </cell>
          <cell r="U653" t="str">
            <v>507-354-3165</v>
          </cell>
          <cell r="V653" t="str">
            <v>Bill Brennan 507-354-3165</v>
          </cell>
          <cell r="W653" t="str">
            <v>105 North Minnesota Street</v>
          </cell>
          <cell r="X653" t="str">
            <v>New Ulm</v>
          </cell>
          <cell r="Y653" t="str">
            <v>MN</v>
          </cell>
          <cell r="Z653" t="str">
            <v>56073</v>
          </cell>
          <cell r="AA653" t="str">
            <v>(507) 359-1313</v>
          </cell>
          <cell r="AJ653">
            <v>39454</v>
          </cell>
        </row>
        <row r="654">
          <cell r="A654">
            <v>603</v>
          </cell>
          <cell r="B654" t="str">
            <v>January 2, 2009</v>
          </cell>
          <cell r="C654" t="str">
            <v>FDIC</v>
          </cell>
          <cell r="D654" t="str">
            <v>RSSD</v>
          </cell>
          <cell r="E654">
            <v>205542</v>
          </cell>
          <cell r="F654" t="str">
            <v>Cherokee State Bank</v>
          </cell>
          <cell r="H654">
            <v>3000000</v>
          </cell>
          <cell r="I654" t="str">
            <v>Approve</v>
          </cell>
          <cell r="L654" t="str">
            <v>January 8, 2009</v>
          </cell>
          <cell r="M654">
            <v>39821.541666666664</v>
          </cell>
          <cell r="N654" t="str">
            <v>Approve</v>
          </cell>
          <cell r="O654">
            <v>3000000</v>
          </cell>
          <cell r="Q654" t="str">
            <v>Yes</v>
          </cell>
          <cell r="R654">
            <v>39822</v>
          </cell>
          <cell r="T654" t="str">
            <v>Michael D. Hunter</v>
          </cell>
          <cell r="U654" t="str">
            <v>712-225-3000, ext 40</v>
          </cell>
          <cell r="V654" t="str">
            <v>Craig W. Wiese 712-225-3000, ext 30</v>
          </cell>
          <cell r="W654" t="str">
            <v>212 West Willow Street</v>
          </cell>
          <cell r="X654" t="str">
            <v>Cherokee</v>
          </cell>
          <cell r="Y654" t="str">
            <v>IA</v>
          </cell>
          <cell r="Z654" t="str">
            <v>51012</v>
          </cell>
          <cell r="AA654" t="str">
            <v>(712) -225-3848</v>
          </cell>
          <cell r="AE654" t="str">
            <v>Squire Sanders</v>
          </cell>
        </row>
        <row r="655">
          <cell r="A655">
            <v>604</v>
          </cell>
          <cell r="B655" t="str">
            <v>January 2, 2009</v>
          </cell>
          <cell r="C655" t="str">
            <v>FDIC</v>
          </cell>
          <cell r="D655" t="str">
            <v>RSSD</v>
          </cell>
          <cell r="E655">
            <v>2871558</v>
          </cell>
          <cell r="F655" t="str">
            <v>American Community Bank</v>
          </cell>
          <cell r="G655" t="str">
            <v>OTC - Private</v>
          </cell>
          <cell r="H655">
            <v>3600000</v>
          </cell>
          <cell r="I655" t="str">
            <v>Approve</v>
          </cell>
          <cell r="L655" t="str">
            <v>January 8, 2009</v>
          </cell>
          <cell r="M655">
            <v>39821.541666666664</v>
          </cell>
          <cell r="N655" t="str">
            <v>Approve</v>
          </cell>
          <cell r="O655">
            <v>3600000</v>
          </cell>
          <cell r="Q655" t="str">
            <v>Yes</v>
          </cell>
          <cell r="R655">
            <v>39822</v>
          </cell>
          <cell r="T655" t="str">
            <v>John K. Holland</v>
          </cell>
          <cell r="U655" t="str">
            <v>516-609-0975</v>
          </cell>
          <cell r="V655" t="str">
            <v>Anthony M. Capobianco 516-609-0975</v>
          </cell>
          <cell r="W655" t="str">
            <v>300 Glen Street</v>
          </cell>
          <cell r="X655" t="str">
            <v>Glen Cove</v>
          </cell>
          <cell r="Y655" t="str">
            <v>NY</v>
          </cell>
          <cell r="Z655" t="str">
            <v>11542</v>
          </cell>
          <cell r="AA655" t="str">
            <v>(516) 609-0900</v>
          </cell>
          <cell r="AE655" t="str">
            <v>Hughes Hubbard</v>
          </cell>
        </row>
        <row r="656">
          <cell r="A656">
            <v>605</v>
          </cell>
          <cell r="B656" t="str">
            <v>January 2, 2009</v>
          </cell>
          <cell r="C656" t="str">
            <v>FDIC</v>
          </cell>
          <cell r="D656" t="str">
            <v>RSSD</v>
          </cell>
          <cell r="E656">
            <v>3108082</v>
          </cell>
          <cell r="F656" t="str">
            <v>Mission Bancorp</v>
          </cell>
          <cell r="G656" t="str">
            <v>Private</v>
          </cell>
          <cell r="H656">
            <v>4278570</v>
          </cell>
          <cell r="I656" t="str">
            <v>Approve</v>
          </cell>
          <cell r="L656" t="str">
            <v>January  7, 2009</v>
          </cell>
          <cell r="M656">
            <v>39820.4375</v>
          </cell>
          <cell r="N656" t="str">
            <v>Approve</v>
          </cell>
          <cell r="O656">
            <v>4278000</v>
          </cell>
          <cell r="Q656" t="str">
            <v>Yes</v>
          </cell>
          <cell r="R656">
            <v>39822</v>
          </cell>
          <cell r="T656" t="str">
            <v>Richard E. Fanucchi</v>
          </cell>
          <cell r="U656" t="str">
            <v>661-859-2510</v>
          </cell>
          <cell r="V656" t="str">
            <v>John Bianchi 661-859-2511</v>
          </cell>
          <cell r="W656" t="str">
            <v>1330 Truxtun Ave. / P.O. Box 317 (w/ ZIP Code 93302)</v>
          </cell>
          <cell r="X656" t="str">
            <v>Bakersfield</v>
          </cell>
          <cell r="Y656" t="str">
            <v>CA</v>
          </cell>
          <cell r="Z656" t="str">
            <v>93301</v>
          </cell>
          <cell r="AA656" t="str">
            <v>(661) 323-4821</v>
          </cell>
          <cell r="AE656" t="str">
            <v>Squire Sanders</v>
          </cell>
        </row>
        <row r="657">
          <cell r="A657">
            <v>606</v>
          </cell>
          <cell r="B657" t="str">
            <v>January 2, 2009</v>
          </cell>
          <cell r="C657" t="str">
            <v>FDIC</v>
          </cell>
          <cell r="D657" t="str">
            <v>RSSD</v>
          </cell>
          <cell r="E657">
            <v>3110366</v>
          </cell>
          <cell r="F657" t="str">
            <v>Nova Financial Holdings, Inc.</v>
          </cell>
          <cell r="G657" t="str">
            <v>OTC - Private</v>
          </cell>
          <cell r="H657">
            <v>13700000</v>
          </cell>
          <cell r="I657" t="str">
            <v>Approve</v>
          </cell>
          <cell r="T657" t="str">
            <v>Jeffrey T. Hanuscin</v>
          </cell>
          <cell r="U657" t="str">
            <v>215-893-1007</v>
          </cell>
          <cell r="V657" t="str">
            <v>Brian M. Hartline 610-993-4170</v>
          </cell>
          <cell r="W657" t="str">
            <v>1235 Westlakes Drive, Suite 420</v>
          </cell>
          <cell r="X657" t="str">
            <v>Berwyn</v>
          </cell>
          <cell r="Y657" t="str">
            <v>PA</v>
          </cell>
          <cell r="Z657" t="str">
            <v>19312</v>
          </cell>
          <cell r="AA657" t="str">
            <v>(215) 772-1243</v>
          </cell>
          <cell r="AE657" t="str">
            <v>Hughes Hubbard</v>
          </cell>
        </row>
        <row r="658">
          <cell r="A658">
            <v>607</v>
          </cell>
          <cell r="B658" t="str">
            <v>January 2, 2009</v>
          </cell>
          <cell r="C658" t="str">
            <v>FDIC</v>
          </cell>
          <cell r="D658" t="str">
            <v>RSSD</v>
          </cell>
          <cell r="E658">
            <v>2253529</v>
          </cell>
          <cell r="F658" t="str">
            <v>Heritage Oaks Bancorp</v>
          </cell>
          <cell r="G658" t="str">
            <v xml:space="preserve">Public </v>
          </cell>
          <cell r="H658">
            <v>21000000</v>
          </cell>
          <cell r="I658" t="str">
            <v>Approve</v>
          </cell>
          <cell r="L658" t="str">
            <v>January  7, 2009</v>
          </cell>
          <cell r="M658">
            <v>39820.4375</v>
          </cell>
          <cell r="N658" t="str">
            <v>Approve</v>
          </cell>
          <cell r="O658">
            <v>21000000</v>
          </cell>
          <cell r="Q658" t="str">
            <v>Yes</v>
          </cell>
          <cell r="R658">
            <v>39822</v>
          </cell>
          <cell r="T658" t="str">
            <v>Margaret A. Torres</v>
          </cell>
          <cell r="U658" t="str">
            <v>805-369-5107</v>
          </cell>
          <cell r="V658" t="str">
            <v>William Raver 805-369-5290</v>
          </cell>
          <cell r="W658" t="str">
            <v>545 12th Street</v>
          </cell>
          <cell r="X658" t="str">
            <v>Paso Robles</v>
          </cell>
          <cell r="Y658" t="str">
            <v>CA</v>
          </cell>
          <cell r="Z658" t="str">
            <v>93446</v>
          </cell>
          <cell r="AA658" t="str">
            <v>(805) 369-5062</v>
          </cell>
          <cell r="AE658" t="str">
            <v>Squire Sanders</v>
          </cell>
        </row>
        <row r="659">
          <cell r="A659">
            <v>608</v>
          </cell>
          <cell r="B659" t="str">
            <v>January 2, 2009</v>
          </cell>
          <cell r="C659" t="str">
            <v>FDIC</v>
          </cell>
          <cell r="D659" t="str">
            <v>RSSD</v>
          </cell>
          <cell r="E659">
            <v>2794778</v>
          </cell>
          <cell r="F659" t="str">
            <v>Southcoast Financial Corporation</v>
          </cell>
          <cell r="G659" t="str">
            <v xml:space="preserve">Public </v>
          </cell>
          <cell r="H659">
            <v>12269000</v>
          </cell>
          <cell r="I659" t="str">
            <v>Approve</v>
          </cell>
          <cell r="L659" t="str">
            <v>January  7, 2009</v>
          </cell>
          <cell r="M659">
            <v>39820.4375</v>
          </cell>
          <cell r="N659" t="str">
            <v>Approve</v>
          </cell>
          <cell r="O659">
            <v>11787000</v>
          </cell>
          <cell r="Q659" t="str">
            <v>Yes</v>
          </cell>
          <cell r="R659">
            <v>39822</v>
          </cell>
          <cell r="T659" t="str">
            <v>L. Wayne Pearson</v>
          </cell>
          <cell r="U659" t="str">
            <v>843-224-1464</v>
          </cell>
          <cell r="V659" t="str">
            <v>Clay Heslop 843-216-3019</v>
          </cell>
          <cell r="W659" t="str">
            <v>530 Johnnie Dodds Blvd.</v>
          </cell>
          <cell r="X659" t="str">
            <v>Mt. Pleasant</v>
          </cell>
          <cell r="Y659" t="str">
            <v>SC</v>
          </cell>
          <cell r="Z659" t="str">
            <v>29464</v>
          </cell>
          <cell r="AA659" t="str">
            <v>(843) 216-3060</v>
          </cell>
          <cell r="AE659" t="str">
            <v>Hughes Hubbard</v>
          </cell>
        </row>
        <row r="660">
          <cell r="A660">
            <v>609</v>
          </cell>
          <cell r="B660" t="str">
            <v>January 2, 2009</v>
          </cell>
          <cell r="C660" t="str">
            <v>FDIC</v>
          </cell>
          <cell r="D660" t="str">
            <v>RSSD</v>
          </cell>
          <cell r="E660">
            <v>1131901</v>
          </cell>
          <cell r="F660" t="str">
            <v>Emmetsburg Bank Shares, Inc. / Iowa Trust &amp; Savings Bank</v>
          </cell>
          <cell r="G660" t="str">
            <v>OTC - Private</v>
          </cell>
          <cell r="H660">
            <v>2700000</v>
          </cell>
          <cell r="I660" t="str">
            <v>Approve</v>
          </cell>
          <cell r="L660" t="str">
            <v>January  7, 2009</v>
          </cell>
          <cell r="M660">
            <v>39820.4375</v>
          </cell>
          <cell r="N660" t="str">
            <v>Approve</v>
          </cell>
          <cell r="O660">
            <v>2700000</v>
          </cell>
          <cell r="Q660" t="str">
            <v>Yes</v>
          </cell>
          <cell r="R660">
            <v>39822</v>
          </cell>
          <cell r="T660" t="str">
            <v>Kris M. Ausborn</v>
          </cell>
          <cell r="U660" t="str">
            <v>712-852-3451</v>
          </cell>
          <cell r="V660" t="str">
            <v>Colleen Heldt 712-852-3451</v>
          </cell>
          <cell r="W660" t="str">
            <v>2101 10th St., P.O. Box 159</v>
          </cell>
          <cell r="X660" t="str">
            <v>Emmetsburg</v>
          </cell>
          <cell r="Y660" t="str">
            <v>IA</v>
          </cell>
          <cell r="Z660" t="str">
            <v>50536-0159</v>
          </cell>
          <cell r="AA660" t="str">
            <v>(712) 852-8213</v>
          </cell>
          <cell r="AE660" t="str">
            <v>Squire Sanders</v>
          </cell>
        </row>
        <row r="661">
          <cell r="A661">
            <v>610</v>
          </cell>
          <cell r="B661" t="str">
            <v>January 2, 2009</v>
          </cell>
          <cell r="C661" t="str">
            <v>FDIC</v>
          </cell>
          <cell r="D661" t="str">
            <v>RSSD</v>
          </cell>
          <cell r="E661">
            <v>515054</v>
          </cell>
          <cell r="F661" t="str">
            <v>Tri-State Bank of Memphis</v>
          </cell>
          <cell r="G661" t="str">
            <v>OTC - Private</v>
          </cell>
          <cell r="H661">
            <v>2796690</v>
          </cell>
          <cell r="I661" t="str">
            <v>Approve</v>
          </cell>
          <cell r="L661" t="str">
            <v>January  7, 2009</v>
          </cell>
          <cell r="M661">
            <v>39820.4375</v>
          </cell>
          <cell r="N661" t="str">
            <v>Approve</v>
          </cell>
          <cell r="O661">
            <v>2796000</v>
          </cell>
          <cell r="Q661" t="str">
            <v>Yes</v>
          </cell>
          <cell r="R661">
            <v>39822</v>
          </cell>
          <cell r="T661" t="str">
            <v>Jesse H. Turner, Jr.</v>
          </cell>
          <cell r="U661" t="str">
            <v>901-525-0384</v>
          </cell>
          <cell r="V661" t="str">
            <v>William H. Bufford 901-525-0384</v>
          </cell>
          <cell r="W661" t="str">
            <v>180 South Main Street</v>
          </cell>
          <cell r="X661" t="str">
            <v>Memphis</v>
          </cell>
          <cell r="Y661" t="str">
            <v>TN</v>
          </cell>
          <cell r="Z661" t="str">
            <v>38103</v>
          </cell>
          <cell r="AA661" t="str">
            <v>(901) 526-8608</v>
          </cell>
          <cell r="AE661" t="str">
            <v>Hughes Hubbard</v>
          </cell>
        </row>
        <row r="662">
          <cell r="A662">
            <v>611</v>
          </cell>
          <cell r="B662" t="str">
            <v>January 2, 2009</v>
          </cell>
          <cell r="C662" t="str">
            <v>FDIC</v>
          </cell>
          <cell r="D662" t="str">
            <v>RSSD</v>
          </cell>
          <cell r="E662">
            <v>1086748</v>
          </cell>
          <cell r="F662" t="str">
            <v>Liberty Shares, Inc. / The Heritage Bank</v>
          </cell>
          <cell r="G662" t="str">
            <v>Private</v>
          </cell>
          <cell r="H662">
            <v>16747000</v>
          </cell>
          <cell r="I662" t="str">
            <v>Approve</v>
          </cell>
          <cell r="L662" t="str">
            <v>January  7, 2009</v>
          </cell>
          <cell r="M662">
            <v>39820.4375</v>
          </cell>
          <cell r="N662" t="str">
            <v>Approve</v>
          </cell>
          <cell r="O662">
            <v>16746000</v>
          </cell>
          <cell r="Q662" t="str">
            <v>Yes</v>
          </cell>
          <cell r="R662">
            <v>39822</v>
          </cell>
          <cell r="T662" t="str">
            <v>Melissa Deal</v>
          </cell>
          <cell r="U662" t="str">
            <v>912-408-6108</v>
          </cell>
          <cell r="V662" t="str">
            <v>Jason Floyd 912-408-6144</v>
          </cell>
          <cell r="W662" t="str">
            <v>P.O. Box 1009 / (300 South Main Street)</v>
          </cell>
          <cell r="X662" t="str">
            <v>Hinesville</v>
          </cell>
          <cell r="Y662" t="str">
            <v>GA</v>
          </cell>
          <cell r="Z662" t="str">
            <v>31310</v>
          </cell>
          <cell r="AA662" t="str">
            <v>(912) 369-9397</v>
          </cell>
          <cell r="AE662" t="str">
            <v>Squire Sanders</v>
          </cell>
        </row>
        <row r="664">
          <cell r="A664">
            <v>612</v>
          </cell>
          <cell r="B664" t="str">
            <v>January 6, 2009</v>
          </cell>
          <cell r="C664" t="str">
            <v>FDIC</v>
          </cell>
          <cell r="D664" t="str">
            <v>RSSD</v>
          </cell>
          <cell r="E664">
            <v>1891317</v>
          </cell>
          <cell r="F664" t="str">
            <v>Blue Ridge Bancshares, Inc.</v>
          </cell>
          <cell r="G664" t="str">
            <v>Private</v>
          </cell>
          <cell r="H664">
            <v>11957000</v>
          </cell>
          <cell r="I664" t="str">
            <v>Approve</v>
          </cell>
          <cell r="T664" t="str">
            <v>William C. Esry</v>
          </cell>
          <cell r="U664" t="str">
            <v>816-795-4040</v>
          </cell>
          <cell r="V664" t="str">
            <v>Mark Dudley 816-358-5000</v>
          </cell>
          <cell r="W664" t="str">
            <v>4200 Little Blue Parkway</v>
          </cell>
          <cell r="X664" t="str">
            <v>Independence</v>
          </cell>
          <cell r="Y664" t="str">
            <v>MO</v>
          </cell>
          <cell r="Z664" t="str">
            <v>64057</v>
          </cell>
          <cell r="AA664" t="str">
            <v>(816) 252-2376</v>
          </cell>
          <cell r="AE664" t="str">
            <v>Hughes Hubbard</v>
          </cell>
        </row>
        <row r="665">
          <cell r="A665">
            <v>613</v>
          </cell>
          <cell r="B665" t="str">
            <v>January 6, 2009</v>
          </cell>
          <cell r="C665" t="str">
            <v>FDIC</v>
          </cell>
          <cell r="D665" t="str">
            <v>RSSD</v>
          </cell>
          <cell r="E665">
            <v>1848825</v>
          </cell>
          <cell r="F665" t="str">
            <v>Carroll Financial Services, Inc.</v>
          </cell>
          <cell r="G665" t="str">
            <v>Private</v>
          </cell>
          <cell r="H665">
            <v>4000000</v>
          </cell>
          <cell r="I665" t="str">
            <v>Approve</v>
          </cell>
          <cell r="L665" t="str">
            <v>January 8, 2009</v>
          </cell>
          <cell r="M665">
            <v>39821.541666666664</v>
          </cell>
          <cell r="N665" t="str">
            <v>Approve</v>
          </cell>
          <cell r="O665">
            <v>4000000</v>
          </cell>
          <cell r="P665" t="str">
            <v>1/9/09:  CPP Staff explained to QFI that the investment amount would be equal to 3% of QFI 9/30 RWA rounded down to the nearest $1000, or $3,924,000</v>
          </cell>
          <cell r="Q665" t="str">
            <v>Yes</v>
          </cell>
          <cell r="R665">
            <v>39822</v>
          </cell>
          <cell r="T665" t="str">
            <v>Michael E. Cary</v>
          </cell>
          <cell r="U665" t="str">
            <v>731-209-1638</v>
          </cell>
          <cell r="V665" t="str">
            <v>Joyce M. Crocker 731-209-1621</v>
          </cell>
          <cell r="W665" t="str">
            <v>19510 West Main Street</v>
          </cell>
          <cell r="X665" t="str">
            <v>Huntingdon</v>
          </cell>
          <cell r="Y665" t="str">
            <v>TN</v>
          </cell>
          <cell r="Z665" t="str">
            <v>38344</v>
          </cell>
          <cell r="AA665" t="str">
            <v>(731) 986-4840</v>
          </cell>
          <cell r="AE665" t="str">
            <v>Squire Sanders</v>
          </cell>
        </row>
        <row r="666">
          <cell r="A666">
            <v>614</v>
          </cell>
          <cell r="B666" t="str">
            <v>January 6, 2009</v>
          </cell>
          <cell r="C666" t="str">
            <v>FDIC</v>
          </cell>
          <cell r="D666" t="str">
            <v>RSSD</v>
          </cell>
          <cell r="E666">
            <v>2775160</v>
          </cell>
          <cell r="F666" t="str">
            <v>Community First Bancshares</v>
          </cell>
          <cell r="G666" t="str">
            <v>Private</v>
          </cell>
          <cell r="H666">
            <v>3610000</v>
          </cell>
          <cell r="I666" t="str">
            <v>Approve</v>
          </cell>
          <cell r="L666" t="str">
            <v>January 8, 2009</v>
          </cell>
          <cell r="M666">
            <v>39821.541666666664</v>
          </cell>
          <cell r="N666" t="str">
            <v>Approve</v>
          </cell>
          <cell r="O666">
            <v>3610000</v>
          </cell>
          <cell r="Q666" t="str">
            <v>Yes</v>
          </cell>
          <cell r="R666">
            <v>39822</v>
          </cell>
          <cell r="T666" t="str">
            <v>Benny Menard</v>
          </cell>
          <cell r="U666" t="str">
            <v>337-365-6677</v>
          </cell>
          <cell r="V666" t="str">
            <v>Dodi Bouton 337-365-6677</v>
          </cell>
          <cell r="W666" t="str">
            <v>535 Jefferson Terrace Blvd.</v>
          </cell>
          <cell r="X666" t="str">
            <v>New Iberia</v>
          </cell>
          <cell r="Y666" t="str">
            <v>LA</v>
          </cell>
          <cell r="Z666" t="str">
            <v>70560</v>
          </cell>
          <cell r="AA666" t="str">
            <v>(337) 367-2632</v>
          </cell>
          <cell r="AE666" t="str">
            <v>Hughes Hubbard</v>
          </cell>
        </row>
        <row r="667">
          <cell r="A667">
            <v>615</v>
          </cell>
          <cell r="B667" t="str">
            <v>January 6, 2009</v>
          </cell>
          <cell r="C667" t="str">
            <v>FDIC</v>
          </cell>
          <cell r="D667" t="str">
            <v>RSSD</v>
          </cell>
          <cell r="E667">
            <v>1205576</v>
          </cell>
          <cell r="F667" t="str">
            <v>De Witt Bancorp, Inc.</v>
          </cell>
          <cell r="G667" t="str">
            <v>Private</v>
          </cell>
          <cell r="H667">
            <v>2608260</v>
          </cell>
          <cell r="I667" t="str">
            <v>Approve</v>
          </cell>
          <cell r="L667" t="str">
            <v>January 15, 2009</v>
          </cell>
          <cell r="M667">
            <v>39828.541666666664</v>
          </cell>
          <cell r="N667" t="str">
            <v>Hold</v>
          </cell>
          <cell r="T667" t="str">
            <v>Greg Gannon</v>
          </cell>
          <cell r="U667" t="str">
            <v>563-659-3211</v>
          </cell>
          <cell r="V667" t="str">
            <v>Lisa Burke Martin 563-659-3211</v>
          </cell>
          <cell r="W667" t="str">
            <v>815 6th Ave., P.O. Box 260</v>
          </cell>
          <cell r="X667" t="str">
            <v>Dewitt</v>
          </cell>
          <cell r="Y667" t="str">
            <v>IA</v>
          </cell>
          <cell r="Z667" t="str">
            <v>52742</v>
          </cell>
          <cell r="AA667" t="str">
            <v>(563) 659-8347</v>
          </cell>
          <cell r="AE667" t="str">
            <v>Squire Sanders</v>
          </cell>
        </row>
        <row r="668">
          <cell r="A668">
            <v>616</v>
          </cell>
          <cell r="B668" t="str">
            <v>January 6, 2009</v>
          </cell>
          <cell r="C668" t="str">
            <v>FDIC</v>
          </cell>
          <cell r="D668" t="str">
            <v>RSSD</v>
          </cell>
          <cell r="E668">
            <v>846356</v>
          </cell>
          <cell r="F668" t="str">
            <v>Eagle Bank and Trust Company of Missouri / Jefferson County Bancshares, Inc.</v>
          </cell>
          <cell r="G668" t="str">
            <v>Private</v>
          </cell>
          <cell r="H668">
            <v>16488000</v>
          </cell>
          <cell r="I668" t="str">
            <v>Approve</v>
          </cell>
          <cell r="L668" t="str">
            <v>January 8, 2009</v>
          </cell>
          <cell r="M668">
            <v>39821.541666666664</v>
          </cell>
          <cell r="N668" t="str">
            <v>Approve</v>
          </cell>
          <cell r="O668">
            <v>16488000</v>
          </cell>
          <cell r="Q668" t="str">
            <v>Yes</v>
          </cell>
          <cell r="R668">
            <v>39822</v>
          </cell>
          <cell r="T668" t="str">
            <v>Michael W. Walsh</v>
          </cell>
          <cell r="U668" t="str">
            <v>314-845-0278, ext 29</v>
          </cell>
          <cell r="V668" t="str">
            <v>Kenneth Bartz 636-461-3500, ext 3502</v>
          </cell>
          <cell r="W668" t="str">
            <v>903 Jeffco Executive Dr</v>
          </cell>
          <cell r="X668" t="str">
            <v>Imperial</v>
          </cell>
          <cell r="Y668" t="str">
            <v>MO</v>
          </cell>
          <cell r="Z668" t="str">
            <v>63052</v>
          </cell>
          <cell r="AA668" t="str">
            <v>(314) 845-1906</v>
          </cell>
          <cell r="AE668" t="str">
            <v>Hughes Hubbard</v>
          </cell>
        </row>
        <row r="669">
          <cell r="A669">
            <v>617</v>
          </cell>
          <cell r="B669" t="str">
            <v>January 6, 2009</v>
          </cell>
          <cell r="C669" t="str">
            <v>FDIC</v>
          </cell>
          <cell r="D669" t="str">
            <v>RSSD</v>
          </cell>
          <cell r="E669">
            <v>1067000</v>
          </cell>
          <cell r="F669" t="str">
            <v>FSC Bancshares, Inc.</v>
          </cell>
          <cell r="G669" t="str">
            <v>Private</v>
          </cell>
          <cell r="H669">
            <v>3000000</v>
          </cell>
          <cell r="I669" t="str">
            <v>Approve</v>
          </cell>
          <cell r="L669" t="str">
            <v>January 8, 2009</v>
          </cell>
          <cell r="M669">
            <v>39821.541666666664</v>
          </cell>
          <cell r="N669" t="str">
            <v>Approve</v>
          </cell>
          <cell r="O669">
            <v>3000000</v>
          </cell>
          <cell r="Q669" t="str">
            <v>Yes</v>
          </cell>
          <cell r="R669">
            <v>39822</v>
          </cell>
          <cell r="T669" t="str">
            <v>R. Michael Poland</v>
          </cell>
          <cell r="U669" t="str">
            <v>816-632-6641</v>
          </cell>
          <cell r="V669" t="str">
            <v>Tom Nance 816-632-6641</v>
          </cell>
          <cell r="W669" t="str">
            <v>124 E. 3rd Street</v>
          </cell>
          <cell r="X669" t="str">
            <v>Cameron</v>
          </cell>
          <cell r="Y669" t="str">
            <v>MO</v>
          </cell>
          <cell r="Z669" t="str">
            <v>64429</v>
          </cell>
          <cell r="AA669" t="str">
            <v>(816) 632-6617</v>
          </cell>
          <cell r="AE669" t="str">
            <v>Squire Sanders</v>
          </cell>
        </row>
        <row r="670">
          <cell r="A670">
            <v>618</v>
          </cell>
          <cell r="B670" t="str">
            <v>January 6, 2009</v>
          </cell>
          <cell r="C670" t="str">
            <v>FDIC</v>
          </cell>
          <cell r="D670" t="str">
            <v>RSSD</v>
          </cell>
          <cell r="E670">
            <v>2791553</v>
          </cell>
          <cell r="F670" t="str">
            <v>Iowa Community Bancorp, Inc.</v>
          </cell>
          <cell r="G670" t="str">
            <v>Private</v>
          </cell>
          <cell r="H670">
            <v>3200000</v>
          </cell>
          <cell r="I670" t="str">
            <v>Approve</v>
          </cell>
          <cell r="T670" t="str">
            <v>Karl W. Knock</v>
          </cell>
          <cell r="U670" t="str">
            <v>641-782-1000</v>
          </cell>
          <cell r="V670" t="str">
            <v>Adam Snodgrass 641-782-1000</v>
          </cell>
          <cell r="W670" t="str">
            <v>401 W. Adams</v>
          </cell>
          <cell r="X670" t="str">
            <v>Creston</v>
          </cell>
          <cell r="Y670" t="str">
            <v>IA</v>
          </cell>
          <cell r="Z670" t="str">
            <v>50801-0109</v>
          </cell>
          <cell r="AA670" t="str">
            <v>(641) 782-1084</v>
          </cell>
          <cell r="AE670" t="str">
            <v>Hughes Hubbard</v>
          </cell>
        </row>
        <row r="671">
          <cell r="A671">
            <v>619</v>
          </cell>
          <cell r="B671" t="str">
            <v>January 6, 2009</v>
          </cell>
          <cell r="C671" t="str">
            <v>FDIC</v>
          </cell>
          <cell r="D671" t="str">
            <v>RSSD</v>
          </cell>
          <cell r="E671">
            <v>1472220</v>
          </cell>
          <cell r="F671" t="str">
            <v>High Point Bank Corporation</v>
          </cell>
          <cell r="G671" t="str">
            <v>Private</v>
          </cell>
          <cell r="H671">
            <v>19747000</v>
          </cell>
          <cell r="I671" t="str">
            <v>Approve</v>
          </cell>
          <cell r="T671" t="str">
            <v>Charles L. Myers</v>
          </cell>
          <cell r="U671" t="str">
            <v>336-881-3204</v>
          </cell>
          <cell r="V671" t="str">
            <v>Thomas L. Eller 336-881-3440</v>
          </cell>
          <cell r="W671" t="str">
            <v>300 N. Main Street</v>
          </cell>
          <cell r="X671" t="str">
            <v>High Point</v>
          </cell>
          <cell r="Y671" t="str">
            <v>NC</v>
          </cell>
          <cell r="Z671" t="str">
            <v>27260</v>
          </cell>
          <cell r="AA671" t="str">
            <v>(336) 889-6554</v>
          </cell>
          <cell r="AE671" t="str">
            <v>Squire Sanders</v>
          </cell>
        </row>
        <row r="672">
          <cell r="A672">
            <v>620</v>
          </cell>
          <cell r="B672" t="str">
            <v>January 6, 2009</v>
          </cell>
          <cell r="C672" t="str">
            <v>FDIC</v>
          </cell>
          <cell r="D672" t="str">
            <v>RSSD</v>
          </cell>
          <cell r="E672">
            <v>2954415</v>
          </cell>
          <cell r="F672" t="str">
            <v>Regional Bankshares, Inc.</v>
          </cell>
          <cell r="G672" t="str">
            <v>Private</v>
          </cell>
          <cell r="H672">
            <v>2761000</v>
          </cell>
          <cell r="I672" t="str">
            <v>Approve</v>
          </cell>
          <cell r="L672" t="str">
            <v>January 8, 2009</v>
          </cell>
          <cell r="M672">
            <v>39821.541666666664</v>
          </cell>
          <cell r="N672" t="str">
            <v>Approve - Conditional</v>
          </cell>
          <cell r="O672">
            <v>2761000</v>
          </cell>
          <cell r="P672" t="str">
            <v>1/8/09: IIC noted a seeming disconnect between QFI applicant name and the name of its single bank operating company.  CPP staff determined that the names in the application are correct.</v>
          </cell>
          <cell r="Q672" t="str">
            <v>Yes</v>
          </cell>
          <cell r="R672">
            <v>39827</v>
          </cell>
          <cell r="T672" t="str">
            <v>Curtis A. Tyner</v>
          </cell>
          <cell r="U672" t="str">
            <v>843-857-4702</v>
          </cell>
          <cell r="V672" t="str">
            <v>Reggie Gainey 843-857-4755</v>
          </cell>
          <cell r="W672" t="str">
            <v>206 South Fifth Street</v>
          </cell>
          <cell r="X672" t="str">
            <v>Hartsville</v>
          </cell>
          <cell r="Y672" t="str">
            <v>SC</v>
          </cell>
          <cell r="Z672" t="str">
            <v>29550</v>
          </cell>
          <cell r="AA672" t="str">
            <v>(843) 383-0570</v>
          </cell>
          <cell r="AE672" t="str">
            <v>Hughes Hubbard</v>
          </cell>
        </row>
        <row r="673">
          <cell r="A673">
            <v>621</v>
          </cell>
          <cell r="B673" t="str">
            <v>January 6, 2009</v>
          </cell>
          <cell r="C673" t="str">
            <v>FDIC</v>
          </cell>
          <cell r="D673" t="str">
            <v>RSSD</v>
          </cell>
          <cell r="E673">
            <v>3165311</v>
          </cell>
          <cell r="F673" t="str">
            <v>Georgia Commerce Bancshares, Inc.</v>
          </cell>
          <cell r="G673" t="str">
            <v>OTC - Private</v>
          </cell>
          <cell r="H673">
            <v>8700000</v>
          </cell>
          <cell r="I673" t="str">
            <v>Approve</v>
          </cell>
          <cell r="L673" t="str">
            <v>January 8, 2009</v>
          </cell>
          <cell r="M673">
            <v>39821.541666666664</v>
          </cell>
          <cell r="N673" t="str">
            <v>Approve - Conditional</v>
          </cell>
          <cell r="O673">
            <v>8700000</v>
          </cell>
          <cell r="P673" t="str">
            <v>1/8/09: IC noted that the Classified Assets ratio jumped from 0% as of 6/30/2008 to [28%] as of  9/30/2008.  CPP staff is still looking into this behavior.</v>
          </cell>
          <cell r="T673" t="str">
            <v>Mark Tipton</v>
          </cell>
          <cell r="U673" t="str">
            <v>678-631-1240</v>
          </cell>
          <cell r="V673" t="str">
            <v>Rodney Hall 678-631-1240</v>
          </cell>
          <cell r="W673" t="str">
            <v>3625 Cumberland Boulevard, Building Two</v>
          </cell>
          <cell r="X673" t="str">
            <v>Atlanta</v>
          </cell>
          <cell r="Y673" t="str">
            <v>GA</v>
          </cell>
          <cell r="Z673" t="str">
            <v>30339</v>
          </cell>
          <cell r="AA673" t="str">
            <v>(678) 631-1266</v>
          </cell>
          <cell r="AE673" t="str">
            <v>Squire Sanders</v>
          </cell>
        </row>
        <row r="674">
          <cell r="A674">
            <v>622</v>
          </cell>
          <cell r="B674" t="str">
            <v>January 6, 2009</v>
          </cell>
          <cell r="C674" t="str">
            <v>FDIC</v>
          </cell>
          <cell r="D674" t="str">
            <v>RSSD</v>
          </cell>
          <cell r="E674">
            <v>1119347</v>
          </cell>
          <cell r="F674" t="str">
            <v>Jackson Financial Corporation / FNB Bank, Inc.</v>
          </cell>
          <cell r="G674" t="str">
            <v>Private</v>
          </cell>
          <cell r="H674">
            <v>3513780</v>
          </cell>
          <cell r="I674" t="str">
            <v>Approve</v>
          </cell>
          <cell r="L674" t="str">
            <v>January 8, 2009</v>
          </cell>
          <cell r="M674">
            <v>39821.541666666664</v>
          </cell>
          <cell r="N674" t="str">
            <v>Approve</v>
          </cell>
          <cell r="O674">
            <v>3513000</v>
          </cell>
          <cell r="Q674" t="str">
            <v>Yes</v>
          </cell>
          <cell r="R674">
            <v>39822</v>
          </cell>
          <cell r="T674" t="str">
            <v>Paul Scott</v>
          </cell>
          <cell r="U674" t="str">
            <v>270-251-6049</v>
          </cell>
          <cell r="V674" t="str">
            <v>Marty Nichols 270-251-6051</v>
          </cell>
          <cell r="W674" t="str">
            <v>101 E. Broadway, P.O.  Box 369</v>
          </cell>
          <cell r="X674" t="str">
            <v>Mayfield</v>
          </cell>
          <cell r="Y674" t="str">
            <v>KY</v>
          </cell>
          <cell r="Z674" t="str">
            <v>42066</v>
          </cell>
          <cell r="AA674" t="str">
            <v>(270) 251-6059</v>
          </cell>
          <cell r="AE674" t="str">
            <v>Hughes Hubbard</v>
          </cell>
        </row>
        <row r="675">
          <cell r="A675">
            <v>623</v>
          </cell>
          <cell r="B675" t="str">
            <v>January 6, 2009</v>
          </cell>
          <cell r="C675" t="str">
            <v>FDIC</v>
          </cell>
          <cell r="D675" t="str">
            <v>RSSD</v>
          </cell>
          <cell r="E675">
            <v>3070312</v>
          </cell>
          <cell r="F675" t="str">
            <v>First Reliance Bancshares, Inc.</v>
          </cell>
          <cell r="G675" t="str">
            <v>Private</v>
          </cell>
          <cell r="H675">
            <v>14908000</v>
          </cell>
          <cell r="I675" t="str">
            <v>Approve</v>
          </cell>
          <cell r="L675" t="str">
            <v>January 8, 2009</v>
          </cell>
          <cell r="M675">
            <v>39821.541666666664</v>
          </cell>
          <cell r="N675" t="str">
            <v>Approve</v>
          </cell>
          <cell r="O675">
            <v>14908000</v>
          </cell>
          <cell r="Q675" t="str">
            <v>Yes</v>
          </cell>
          <cell r="R675">
            <v>39822</v>
          </cell>
          <cell r="T675" t="str">
            <v>Jeffrey A. Paolucci</v>
          </cell>
          <cell r="U675" t="str">
            <v>843-674-3250</v>
          </cell>
          <cell r="V675" t="str">
            <v>Rick Saunders 843-674-3001</v>
          </cell>
          <cell r="W675" t="str">
            <v>2170 W. Palmetto Street</v>
          </cell>
          <cell r="X675" t="str">
            <v>Florence</v>
          </cell>
          <cell r="Y675" t="str">
            <v>SC</v>
          </cell>
          <cell r="Z675" t="str">
            <v>29501</v>
          </cell>
          <cell r="AA675" t="str">
            <v>(843) 674-3045</v>
          </cell>
          <cell r="AE675" t="str">
            <v>Squire Sanders</v>
          </cell>
        </row>
        <row r="676">
          <cell r="A676">
            <v>624</v>
          </cell>
          <cell r="B676" t="str">
            <v>January 6, 2009</v>
          </cell>
          <cell r="C676" t="str">
            <v>FDIC</v>
          </cell>
          <cell r="D676" t="str">
            <v>RSSD</v>
          </cell>
          <cell r="E676">
            <v>1075911</v>
          </cell>
          <cell r="F676" t="str">
            <v>First Citizens BanCorporation, Inc.</v>
          </cell>
          <cell r="G676" t="str">
            <v>Private</v>
          </cell>
          <cell r="H676">
            <v>50000000</v>
          </cell>
          <cell r="I676" t="str">
            <v>Approve</v>
          </cell>
          <cell r="L676" t="str">
            <v>January 15, 2009</v>
          </cell>
          <cell r="M676">
            <v>39828.541666666664</v>
          </cell>
          <cell r="N676" t="str">
            <v>Approve - Conditional</v>
          </cell>
          <cell r="O676">
            <v>50000000</v>
          </cell>
          <cell r="T676" t="str">
            <v>Lisa Mendenall</v>
          </cell>
          <cell r="U676" t="str">
            <v>803-931-1320</v>
          </cell>
          <cell r="V676" t="str">
            <v>Jerue Hallman 803-931-1947</v>
          </cell>
          <cell r="W676" t="str">
            <v>1320 Main Street</v>
          </cell>
          <cell r="X676" t="str">
            <v>Columbia</v>
          </cell>
          <cell r="Y676" t="str">
            <v>SC</v>
          </cell>
          <cell r="Z676" t="str">
            <v>29201</v>
          </cell>
          <cell r="AA676" t="str">
            <v>(803) 931-1148</v>
          </cell>
          <cell r="AE676" t="str">
            <v>Hughes Hubbard</v>
          </cell>
        </row>
        <row r="677">
          <cell r="A677">
            <v>625</v>
          </cell>
          <cell r="B677" t="str">
            <v>January 6, 2009</v>
          </cell>
          <cell r="C677" t="str">
            <v>FDIC</v>
          </cell>
          <cell r="D677" t="str">
            <v>RSSD</v>
          </cell>
          <cell r="E677">
            <v>3189634</v>
          </cell>
          <cell r="F677" t="str">
            <v>First Bank of Charleston, Inc.</v>
          </cell>
          <cell r="G677" t="str">
            <v>OTC - Private</v>
          </cell>
          <cell r="H677">
            <v>3345300</v>
          </cell>
          <cell r="I677" t="str">
            <v>Approve</v>
          </cell>
          <cell r="L677" t="str">
            <v>January 8, 2009</v>
          </cell>
          <cell r="M677">
            <v>39821.541666666664</v>
          </cell>
          <cell r="N677" t="str">
            <v>Approve</v>
          </cell>
          <cell r="O677">
            <v>3345000</v>
          </cell>
          <cell r="Q677" t="str">
            <v>Yes</v>
          </cell>
          <cell r="R677">
            <v>39822</v>
          </cell>
          <cell r="T677" t="str">
            <v>Percy Osborne</v>
          </cell>
          <cell r="U677" t="str">
            <v>304-340-3010</v>
          </cell>
          <cell r="V677" t="str">
            <v>Anthony Marks 304-340-3011</v>
          </cell>
          <cell r="W677" t="str">
            <v>201 Pennsylvania Avenue</v>
          </cell>
          <cell r="X677" t="str">
            <v>Charleston</v>
          </cell>
          <cell r="Y677" t="str">
            <v>WV</v>
          </cell>
          <cell r="Z677" t="str">
            <v>25302</v>
          </cell>
          <cell r="AA677" t="str">
            <v>(304) 340-3003</v>
          </cell>
          <cell r="AE677" t="str">
            <v>Squire Sanders</v>
          </cell>
        </row>
        <row r="678">
          <cell r="A678">
            <v>626</v>
          </cell>
          <cell r="B678" t="str">
            <v>January 6, 2009</v>
          </cell>
          <cell r="C678" t="str">
            <v>FDIC</v>
          </cell>
          <cell r="D678" t="str">
            <v>RSSD</v>
          </cell>
          <cell r="E678">
            <v>2917287</v>
          </cell>
          <cell r="F678" t="str">
            <v>First Security, Inc.</v>
          </cell>
          <cell r="G678" t="str">
            <v>Private</v>
          </cell>
          <cell r="H678">
            <v>3575000</v>
          </cell>
          <cell r="I678" t="str">
            <v>Approve</v>
          </cell>
          <cell r="L678" t="str">
            <v>January 8, 2009</v>
          </cell>
          <cell r="M678">
            <v>39821.541666666664</v>
          </cell>
          <cell r="N678" t="str">
            <v>Approve</v>
          </cell>
          <cell r="O678">
            <v>3575000</v>
          </cell>
          <cell r="Q678" t="str">
            <v>Yes</v>
          </cell>
          <cell r="R678">
            <v>39822</v>
          </cell>
          <cell r="T678" t="str">
            <v>M. Lynn Cooper</v>
          </cell>
          <cell r="U678" t="str">
            <v>270-663-4678</v>
          </cell>
          <cell r="V678" t="str">
            <v>John R. Edge 270-663-4670</v>
          </cell>
          <cell r="W678" t="str">
            <v>300 Frederica St.</v>
          </cell>
          <cell r="X678" t="str">
            <v>Owensboro</v>
          </cell>
          <cell r="Y678" t="str">
            <v>KY</v>
          </cell>
          <cell r="Z678" t="str">
            <v>42301-2301</v>
          </cell>
          <cell r="AA678" t="str">
            <v>(270) 663-0517</v>
          </cell>
          <cell r="AE678" t="str">
            <v>Hughes Hubbard</v>
          </cell>
        </row>
        <row r="679">
          <cell r="A679">
            <v>627</v>
          </cell>
          <cell r="B679" t="str">
            <v>January 6, 2009</v>
          </cell>
          <cell r="C679" t="str">
            <v>FDIC</v>
          </cell>
          <cell r="D679" t="str">
            <v>RSSD</v>
          </cell>
          <cell r="E679">
            <v>1076619</v>
          </cell>
          <cell r="F679" t="str">
            <v>F &amp; M Financial Corporation</v>
          </cell>
          <cell r="G679" t="str">
            <v>Private</v>
          </cell>
          <cell r="H679">
            <v>17000000</v>
          </cell>
          <cell r="I679" t="str">
            <v>Approve</v>
          </cell>
          <cell r="L679" t="str">
            <v>January 8, 2009</v>
          </cell>
          <cell r="M679">
            <v>39821.541666666664</v>
          </cell>
          <cell r="N679" t="str">
            <v>Approve</v>
          </cell>
          <cell r="O679">
            <v>17000000</v>
          </cell>
          <cell r="Q679" t="str">
            <v>Yes</v>
          </cell>
          <cell r="R679">
            <v>39822</v>
          </cell>
          <cell r="T679" t="str">
            <v>Paul Fisher</v>
          </cell>
          <cell r="U679" t="str">
            <v>704-279-7297</v>
          </cell>
          <cell r="V679" t="str">
            <v>Guy Hoskins 704-633-1772</v>
          </cell>
          <cell r="W679" t="str">
            <v>221 N. Main Street</v>
          </cell>
          <cell r="X679" t="str">
            <v>Salisbury</v>
          </cell>
          <cell r="Y679" t="str">
            <v>NC</v>
          </cell>
          <cell r="Z679" t="str">
            <v>28144</v>
          </cell>
          <cell r="AA679" t="str">
            <v>(704) 633-7049</v>
          </cell>
          <cell r="AE679" t="str">
            <v>Squire Sanders</v>
          </cell>
        </row>
        <row r="680">
          <cell r="A680">
            <v>628</v>
          </cell>
          <cell r="B680" t="str">
            <v>January 6, 2009</v>
          </cell>
          <cell r="C680" t="str">
            <v>FDIC</v>
          </cell>
          <cell r="D680" t="str">
            <v>RSSD</v>
          </cell>
          <cell r="E680">
            <v>1056732</v>
          </cell>
          <cell r="F680" t="str">
            <v>Ark Valley Bankshares, Inc. / The State Bank</v>
          </cell>
          <cell r="G680" t="str">
            <v>Private</v>
          </cell>
          <cell r="H680">
            <v>0</v>
          </cell>
          <cell r="I680" t="str">
            <v>Approve</v>
          </cell>
          <cell r="L680" t="str">
            <v>January 8, 2009</v>
          </cell>
          <cell r="M680">
            <v>39821.541666666664</v>
          </cell>
          <cell r="N680" t="str">
            <v>Approve</v>
          </cell>
          <cell r="O680">
            <v>0</v>
          </cell>
          <cell r="P680" t="str">
            <v>1/9/09 received oral notification of withdrawal--letter pending</v>
          </cell>
          <cell r="T680" t="str">
            <v>Lora Rose</v>
          </cell>
          <cell r="U680" t="str">
            <v>719-384-5901</v>
          </cell>
          <cell r="V680" t="str">
            <v>P.D. Kreps 719-384-5901</v>
          </cell>
          <cell r="W680" t="str">
            <v>124 Colorado Ave.</v>
          </cell>
          <cell r="X680" t="str">
            <v>La Junta</v>
          </cell>
          <cell r="Y680" t="str">
            <v>CO</v>
          </cell>
          <cell r="Z680" t="str">
            <v>81050</v>
          </cell>
          <cell r="AA680" t="str">
            <v>(719) 384-4550</v>
          </cell>
          <cell r="AE680" t="str">
            <v>Hughes Hubbard</v>
          </cell>
          <cell r="AJ680">
            <v>39822</v>
          </cell>
        </row>
        <row r="681">
          <cell r="A681">
            <v>629</v>
          </cell>
          <cell r="B681" t="str">
            <v>January 6, 2009</v>
          </cell>
          <cell r="C681" t="str">
            <v>FDIC</v>
          </cell>
          <cell r="D681" t="str">
            <v>RSSD</v>
          </cell>
          <cell r="E681">
            <v>1063945</v>
          </cell>
          <cell r="F681" t="str">
            <v>Haviland Bancshares, Inc.</v>
          </cell>
          <cell r="G681" t="str">
            <v>OTC - Private</v>
          </cell>
          <cell r="H681">
            <v>425000</v>
          </cell>
          <cell r="I681" t="str">
            <v>Approve</v>
          </cell>
          <cell r="L681" t="str">
            <v>January 8, 2009</v>
          </cell>
          <cell r="M681">
            <v>39821.541666666664</v>
          </cell>
          <cell r="N681" t="str">
            <v>Approve</v>
          </cell>
          <cell r="O681">
            <v>425000</v>
          </cell>
          <cell r="Q681" t="str">
            <v>Yes</v>
          </cell>
          <cell r="R681">
            <v>39822</v>
          </cell>
          <cell r="T681" t="str">
            <v>Stanley Robertson</v>
          </cell>
          <cell r="U681" t="str">
            <v>620-862-5222</v>
          </cell>
          <cell r="V681" t="str">
            <v>Trent Jacks 620-862-5222</v>
          </cell>
          <cell r="W681" t="str">
            <v>209 North Main St., P.O. Box 348</v>
          </cell>
          <cell r="X681" t="str">
            <v>Haviland</v>
          </cell>
          <cell r="Y681" t="str">
            <v>KS</v>
          </cell>
          <cell r="Z681" t="str">
            <v>67059</v>
          </cell>
          <cell r="AA681" t="str">
            <v>(620) 862-5282</v>
          </cell>
          <cell r="AE681" t="str">
            <v>Squire Sanders</v>
          </cell>
        </row>
        <row r="682">
          <cell r="A682">
            <v>630</v>
          </cell>
          <cell r="B682" t="str">
            <v>January 6, 2009</v>
          </cell>
          <cell r="C682" t="str">
            <v>FDIC</v>
          </cell>
          <cell r="D682" t="str">
            <v>RSSD</v>
          </cell>
          <cell r="E682">
            <v>3243282</v>
          </cell>
          <cell r="F682" t="str">
            <v>Summit Bank</v>
          </cell>
          <cell r="G682" t="str">
            <v>OTC - Private</v>
          </cell>
          <cell r="H682">
            <v>3000000</v>
          </cell>
          <cell r="I682" t="str">
            <v>Approve</v>
          </cell>
          <cell r="L682" t="str">
            <v>January 8, 2009</v>
          </cell>
          <cell r="M682">
            <v>39821.541666666664</v>
          </cell>
          <cell r="N682" t="str">
            <v>Approve</v>
          </cell>
          <cell r="O682">
            <v>3000000</v>
          </cell>
          <cell r="Q682" t="str">
            <v>Yes</v>
          </cell>
          <cell r="R682">
            <v>39822</v>
          </cell>
          <cell r="T682" t="str">
            <v>Scott Goldstein</v>
          </cell>
          <cell r="U682" t="str">
            <v>541-684-7505</v>
          </cell>
          <cell r="V682" t="str">
            <v>Ann Marie Mehlum 541-684-7503</v>
          </cell>
          <cell r="W682" t="str">
            <v>96 East Broadway</v>
          </cell>
          <cell r="X682" t="str">
            <v>Eugene</v>
          </cell>
          <cell r="Y682" t="str">
            <v>OR</v>
          </cell>
          <cell r="Z682" t="str">
            <v>97401</v>
          </cell>
          <cell r="AA682" t="str">
            <v>(541) 684-7555</v>
          </cell>
          <cell r="AE682" t="str">
            <v>Hughes Hubbard</v>
          </cell>
        </row>
        <row r="683">
          <cell r="A683">
            <v>631</v>
          </cell>
          <cell r="B683" t="str">
            <v>January 6, 2009</v>
          </cell>
          <cell r="C683" t="str">
            <v>FDIC</v>
          </cell>
          <cell r="D683" t="str">
            <v>RSSD</v>
          </cell>
          <cell r="E683">
            <v>1075694</v>
          </cell>
          <cell r="F683" t="str">
            <v>Southern BancShares (N.C.), Inc.</v>
          </cell>
          <cell r="G683" t="str">
            <v>Private</v>
          </cell>
          <cell r="H683">
            <v>23883000</v>
          </cell>
          <cell r="I683" t="str">
            <v>Approve</v>
          </cell>
          <cell r="L683" t="str">
            <v>January 8, 2009</v>
          </cell>
          <cell r="M683">
            <v>39821.541666666664</v>
          </cell>
          <cell r="N683" t="str">
            <v>Approve</v>
          </cell>
          <cell r="O683">
            <v>23883000</v>
          </cell>
          <cell r="Q683" t="str">
            <v>Yes</v>
          </cell>
          <cell r="R683">
            <v>39822</v>
          </cell>
          <cell r="T683" t="str">
            <v>David A. Bean</v>
          </cell>
          <cell r="U683" t="str">
            <v>919-658-7007</v>
          </cell>
          <cell r="V683" t="str">
            <v>John C. Pegram, Jr. 919-658-7028</v>
          </cell>
          <cell r="W683" t="str">
            <v>116 East Main Street</v>
          </cell>
          <cell r="X683" t="str">
            <v>Mount Olive</v>
          </cell>
          <cell r="Y683" t="str">
            <v>NC</v>
          </cell>
          <cell r="Z683" t="str">
            <v>28365</v>
          </cell>
          <cell r="AA683" t="str">
            <v>(919) 658-7087</v>
          </cell>
          <cell r="AE683" t="str">
            <v>Squire Sanders</v>
          </cell>
        </row>
        <row r="684">
          <cell r="A684">
            <v>632</v>
          </cell>
          <cell r="B684" t="str">
            <v>January 6, 2009</v>
          </cell>
          <cell r="C684" t="str">
            <v>FDIC</v>
          </cell>
          <cell r="D684" t="str">
            <v>RSSD</v>
          </cell>
          <cell r="E684">
            <v>1030947</v>
          </cell>
          <cell r="F684" t="str">
            <v>Peoples Bancorp</v>
          </cell>
          <cell r="H684">
            <v>18000000</v>
          </cell>
          <cell r="I684" t="str">
            <v>Approve</v>
          </cell>
          <cell r="L684" t="str">
            <v>January 9, 2009</v>
          </cell>
          <cell r="M684">
            <v>39822.520833333336</v>
          </cell>
          <cell r="N684" t="str">
            <v>Approve</v>
          </cell>
          <cell r="O684">
            <v>18000000</v>
          </cell>
          <cell r="Q684" t="str">
            <v>Yes</v>
          </cell>
          <cell r="R684">
            <v>39827</v>
          </cell>
          <cell r="T684" t="str">
            <v>Russell A. Lee</v>
          </cell>
          <cell r="U684" t="str">
            <v>360-715-4225</v>
          </cell>
          <cell r="V684" t="str">
            <v>Lisa Holleman 360-715-4226</v>
          </cell>
          <cell r="W684" t="str">
            <v>418 Grover Street</v>
          </cell>
          <cell r="X684" t="str">
            <v>Lynden</v>
          </cell>
          <cell r="Y684" t="str">
            <v>WA</v>
          </cell>
          <cell r="Z684" t="str">
            <v>98264</v>
          </cell>
          <cell r="AA684" t="str">
            <v>(360) 715-4221</v>
          </cell>
          <cell r="AE684" t="str">
            <v>Hughes Hubbard</v>
          </cell>
        </row>
        <row r="685">
          <cell r="A685">
            <v>633</v>
          </cell>
          <cell r="B685" t="str">
            <v>January 6, 2009</v>
          </cell>
          <cell r="C685" t="str">
            <v>FDIC</v>
          </cell>
          <cell r="D685" t="str">
            <v>RSSD</v>
          </cell>
          <cell r="E685">
            <v>2396592</v>
          </cell>
          <cell r="F685" t="str">
            <v>People's Bank of Seneca</v>
          </cell>
          <cell r="G685" t="str">
            <v>Private</v>
          </cell>
          <cell r="H685">
            <v>1154000</v>
          </cell>
          <cell r="I685" t="str">
            <v>Approve</v>
          </cell>
          <cell r="L685" t="str">
            <v>January 8, 2009</v>
          </cell>
          <cell r="M685">
            <v>39821.541666666664</v>
          </cell>
          <cell r="N685" t="str">
            <v>Approve</v>
          </cell>
          <cell r="O685">
            <v>1154000</v>
          </cell>
          <cell r="P685" t="str">
            <v>1/9/09: Bank still intends to fill application for new BHC in 1Q2009.  CPP Staff advised QFI to maintain contact with closing attorneys on this issue and AFI agreed to do so.</v>
          </cell>
          <cell r="Q685" t="str">
            <v>Yes</v>
          </cell>
          <cell r="R685">
            <v>39822</v>
          </cell>
          <cell r="T685" t="str">
            <v>Deron Burr</v>
          </cell>
          <cell r="U685" t="str">
            <v>417-776-2111</v>
          </cell>
          <cell r="V685" t="str">
            <v>John Klute 417-776-2111</v>
          </cell>
          <cell r="W685" t="str">
            <v>1615 Cherokee</v>
          </cell>
          <cell r="X685" t="str">
            <v>Seneca</v>
          </cell>
          <cell r="Y685" t="str">
            <v>MO</v>
          </cell>
          <cell r="Z685" t="str">
            <v>64865</v>
          </cell>
          <cell r="AA685" t="str">
            <v>(417) 776-2087</v>
          </cell>
          <cell r="AE685" t="str">
            <v>Squire Sanders</v>
          </cell>
        </row>
        <row r="686">
          <cell r="A686">
            <v>634</v>
          </cell>
          <cell r="B686" t="str">
            <v>January 6, 2009</v>
          </cell>
          <cell r="C686" t="str">
            <v>FDIC</v>
          </cell>
          <cell r="D686" t="str">
            <v>RSSD</v>
          </cell>
          <cell r="E686">
            <v>3211601</v>
          </cell>
          <cell r="F686" t="str">
            <v>MVB Financial Corp.</v>
          </cell>
          <cell r="G686" t="str">
            <v>OTC - Private</v>
          </cell>
          <cell r="H686">
            <v>5000000</v>
          </cell>
          <cell r="I686" t="str">
            <v>Approve</v>
          </cell>
          <cell r="T686" t="str">
            <v>James R. Martin</v>
          </cell>
          <cell r="U686" t="str">
            <v>304-367-8688</v>
          </cell>
          <cell r="V686" t="str">
            <v>Eric L. Tichenor 304-367-8686</v>
          </cell>
          <cell r="W686" t="str">
            <v>301 Virginia Avenue</v>
          </cell>
          <cell r="X686" t="str">
            <v>Fairmont</v>
          </cell>
          <cell r="Y686" t="str">
            <v>WV</v>
          </cell>
          <cell r="Z686" t="str">
            <v>26554</v>
          </cell>
          <cell r="AA686" t="str">
            <v>(304) 367-8600</v>
          </cell>
          <cell r="AE686" t="str">
            <v>Hughes Hubbard</v>
          </cell>
        </row>
        <row r="687">
          <cell r="A687">
            <v>635</v>
          </cell>
          <cell r="B687" t="str">
            <v>January 6, 2009</v>
          </cell>
          <cell r="C687" t="str">
            <v>FDIC</v>
          </cell>
          <cell r="D687" t="str">
            <v>RSSD</v>
          </cell>
          <cell r="E687">
            <v>1129971</v>
          </cell>
          <cell r="F687" t="str">
            <v>Merchants and Planters Bancshares, Inc.</v>
          </cell>
          <cell r="G687" t="str">
            <v>Private</v>
          </cell>
          <cell r="H687">
            <v>1900000</v>
          </cell>
          <cell r="I687" t="str">
            <v>Approve</v>
          </cell>
          <cell r="T687" t="str">
            <v>Chuck Newell</v>
          </cell>
          <cell r="U687" t="str">
            <v>901-233-6948</v>
          </cell>
          <cell r="V687" t="str">
            <v>Larry T. Tommy Sain 731-658-7788</v>
          </cell>
          <cell r="W687" t="str">
            <v>35 Kilgore Drive</v>
          </cell>
          <cell r="X687" t="str">
            <v>Toone</v>
          </cell>
          <cell r="Y687" t="str">
            <v>TN</v>
          </cell>
          <cell r="Z687" t="str">
            <v>38381</v>
          </cell>
          <cell r="AA687" t="str">
            <v>(731) 658-2454</v>
          </cell>
          <cell r="AE687" t="str">
            <v>Squire Sanders</v>
          </cell>
        </row>
        <row r="688">
          <cell r="A688">
            <v>636</v>
          </cell>
          <cell r="B688" t="str">
            <v>January 6, 2009</v>
          </cell>
          <cell r="C688" t="str">
            <v>FDIC</v>
          </cell>
          <cell r="D688" t="str">
            <v>RSSD</v>
          </cell>
          <cell r="E688">
            <v>3100349</v>
          </cell>
          <cell r="F688" t="str">
            <v>Legends Financial Holdings, Inc.</v>
          </cell>
          <cell r="G688" t="str">
            <v>Private</v>
          </cell>
          <cell r="H688">
            <v>5000000</v>
          </cell>
          <cell r="I688" t="str">
            <v>Approve</v>
          </cell>
          <cell r="L688" t="str">
            <v>January 8, 2009</v>
          </cell>
          <cell r="M688">
            <v>39821.541666666664</v>
          </cell>
          <cell r="N688" t="str">
            <v>Approve</v>
          </cell>
          <cell r="O688">
            <v>5000000</v>
          </cell>
          <cell r="P688" t="str">
            <v>1/9/09: IC noted that there was no statement that the applicant organization  is under the oversight of the State Tennessee banking authorities, FDIC and Federal Reserve.</v>
          </cell>
          <cell r="Q688" t="str">
            <v>Yes</v>
          </cell>
          <cell r="R688">
            <v>39822</v>
          </cell>
          <cell r="T688" t="str">
            <v>Thomas Bates, Jr.</v>
          </cell>
          <cell r="U688" t="str">
            <v>931-503-1234</v>
          </cell>
          <cell r="V688" t="str">
            <v>Lee Pedigo 931-503-1234</v>
          </cell>
          <cell r="W688" t="str">
            <v>310 N. First Street</v>
          </cell>
          <cell r="X688" t="str">
            <v>Clarksville</v>
          </cell>
          <cell r="Y688" t="str">
            <v>TN</v>
          </cell>
          <cell r="Z688" t="str">
            <v>37040</v>
          </cell>
          <cell r="AA688" t="str">
            <v>(931) 648-9299</v>
          </cell>
          <cell r="AE688" t="str">
            <v>Hughes Hubbard</v>
          </cell>
        </row>
        <row r="689">
          <cell r="A689">
            <v>637</v>
          </cell>
          <cell r="B689" t="str">
            <v>January 6, 2009</v>
          </cell>
          <cell r="C689" t="str">
            <v>FDIC</v>
          </cell>
          <cell r="D689" t="str">
            <v>RSSD</v>
          </cell>
          <cell r="E689">
            <v>2700984</v>
          </cell>
          <cell r="F689" t="str">
            <v>Wright Express Financial Services Corporation</v>
          </cell>
          <cell r="G689" t="str">
            <v xml:space="preserve">Public </v>
          </cell>
          <cell r="H689">
            <v>38500000</v>
          </cell>
          <cell r="I689" t="str">
            <v>Approve</v>
          </cell>
          <cell r="T689" t="str">
            <v>Kirk S. Weiler</v>
          </cell>
          <cell r="U689" t="str">
            <v>801-892-5363</v>
          </cell>
          <cell r="V689" t="str">
            <v>Darren Haas 801-892-5395</v>
          </cell>
          <cell r="W689" t="str">
            <v>3995 South 700 East, Suite 450</v>
          </cell>
          <cell r="X689" t="str">
            <v>Salt Lake City</v>
          </cell>
          <cell r="Y689" t="str">
            <v>UT</v>
          </cell>
          <cell r="Z689" t="str">
            <v>84107</v>
          </cell>
          <cell r="AA689" t="str">
            <v>(801) 892-5336</v>
          </cell>
          <cell r="AE689" t="str">
            <v>Squire Sanders</v>
          </cell>
        </row>
        <row r="690">
          <cell r="A690">
            <v>638</v>
          </cell>
          <cell r="B690" t="str">
            <v>January 6, 2009</v>
          </cell>
          <cell r="C690" t="str">
            <v>FDIC</v>
          </cell>
          <cell r="D690" t="str">
            <v>RSSD</v>
          </cell>
          <cell r="E690">
            <v>1491388</v>
          </cell>
          <cell r="F690" t="str">
            <v>Tompkins Bancorp, Inc.</v>
          </cell>
          <cell r="G690" t="str">
            <v>OTC - Private</v>
          </cell>
          <cell r="H690">
            <v>2400000</v>
          </cell>
          <cell r="I690" t="str">
            <v>Approve</v>
          </cell>
          <cell r="L690" t="str">
            <v>January 9, 2009</v>
          </cell>
          <cell r="M690">
            <v>39822.520833333336</v>
          </cell>
          <cell r="N690" t="str">
            <v>Approve</v>
          </cell>
          <cell r="O690">
            <v>2400000</v>
          </cell>
          <cell r="Q690" t="str">
            <v>Yes</v>
          </cell>
          <cell r="R690">
            <v>39827</v>
          </cell>
          <cell r="T690" t="str">
            <v>R. Keith Douglass</v>
          </cell>
          <cell r="U690" t="str">
            <v>309-465-3834</v>
          </cell>
          <cell r="V690" t="str">
            <v>Robert Frankhauser 309-465-3834</v>
          </cell>
          <cell r="W690" t="str">
            <v>102 S. Main St.</v>
          </cell>
          <cell r="X690" t="str">
            <v>Avon</v>
          </cell>
          <cell r="Y690" t="str">
            <v>IL</v>
          </cell>
          <cell r="Z690" t="str">
            <v>61415</v>
          </cell>
          <cell r="AA690" t="str">
            <v>(309) 465-3929</v>
          </cell>
          <cell r="AE690" t="str">
            <v>Hughes Hubbard</v>
          </cell>
        </row>
        <row r="691">
          <cell r="A691">
            <v>639</v>
          </cell>
          <cell r="B691" t="str">
            <v>January 6, 2009</v>
          </cell>
          <cell r="C691" t="str">
            <v>FDIC</v>
          </cell>
          <cell r="D691" t="str">
            <v>RSSD</v>
          </cell>
          <cell r="E691">
            <v>1357121</v>
          </cell>
          <cell r="F691" t="str">
            <v>Citizens Bancshares Corporation</v>
          </cell>
          <cell r="G691" t="str">
            <v>Private</v>
          </cell>
          <cell r="H691">
            <v>6703000</v>
          </cell>
          <cell r="I691" t="str">
            <v>Approve</v>
          </cell>
          <cell r="L691" t="str">
            <v>January 9, 2009</v>
          </cell>
          <cell r="M691">
            <v>39822.520833333336</v>
          </cell>
          <cell r="N691" t="str">
            <v>Approve</v>
          </cell>
          <cell r="O691">
            <v>6703000</v>
          </cell>
          <cell r="Q691" t="str">
            <v>Yes</v>
          </cell>
          <cell r="R691">
            <v>39827</v>
          </cell>
          <cell r="T691" t="str">
            <v>H. Blake Gibbons, Jr.</v>
          </cell>
          <cell r="U691" t="str">
            <v>843-396-4275</v>
          </cell>
          <cell r="V691" t="str">
            <v>R. Ashley Wheeler, Jr. 843-396-4275</v>
          </cell>
          <cell r="W691" t="str">
            <v>124 Main Street</v>
          </cell>
          <cell r="X691" t="str">
            <v>Olanta</v>
          </cell>
          <cell r="Y691" t="str">
            <v>SC</v>
          </cell>
          <cell r="Z691" t="str">
            <v>29114</v>
          </cell>
          <cell r="AA691" t="str">
            <v>(843) 396-9144</v>
          </cell>
          <cell r="AE691" t="str">
            <v>Squire Sanders</v>
          </cell>
        </row>
        <row r="692">
          <cell r="A692">
            <v>640</v>
          </cell>
          <cell r="B692" t="str">
            <v>January 6, 2009</v>
          </cell>
          <cell r="C692" t="str">
            <v>FDIC</v>
          </cell>
          <cell r="D692" t="str">
            <v>RSSD</v>
          </cell>
          <cell r="E692">
            <v>353724</v>
          </cell>
          <cell r="F692" t="str">
            <v>The Bank of Fincastle</v>
          </cell>
          <cell r="G692" t="str">
            <v>Private</v>
          </cell>
          <cell r="H692">
            <v>4497000</v>
          </cell>
          <cell r="I692" t="str">
            <v>Approve</v>
          </cell>
          <cell r="L692" t="str">
            <v>January 8, 2009</v>
          </cell>
          <cell r="M692">
            <v>39821.541666666664</v>
          </cell>
          <cell r="N692" t="str">
            <v>Approve</v>
          </cell>
          <cell r="O692">
            <v>4497000</v>
          </cell>
          <cell r="Q692" t="str">
            <v>Yes</v>
          </cell>
          <cell r="R692">
            <v>39822</v>
          </cell>
          <cell r="T692" t="str">
            <v>John F. Kilby</v>
          </cell>
          <cell r="U692" t="str">
            <v>540-473-2761</v>
          </cell>
          <cell r="V692" t="str">
            <v>Michael J. Jasper 540-473-2761</v>
          </cell>
          <cell r="W692" t="str">
            <v>17 South Roanoke Street</v>
          </cell>
          <cell r="X692" t="str">
            <v>Fincastle</v>
          </cell>
          <cell r="Y692" t="str">
            <v>VA</v>
          </cell>
          <cell r="Z692" t="str">
            <v>24090</v>
          </cell>
          <cell r="AA692" t="str">
            <v>(540) 473-7136</v>
          </cell>
          <cell r="AE692" t="str">
            <v>Hughes Hubbard</v>
          </cell>
        </row>
        <row r="693">
          <cell r="A693">
            <v>641</v>
          </cell>
          <cell r="B693" t="str">
            <v>January 6, 2009</v>
          </cell>
          <cell r="C693" t="str">
            <v>FDIC</v>
          </cell>
          <cell r="D693" t="str">
            <v>RSSD</v>
          </cell>
          <cell r="E693">
            <v>1058697</v>
          </cell>
          <cell r="F693" t="str">
            <v>Tri-County Company</v>
          </cell>
          <cell r="H693">
            <v>1350000</v>
          </cell>
          <cell r="I693" t="str">
            <v>Approve</v>
          </cell>
          <cell r="L693" t="str">
            <v>January 8, 2009</v>
          </cell>
          <cell r="M693">
            <v>39821.541666666664</v>
          </cell>
          <cell r="N693" t="str">
            <v>Approve</v>
          </cell>
          <cell r="O693">
            <v>1350000</v>
          </cell>
          <cell r="Q693" t="str">
            <v>Yes</v>
          </cell>
          <cell r="R693">
            <v>39822</v>
          </cell>
          <cell r="T693" t="str">
            <v>Jon D. Schmaderer</v>
          </cell>
          <cell r="U693" t="str">
            <v>402-924-3861</v>
          </cell>
          <cell r="V693" t="str">
            <v>Francis D. Kaup 402-924-3861</v>
          </cell>
          <cell r="W693" t="str">
            <v>106 N. Main St.</v>
          </cell>
          <cell r="X693" t="str">
            <v>Stuart</v>
          </cell>
          <cell r="Y693" t="str">
            <v>NE</v>
          </cell>
          <cell r="Z693" t="str">
            <v>68780</v>
          </cell>
          <cell r="AA693" t="str">
            <v>(402) 924-3502</v>
          </cell>
          <cell r="AE693" t="str">
            <v>Squire Sanders</v>
          </cell>
        </row>
        <row r="694">
          <cell r="A694">
            <v>642</v>
          </cell>
          <cell r="B694" t="str">
            <v>January 6, 2009</v>
          </cell>
          <cell r="C694" t="str">
            <v>FRB</v>
          </cell>
          <cell r="D694" t="str">
            <v>RSSD</v>
          </cell>
          <cell r="E694">
            <v>1076178</v>
          </cell>
          <cell r="F694" t="str">
            <v>Heritage Bankshares, Inc.</v>
          </cell>
          <cell r="G694" t="str">
            <v>OTC - Public</v>
          </cell>
          <cell r="H694">
            <v>5700000</v>
          </cell>
          <cell r="I694" t="str">
            <v>Approve</v>
          </cell>
          <cell r="T694" t="str">
            <v>John O. Guthrie</v>
          </cell>
          <cell r="U694" t="str">
            <v>757-648-1523</v>
          </cell>
          <cell r="V694" t="str">
            <v>Michael S. Ives 757-648-1601</v>
          </cell>
          <cell r="W694" t="str">
            <v>150 Granby Street, Suite 150</v>
          </cell>
          <cell r="X694" t="str">
            <v>Norfolk</v>
          </cell>
          <cell r="Y694" t="str">
            <v>VA</v>
          </cell>
          <cell r="Z694" t="str">
            <v>23510</v>
          </cell>
          <cell r="AA694" t="str">
            <v>(757) 648-1559</v>
          </cell>
          <cell r="AE694" t="str">
            <v>Hughes Hubbard</v>
          </cell>
        </row>
        <row r="695">
          <cell r="A695">
            <v>643</v>
          </cell>
          <cell r="B695" t="str">
            <v>January 6, 2009</v>
          </cell>
          <cell r="C695" t="str">
            <v>FRB</v>
          </cell>
          <cell r="D695" t="str">
            <v>RSSD</v>
          </cell>
          <cell r="E695">
            <v>684325</v>
          </cell>
          <cell r="F695" t="str">
            <v>The Bank of Currituck</v>
          </cell>
          <cell r="G695" t="str">
            <v>Private</v>
          </cell>
          <cell r="H695">
            <v>4021000</v>
          </cell>
          <cell r="I695" t="str">
            <v>Approve</v>
          </cell>
          <cell r="L695" t="str">
            <v>January 9, 2009</v>
          </cell>
          <cell r="M695">
            <v>39822.520833333336</v>
          </cell>
          <cell r="N695" t="str">
            <v>Approve</v>
          </cell>
          <cell r="O695">
            <v>4021000</v>
          </cell>
          <cell r="Q695" t="str">
            <v>Yes</v>
          </cell>
          <cell r="R695">
            <v>39827</v>
          </cell>
          <cell r="T695" t="str">
            <v>Matthew A.R. Converse</v>
          </cell>
          <cell r="U695" t="str">
            <v>252-435-6331</v>
          </cell>
          <cell r="V695" t="str">
            <v>Eric M. Hemmings 252-435-6331</v>
          </cell>
          <cell r="W695" t="str">
            <v>P.O. Box 6 / 250 Caratoke Highway</v>
          </cell>
          <cell r="X695" t="str">
            <v>Moyock</v>
          </cell>
          <cell r="Y695" t="str">
            <v>NC</v>
          </cell>
          <cell r="Z695" t="str">
            <v>27958</v>
          </cell>
          <cell r="AA695" t="str">
            <v>(252) 435-2894</v>
          </cell>
          <cell r="AE695" t="str">
            <v>Squire Sanders</v>
          </cell>
        </row>
        <row r="697">
          <cell r="A697">
            <v>644</v>
          </cell>
          <cell r="B697" t="str">
            <v>January 7, 2009</v>
          </cell>
          <cell r="C697" t="str">
            <v>OTS</v>
          </cell>
          <cell r="D697" t="str">
            <v>Holding Co Docket</v>
          </cell>
          <cell r="E697" t="str">
            <v>H3440</v>
          </cell>
          <cell r="F697" t="str">
            <v>Alaska Pacific Bancshares, Inc.</v>
          </cell>
          <cell r="G697" t="str">
            <v xml:space="preserve">Public </v>
          </cell>
          <cell r="H697">
            <v>4830000</v>
          </cell>
          <cell r="I697" t="str">
            <v>Council</v>
          </cell>
          <cell r="J697">
            <v>39820</v>
          </cell>
          <cell r="K697" t="str">
            <v>Approve</v>
          </cell>
          <cell r="L697" t="str">
            <v>January 9, 2009</v>
          </cell>
          <cell r="M697">
            <v>39822.520833333336</v>
          </cell>
          <cell r="N697" t="str">
            <v>Approve</v>
          </cell>
          <cell r="O697">
            <v>4781000</v>
          </cell>
          <cell r="Q697" t="str">
            <v>Yes</v>
          </cell>
          <cell r="R697">
            <v>39827</v>
          </cell>
          <cell r="T697" t="str">
            <v>Mr. Craig E. Dahl</v>
          </cell>
          <cell r="U697" t="str">
            <v>907-790-5101</v>
          </cell>
          <cell r="V697" t="str">
            <v>Julie M. Pierce 907-790-5135</v>
          </cell>
          <cell r="W697" t="str">
            <v>2094 Jordan Avenue</v>
          </cell>
          <cell r="X697" t="str">
            <v>Juneau</v>
          </cell>
          <cell r="Y697" t="str">
            <v>AK</v>
          </cell>
          <cell r="Z697" t="str">
            <v>99801</v>
          </cell>
          <cell r="AA697" t="str">
            <v>(907) 790-5101</v>
          </cell>
          <cell r="AE697" t="str">
            <v>Hughes Hubbard</v>
          </cell>
        </row>
        <row r="698">
          <cell r="A698">
            <v>645</v>
          </cell>
          <cell r="B698" t="str">
            <v>January 7, 2009</v>
          </cell>
          <cell r="C698" t="str">
            <v>FDIC</v>
          </cell>
          <cell r="D698" t="str">
            <v>RSSD</v>
          </cell>
          <cell r="E698">
            <v>3344536</v>
          </cell>
          <cell r="F698" t="str">
            <v>Independent Bank of Austin, SSB</v>
          </cell>
          <cell r="G698" t="str">
            <v>Private</v>
          </cell>
          <cell r="H698">
            <v>4000000</v>
          </cell>
          <cell r="I698" t="str">
            <v>Council</v>
          </cell>
          <cell r="J698">
            <v>39820</v>
          </cell>
          <cell r="K698" t="str">
            <v>Split Decision</v>
          </cell>
          <cell r="L698" t="str">
            <v>January 14, 2009</v>
          </cell>
          <cell r="M698">
            <v>39827.416666666664</v>
          </cell>
          <cell r="N698" t="str">
            <v>Remand</v>
          </cell>
          <cell r="T698" t="str">
            <v>Ms. Julie Buchanan</v>
          </cell>
          <cell r="U698" t="str">
            <v>512-261-3355</v>
          </cell>
          <cell r="V698" t="str">
            <v>Denny Buchanan 512-261-3355</v>
          </cell>
          <cell r="W698" t="str">
            <v>3209 RR 620 South</v>
          </cell>
          <cell r="X698" t="str">
            <v>Austin</v>
          </cell>
          <cell r="Y698" t="str">
            <v>TX</v>
          </cell>
          <cell r="Z698" t="str">
            <v>78738</v>
          </cell>
          <cell r="AA698" t="str">
            <v>(512) 617-1929</v>
          </cell>
          <cell r="AE698" t="str">
            <v>Squire Sanders</v>
          </cell>
        </row>
        <row r="700">
          <cell r="A700">
            <v>646</v>
          </cell>
          <cell r="B700" t="str">
            <v>January 8, 2009</v>
          </cell>
          <cell r="C700" t="str">
            <v>FDIC</v>
          </cell>
          <cell r="D700" t="str">
            <v>RSSD</v>
          </cell>
          <cell r="E700">
            <v>213538</v>
          </cell>
          <cell r="F700" t="str">
            <v>Bank of Abbeville &amp; Trust Company</v>
          </cell>
          <cell r="G700" t="str">
            <v>Private</v>
          </cell>
          <cell r="H700">
            <v>1841600</v>
          </cell>
          <cell r="I700" t="str">
            <v>Approve</v>
          </cell>
          <cell r="L700" t="str">
            <v>January 15, 2009</v>
          </cell>
          <cell r="M700">
            <v>39828.541666666664</v>
          </cell>
          <cell r="N700" t="str">
            <v>Approve</v>
          </cell>
          <cell r="O700">
            <v>1841000</v>
          </cell>
          <cell r="Q700" t="str">
            <v>TBD</v>
          </cell>
          <cell r="R700">
            <v>39829</v>
          </cell>
          <cell r="T700" t="str">
            <v>Michael P. Broussard</v>
          </cell>
          <cell r="U700" t="str">
            <v>337-893-0257</v>
          </cell>
          <cell r="V700" t="str">
            <v>Michael P. Broussard, Jr. 337-893-0257</v>
          </cell>
          <cell r="W700" t="str">
            <v>P.O. Box 340 / 123 Concord</v>
          </cell>
          <cell r="X700" t="str">
            <v>Abbeville</v>
          </cell>
          <cell r="Y700" t="str">
            <v>LA</v>
          </cell>
          <cell r="Z700" t="str">
            <v>70511</v>
          </cell>
          <cell r="AA700" t="str">
            <v>(337) 893-9920</v>
          </cell>
          <cell r="AE700" t="str">
            <v>Hughes Hubbard</v>
          </cell>
        </row>
        <row r="701">
          <cell r="A701">
            <v>647</v>
          </cell>
          <cell r="B701" t="str">
            <v>January 8, 2009</v>
          </cell>
          <cell r="C701" t="str">
            <v>FDIC</v>
          </cell>
          <cell r="D701" t="str">
            <v>RSSD</v>
          </cell>
          <cell r="E701">
            <v>3262788</v>
          </cell>
          <cell r="F701" t="str">
            <v>CedarStone Bank</v>
          </cell>
          <cell r="G701" t="str">
            <v xml:space="preserve">Public </v>
          </cell>
          <cell r="H701">
            <v>3564000</v>
          </cell>
          <cell r="I701" t="str">
            <v>Approve</v>
          </cell>
          <cell r="L701" t="str">
            <v>January 14, 2009</v>
          </cell>
          <cell r="M701">
            <v>39827.416666666664</v>
          </cell>
          <cell r="N701" t="str">
            <v>Approve</v>
          </cell>
          <cell r="O701">
            <v>3564000</v>
          </cell>
          <cell r="Q701" t="str">
            <v>Yes</v>
          </cell>
          <cell r="R701">
            <v>39829</v>
          </cell>
          <cell r="T701" t="str">
            <v>Robert L. McDonald</v>
          </cell>
          <cell r="U701" t="str">
            <v>615-443-1411</v>
          </cell>
          <cell r="V701" t="str">
            <v>Kenneth K. Mattox 615-547-5600</v>
          </cell>
          <cell r="W701" t="str">
            <v>900 W. Main Street</v>
          </cell>
          <cell r="X701" t="str">
            <v>Lebanon</v>
          </cell>
          <cell r="Y701" t="str">
            <v>TN</v>
          </cell>
          <cell r="Z701" t="str">
            <v>37087</v>
          </cell>
          <cell r="AA701" t="str">
            <v>(615) 443-7087</v>
          </cell>
          <cell r="AE701" t="str">
            <v>Squire Sanders</v>
          </cell>
        </row>
        <row r="702">
          <cell r="A702">
            <v>648</v>
          </cell>
          <cell r="B702" t="str">
            <v>January 8, 2009</v>
          </cell>
          <cell r="C702" t="str">
            <v>FDIC</v>
          </cell>
          <cell r="D702" t="str">
            <v>RSSD</v>
          </cell>
          <cell r="E702">
            <v>2178631</v>
          </cell>
          <cell r="F702" t="str">
            <v>Farmers and Merchants Bancshares, Inc.</v>
          </cell>
          <cell r="G702" t="str">
            <v>OTC - Public</v>
          </cell>
          <cell r="H702">
            <v>4727250</v>
          </cell>
          <cell r="I702" t="str">
            <v>Approve</v>
          </cell>
          <cell r="T702" t="str">
            <v>Charles E. Walsh</v>
          </cell>
          <cell r="U702" t="str">
            <v>319-754-2270</v>
          </cell>
          <cell r="V702" t="str">
            <v>Robert D. Maschmann 319-768-6136</v>
          </cell>
          <cell r="W702" t="str">
            <v>221 Jefferson St.</v>
          </cell>
          <cell r="X702" t="str">
            <v>Burlington</v>
          </cell>
          <cell r="Y702" t="str">
            <v>IA</v>
          </cell>
          <cell r="Z702" t="str">
            <v>52601</v>
          </cell>
          <cell r="AA702" t="str">
            <v>(319) 754-2253</v>
          </cell>
          <cell r="AE702" t="str">
            <v>Hughes Hubbard</v>
          </cell>
        </row>
        <row r="703">
          <cell r="A703">
            <v>649</v>
          </cell>
          <cell r="B703" t="str">
            <v>January 8, 2009</v>
          </cell>
          <cell r="C703" t="str">
            <v>FDIC</v>
          </cell>
          <cell r="D703" t="str">
            <v>RSSD</v>
          </cell>
          <cell r="E703">
            <v>3374878</v>
          </cell>
          <cell r="F703" t="str">
            <v>First Choice Bank</v>
          </cell>
          <cell r="G703" t="str">
            <v>OTC - Private</v>
          </cell>
          <cell r="H703">
            <v>2200000</v>
          </cell>
          <cell r="I703" t="str">
            <v>Approve</v>
          </cell>
          <cell r="L703" t="str">
            <v>January 15, 2009</v>
          </cell>
          <cell r="M703">
            <v>39828.541666666664</v>
          </cell>
          <cell r="N703" t="str">
            <v>Approve</v>
          </cell>
          <cell r="O703">
            <v>2200000</v>
          </cell>
          <cell r="Q703" t="str">
            <v>Yes</v>
          </cell>
          <cell r="R703">
            <v>39829</v>
          </cell>
          <cell r="T703" t="str">
            <v>Adriana M. Boeka</v>
          </cell>
          <cell r="U703" t="str">
            <v>562-345-9241</v>
          </cell>
          <cell r="V703" t="str">
            <v>Yvonne Chen 562-345-9244</v>
          </cell>
          <cell r="W703" t="str">
            <v>17414 Carmenita Road</v>
          </cell>
          <cell r="X703" t="str">
            <v>Cerritos</v>
          </cell>
          <cell r="Y703" t="str">
            <v>CA</v>
          </cell>
          <cell r="Z703" t="str">
            <v>90703</v>
          </cell>
          <cell r="AA703" t="str">
            <v>(562) 926-8640</v>
          </cell>
          <cell r="AE703" t="str">
            <v>Squire Sanders</v>
          </cell>
        </row>
        <row r="704">
          <cell r="A704">
            <v>650</v>
          </cell>
          <cell r="B704" t="str">
            <v>January 8, 2009</v>
          </cell>
          <cell r="C704" t="str">
            <v>FDIC</v>
          </cell>
          <cell r="D704" t="str">
            <v>RSSD</v>
          </cell>
          <cell r="E704">
            <v>1135806</v>
          </cell>
          <cell r="F704" t="str">
            <v>F &amp; M Bancshares, Inc.</v>
          </cell>
          <cell r="G704" t="str">
            <v>Private</v>
          </cell>
          <cell r="H704">
            <v>4611000</v>
          </cell>
          <cell r="I704" t="str">
            <v>Approve</v>
          </cell>
          <cell r="L704" t="str">
            <v>January 16, 2009</v>
          </cell>
          <cell r="M704">
            <v>39829.541666666664</v>
          </cell>
          <cell r="N704" t="str">
            <v>Approve</v>
          </cell>
          <cell r="O704">
            <v>4609000</v>
          </cell>
          <cell r="R704">
            <v>39829</v>
          </cell>
          <cell r="T704" t="str">
            <v>Mary Neil Price</v>
          </cell>
          <cell r="U704" t="str">
            <v>615-744-8480</v>
          </cell>
          <cell r="V704" t="str">
            <v>Barry Cary 731-669-3900</v>
          </cell>
          <cell r="W704" t="str">
            <v>5420 Broad Street South</v>
          </cell>
          <cell r="X704" t="str">
            <v>Trezevant</v>
          </cell>
          <cell r="Y704" t="str">
            <v>TN</v>
          </cell>
          <cell r="Z704" t="str">
            <v>38258</v>
          </cell>
          <cell r="AA704" t="str">
            <v>(615) 256-8197</v>
          </cell>
          <cell r="AE704" t="str">
            <v>Hughes Hubbard</v>
          </cell>
        </row>
        <row r="705">
          <cell r="A705">
            <v>651</v>
          </cell>
          <cell r="B705" t="str">
            <v>January 8, 2009</v>
          </cell>
          <cell r="C705" t="str">
            <v>FDIC</v>
          </cell>
          <cell r="D705" t="str">
            <v>RSSD</v>
          </cell>
          <cell r="E705">
            <v>3485541</v>
          </cell>
          <cell r="F705" t="str">
            <v>First NBC Bank Holding Company</v>
          </cell>
          <cell r="G705" t="str">
            <v>OTC - Private</v>
          </cell>
          <cell r="H705">
            <v>17836000</v>
          </cell>
          <cell r="I705" t="str">
            <v>Approve</v>
          </cell>
          <cell r="T705" t="str">
            <v>Marsha Crowle</v>
          </cell>
          <cell r="U705" t="str">
            <v>504-671-3840</v>
          </cell>
          <cell r="V705" t="str">
            <v>Mary Beth Verdigets 504-671-3868</v>
          </cell>
          <cell r="W705" t="str">
            <v>210 Baronne St.</v>
          </cell>
          <cell r="X705" t="str">
            <v>New Orleans</v>
          </cell>
          <cell r="Y705" t="str">
            <v>TX</v>
          </cell>
          <cell r="Z705" t="str">
            <v>70112</v>
          </cell>
          <cell r="AA705" t="str">
            <v>(504) 671-3482</v>
          </cell>
          <cell r="AE705" t="str">
            <v>Squire Sanders</v>
          </cell>
        </row>
        <row r="706">
          <cell r="A706">
            <v>652</v>
          </cell>
          <cell r="B706" t="str">
            <v>January 8, 2009</v>
          </cell>
          <cell r="C706" t="str">
            <v>FDIC</v>
          </cell>
          <cell r="D706" t="str">
            <v>RSSD</v>
          </cell>
          <cell r="E706">
            <v>103563</v>
          </cell>
          <cell r="F706" t="str">
            <v>First State Bank of Mobeetie</v>
          </cell>
          <cell r="G706" t="str">
            <v>Private</v>
          </cell>
          <cell r="H706">
            <v>734820</v>
          </cell>
          <cell r="I706" t="str">
            <v>Approve</v>
          </cell>
          <cell r="L706" t="str">
            <v>January 14, 2009</v>
          </cell>
          <cell r="M706">
            <v>39827.416666666664</v>
          </cell>
          <cell r="N706" t="str">
            <v>Approve</v>
          </cell>
          <cell r="O706">
            <v>731000</v>
          </cell>
          <cell r="Q706" t="str">
            <v>Yes</v>
          </cell>
          <cell r="R706">
            <v>39829</v>
          </cell>
          <cell r="T706" t="str">
            <v>Randy McCurley</v>
          </cell>
          <cell r="U706" t="str">
            <v>806-845-2311</v>
          </cell>
          <cell r="V706" t="str">
            <v>Stephanie Coulter 806-845-2311</v>
          </cell>
          <cell r="W706" t="str">
            <v>P.O. Box 8 / 1st &amp; Wheeler</v>
          </cell>
          <cell r="X706" t="str">
            <v>Mobeetie</v>
          </cell>
          <cell r="Y706" t="str">
            <v>TX</v>
          </cell>
          <cell r="Z706" t="str">
            <v>79061</v>
          </cell>
          <cell r="AA706" t="str">
            <v>(806) 845-1030</v>
          </cell>
          <cell r="AE706" t="str">
            <v>Hughes Hubbard</v>
          </cell>
        </row>
        <row r="707">
          <cell r="A707">
            <v>653</v>
          </cell>
          <cell r="B707" t="str">
            <v>January 8, 2009</v>
          </cell>
          <cell r="C707" t="str">
            <v>FDIC</v>
          </cell>
          <cell r="D707" t="str">
            <v>RSSD</v>
          </cell>
          <cell r="E707">
            <v>3162486</v>
          </cell>
          <cell r="F707" t="str">
            <v>Heritage Bancorp</v>
          </cell>
          <cell r="G707" t="str">
            <v>Private</v>
          </cell>
          <cell r="H707">
            <v>8600000</v>
          </cell>
          <cell r="I707" t="str">
            <v>Approve</v>
          </cell>
          <cell r="L707" t="str">
            <v>January 14, 2009</v>
          </cell>
          <cell r="M707">
            <v>39827.416666666664</v>
          </cell>
          <cell r="N707" t="str">
            <v>Approve</v>
          </cell>
          <cell r="O707">
            <v>8600000</v>
          </cell>
          <cell r="Q707" t="str">
            <v>Yes</v>
          </cell>
          <cell r="R707">
            <v>39829</v>
          </cell>
          <cell r="T707" t="str">
            <v>Stanley C. Wilmoth</v>
          </cell>
          <cell r="U707" t="str">
            <v>775-321-4110</v>
          </cell>
          <cell r="V707" t="str">
            <v>James R. Buster 775-321-4132</v>
          </cell>
          <cell r="W707" t="str">
            <v>1401 S. Virginia Street</v>
          </cell>
          <cell r="X707" t="str">
            <v>Reno</v>
          </cell>
          <cell r="Y707" t="str">
            <v>NV</v>
          </cell>
          <cell r="Z707" t="str">
            <v>89502</v>
          </cell>
          <cell r="AA707" t="str">
            <v>(775) 348-1022</v>
          </cell>
          <cell r="AE707" t="str">
            <v>Squire Sanders</v>
          </cell>
        </row>
        <row r="708">
          <cell r="A708">
            <v>654</v>
          </cell>
          <cell r="B708" t="str">
            <v>January 8, 2009</v>
          </cell>
          <cell r="C708" t="str">
            <v>FDIC</v>
          </cell>
          <cell r="D708" t="str">
            <v>RSSD</v>
          </cell>
          <cell r="E708">
            <v>3402342</v>
          </cell>
          <cell r="F708" t="str">
            <v>Gregg Bancshares, Inc. / Glasgow Savings Bank</v>
          </cell>
          <cell r="G708" t="str">
            <v>Private</v>
          </cell>
          <cell r="H708">
            <v>825000</v>
          </cell>
          <cell r="I708" t="str">
            <v>Approve</v>
          </cell>
          <cell r="T708" t="str">
            <v>Mark Uhler</v>
          </cell>
          <cell r="U708" t="str">
            <v>417-887-8422</v>
          </cell>
          <cell r="V708" t="str">
            <v>Marilyn Meyer 660-338-2236</v>
          </cell>
          <cell r="W708" t="str">
            <v>P.O. Box 1187</v>
          </cell>
          <cell r="X708" t="str">
            <v>Ozark</v>
          </cell>
          <cell r="Y708" t="str">
            <v>MO</v>
          </cell>
          <cell r="Z708" t="str">
            <v>65721</v>
          </cell>
          <cell r="AA708" t="str">
            <v>(417) 581-3034</v>
          </cell>
          <cell r="AE708" t="str">
            <v>Hughes Hubbard</v>
          </cell>
        </row>
        <row r="709">
          <cell r="A709">
            <v>655</v>
          </cell>
          <cell r="B709" t="str">
            <v>January 8, 2009</v>
          </cell>
          <cell r="C709" t="str">
            <v>FDIC</v>
          </cell>
          <cell r="D709" t="str">
            <v>RSSD</v>
          </cell>
          <cell r="E709">
            <v>3443774</v>
          </cell>
          <cell r="F709" t="str">
            <v>Ridgestone Financial Services, Inc. / Ridgestone Bank</v>
          </cell>
          <cell r="G709" t="str">
            <v>OTC - Private</v>
          </cell>
          <cell r="H709">
            <v>10900000</v>
          </cell>
          <cell r="I709" t="str">
            <v>Approve</v>
          </cell>
          <cell r="P709" t="str">
            <v>1/13/09: Changed the RSSD from 2339674 to 3443774 as requested by the FRB to reflect an RSSD change in the system</v>
          </cell>
          <cell r="T709" t="str">
            <v>Bruce Lammers</v>
          </cell>
          <cell r="U709" t="str">
            <v>262-789-1011</v>
          </cell>
          <cell r="V709" t="str">
            <v>Jon Grosshuesch 262-860-2097</v>
          </cell>
          <cell r="W709" t="str">
            <v>13925 W. North Avenue</v>
          </cell>
          <cell r="X709" t="str">
            <v>Brookfield</v>
          </cell>
          <cell r="Y709" t="str">
            <v>WI</v>
          </cell>
          <cell r="Z709" t="str">
            <v>53005</v>
          </cell>
          <cell r="AA709" t="str">
            <v>(262) 432-0549</v>
          </cell>
          <cell r="AE709" t="str">
            <v>Squire Sanders</v>
          </cell>
        </row>
        <row r="710">
          <cell r="A710">
            <v>656</v>
          </cell>
          <cell r="B710" t="str">
            <v>January 8, 2009</v>
          </cell>
          <cell r="C710" t="str">
            <v>FDIC</v>
          </cell>
          <cell r="D710" t="str">
            <v>RSSD</v>
          </cell>
          <cell r="E710">
            <v>2955300</v>
          </cell>
          <cell r="F710" t="str">
            <v>Hometown Bancshares, Inc.</v>
          </cell>
          <cell r="G710" t="str">
            <v>Private</v>
          </cell>
          <cell r="H710">
            <v>2500000</v>
          </cell>
          <cell r="I710" t="str">
            <v>Approve</v>
          </cell>
          <cell r="L710" t="str">
            <v>January 14, 2009</v>
          </cell>
          <cell r="M710">
            <v>39827.416666666664</v>
          </cell>
          <cell r="N710" t="str">
            <v>Approve</v>
          </cell>
          <cell r="O710">
            <v>2889000</v>
          </cell>
          <cell r="Q710" t="str">
            <v>Yes</v>
          </cell>
          <cell r="R710">
            <v>39829</v>
          </cell>
          <cell r="T710" t="str">
            <v>Timothy E. Barnes</v>
          </cell>
          <cell r="U710" t="str">
            <v>606-526-2717</v>
          </cell>
          <cell r="V710" t="str">
            <v>John David King 606-546-3047</v>
          </cell>
          <cell r="W710" t="str">
            <v>P.O. Box 1323 / 1030 Cumberland Falls Highway</v>
          </cell>
          <cell r="X710" t="str">
            <v>Corbin</v>
          </cell>
          <cell r="Y710" t="str">
            <v>KY</v>
          </cell>
          <cell r="Z710" t="str">
            <v>40702-1323</v>
          </cell>
          <cell r="AA710" t="str">
            <v>(606) 258-0218</v>
          </cell>
          <cell r="AE710" t="str">
            <v>Hughes Hubbard</v>
          </cell>
        </row>
        <row r="711">
          <cell r="A711">
            <v>657</v>
          </cell>
          <cell r="B711" t="str">
            <v>January 8, 2009</v>
          </cell>
          <cell r="C711" t="str">
            <v>FDIC</v>
          </cell>
          <cell r="D711" t="str">
            <v>RSSD</v>
          </cell>
          <cell r="E711">
            <v>1493672</v>
          </cell>
          <cell r="F711" t="str">
            <v>CSRA Bank Corp. / First State Bank</v>
          </cell>
          <cell r="G711" t="str">
            <v>OTC - Private</v>
          </cell>
          <cell r="H711">
            <v>2470000</v>
          </cell>
          <cell r="I711" t="str">
            <v>Approve</v>
          </cell>
          <cell r="T711" t="str">
            <v>Joseph E. Gore</v>
          </cell>
          <cell r="U711" t="str">
            <v>706-547-6502</v>
          </cell>
          <cell r="V711" t="str">
            <v>Richard E. (Skip) Horne 706-547-6502</v>
          </cell>
          <cell r="W711" t="str">
            <v>300 Broad Street, P.O. Box 555</v>
          </cell>
          <cell r="X711" t="str">
            <v>Wrens</v>
          </cell>
          <cell r="Y711" t="str">
            <v>GA</v>
          </cell>
          <cell r="Z711" t="str">
            <v>30833</v>
          </cell>
          <cell r="AA711" t="str">
            <v>(706) 547-0332</v>
          </cell>
          <cell r="AE711" t="str">
            <v>Squire Sanders</v>
          </cell>
        </row>
        <row r="712">
          <cell r="A712">
            <v>658</v>
          </cell>
          <cell r="B712" t="str">
            <v>January 8, 2009</v>
          </cell>
          <cell r="C712" t="str">
            <v>FDIC</v>
          </cell>
          <cell r="D712" t="str">
            <v>RSSD</v>
          </cell>
          <cell r="E712">
            <v>3193033</v>
          </cell>
          <cell r="F712" t="str">
            <v>Rio Financial Services, Inc.</v>
          </cell>
          <cell r="G712" t="str">
            <v>Private</v>
          </cell>
          <cell r="H712">
            <v>3370000</v>
          </cell>
          <cell r="I712" t="str">
            <v>Approve</v>
          </cell>
          <cell r="T712" t="str">
            <v>Ford Sasser</v>
          </cell>
          <cell r="U712" t="str">
            <v>956-631-7890</v>
          </cell>
          <cell r="V712" t="str">
            <v>Cathy Grossman 956-631-7890</v>
          </cell>
          <cell r="W712" t="str">
            <v>1655 N. 23rd St. / (P.O. Box 4169)</v>
          </cell>
          <cell r="X712" t="str">
            <v>McAllen</v>
          </cell>
          <cell r="Y712" t="str">
            <v>TX</v>
          </cell>
          <cell r="Z712" t="str">
            <v>78502</v>
          </cell>
          <cell r="AA712" t="str">
            <v>(956) 630-0862</v>
          </cell>
          <cell r="AE712" t="str">
            <v>Hughes Hubbard</v>
          </cell>
        </row>
        <row r="713">
          <cell r="A713">
            <v>659</v>
          </cell>
          <cell r="B713" t="str">
            <v>January 8, 2009</v>
          </cell>
          <cell r="C713" t="str">
            <v>FDIC</v>
          </cell>
          <cell r="D713" t="str">
            <v>RSSD</v>
          </cell>
          <cell r="E713">
            <v>3595020</v>
          </cell>
          <cell r="F713" t="str">
            <v>Midwest Regional Bancorp, Inc. / The Bank of Otterville</v>
          </cell>
          <cell r="G713" t="str">
            <v>Private</v>
          </cell>
          <cell r="H713">
            <v>700000</v>
          </cell>
          <cell r="I713" t="str">
            <v>Approve</v>
          </cell>
          <cell r="L713" t="str">
            <v>January 15, 2009</v>
          </cell>
          <cell r="M713">
            <v>39828.541666666664</v>
          </cell>
          <cell r="N713" t="str">
            <v>Approve - Conditional</v>
          </cell>
          <cell r="O713">
            <v>700000</v>
          </cell>
          <cell r="R713">
            <v>39829</v>
          </cell>
          <cell r="T713" t="str">
            <v>Michael F. Bender</v>
          </cell>
          <cell r="U713" t="str">
            <v>636-937-5372</v>
          </cell>
          <cell r="V713" t="str">
            <v>Kathy Fehlig 636-937-5351</v>
          </cell>
          <cell r="W713" t="str">
            <v>101 E. Main Street, Suite 2600</v>
          </cell>
          <cell r="X713" t="str">
            <v>Festus</v>
          </cell>
          <cell r="Y713" t="str">
            <v>MO</v>
          </cell>
          <cell r="Z713" t="str">
            <v>63028</v>
          </cell>
          <cell r="AA713" t="str">
            <v>(636) 937-5372</v>
          </cell>
          <cell r="AE713" t="str">
            <v>Squire Sanders</v>
          </cell>
        </row>
        <row r="714">
          <cell r="A714">
            <v>660</v>
          </cell>
          <cell r="B714" t="str">
            <v>January 8, 2009</v>
          </cell>
          <cell r="C714" t="str">
            <v>FDIC</v>
          </cell>
          <cell r="D714" t="str">
            <v>RSSD</v>
          </cell>
          <cell r="E714">
            <v>3306589</v>
          </cell>
          <cell r="F714" t="str">
            <v>White River Bancshares Company / Signature Bank of Arkansas</v>
          </cell>
          <cell r="G714" t="str">
            <v>OTC - Private</v>
          </cell>
          <cell r="H714">
            <v>16800000</v>
          </cell>
          <cell r="I714" t="str">
            <v>Approve</v>
          </cell>
          <cell r="T714" t="str">
            <v>Gary R. Head</v>
          </cell>
          <cell r="U714" t="str">
            <v>479-684-3701</v>
          </cell>
          <cell r="V714" t="str">
            <v>Marilyn Hendricks 479-684-3702</v>
          </cell>
          <cell r="W714" t="str">
            <v>3878 N. Crossover Road, Suite 20</v>
          </cell>
          <cell r="X714" t="str">
            <v>Fayetteville</v>
          </cell>
          <cell r="Y714" t="str">
            <v>AR</v>
          </cell>
          <cell r="Z714" t="str">
            <v>72703</v>
          </cell>
          <cell r="AA714" t="str">
            <v>(479) 684-3796</v>
          </cell>
          <cell r="AE714" t="str">
            <v>Hughes Hubbard</v>
          </cell>
        </row>
        <row r="715">
          <cell r="A715">
            <v>661</v>
          </cell>
          <cell r="B715" t="str">
            <v>January 8, 2009</v>
          </cell>
          <cell r="C715" t="str">
            <v>FDIC</v>
          </cell>
          <cell r="D715" t="str">
            <v>RSSD</v>
          </cell>
          <cell r="E715">
            <v>1132636</v>
          </cell>
          <cell r="F715" t="str">
            <v>First Colebrook Bancorp, Inc.</v>
          </cell>
          <cell r="G715" t="str">
            <v>Private</v>
          </cell>
          <cell r="H715">
            <v>4500000</v>
          </cell>
          <cell r="I715" t="str">
            <v>Approve</v>
          </cell>
          <cell r="L715" t="str">
            <v>January 14, 2009</v>
          </cell>
          <cell r="M715">
            <v>39827.416666666664</v>
          </cell>
          <cell r="N715" t="str">
            <v>Approve</v>
          </cell>
          <cell r="O715">
            <v>4500000</v>
          </cell>
          <cell r="Q715" t="str">
            <v>Yes</v>
          </cell>
          <cell r="R715">
            <v>39829</v>
          </cell>
          <cell r="T715" t="str">
            <v>James Tibbetts</v>
          </cell>
          <cell r="U715" t="str">
            <v>603-237-5551</v>
          </cell>
          <cell r="V715" t="str">
            <v>Peter H. Winship 603-228-1505</v>
          </cell>
          <cell r="W715" t="str">
            <v>132 Main Street</v>
          </cell>
          <cell r="X715" t="str">
            <v>Colebrook</v>
          </cell>
          <cell r="Y715" t="str">
            <v>NH</v>
          </cell>
          <cell r="Z715" t="str">
            <v>03576</v>
          </cell>
          <cell r="AA715" t="str">
            <v>(603) 237-8523</v>
          </cell>
          <cell r="AE715" t="str">
            <v>Squire Sanders</v>
          </cell>
        </row>
        <row r="716">
          <cell r="A716">
            <v>662</v>
          </cell>
          <cell r="B716" t="str">
            <v>January 8, 2009</v>
          </cell>
          <cell r="C716" t="str">
            <v>FDIC</v>
          </cell>
          <cell r="D716" t="str">
            <v>RSSD</v>
          </cell>
          <cell r="E716">
            <v>1065190</v>
          </cell>
          <cell r="F716" t="str">
            <v>Bern Bancshares, Inc.</v>
          </cell>
          <cell r="G716" t="str">
            <v>Private</v>
          </cell>
          <cell r="H716">
            <v>950000</v>
          </cell>
          <cell r="I716" t="str">
            <v>Approve</v>
          </cell>
          <cell r="L716" t="str">
            <v>January 14, 2009</v>
          </cell>
          <cell r="M716">
            <v>39827.416666666664</v>
          </cell>
          <cell r="N716" t="str">
            <v>Approve</v>
          </cell>
          <cell r="O716">
            <v>950000</v>
          </cell>
          <cell r="Q716" t="str">
            <v>Yes</v>
          </cell>
          <cell r="R716">
            <v>39829</v>
          </cell>
          <cell r="T716" t="str">
            <v>William J. Sheik</v>
          </cell>
          <cell r="U716" t="str">
            <v>785-336-6121</v>
          </cell>
          <cell r="V716" t="str">
            <v>Gary L. Sparling 785-336-6121</v>
          </cell>
          <cell r="W716" t="str">
            <v>402 Main Street / P.O. Box 123</v>
          </cell>
          <cell r="X716" t="str">
            <v>Bern</v>
          </cell>
          <cell r="Y716" t="str">
            <v>KS</v>
          </cell>
          <cell r="Z716" t="str">
            <v>66408</v>
          </cell>
          <cell r="AA716" t="str">
            <v>(785) 336-3634</v>
          </cell>
          <cell r="AE716" t="str">
            <v>Hughes Hubbard</v>
          </cell>
        </row>
        <row r="717">
          <cell r="A717">
            <v>663</v>
          </cell>
          <cell r="B717" t="str">
            <v>January 8, 2009</v>
          </cell>
          <cell r="C717" t="str">
            <v>FDIC</v>
          </cell>
          <cell r="D717" t="str">
            <v>RSSD</v>
          </cell>
          <cell r="E717">
            <v>3212046</v>
          </cell>
          <cell r="F717" t="str">
            <v>Covenant Financial Corporation</v>
          </cell>
          <cell r="G717" t="str">
            <v>Private</v>
          </cell>
          <cell r="H717">
            <v>5000000</v>
          </cell>
          <cell r="I717" t="str">
            <v>Approve</v>
          </cell>
          <cell r="T717" t="str">
            <v>Willis L. Frazer</v>
          </cell>
          <cell r="U717" t="str">
            <v>662-621-1869</v>
          </cell>
          <cell r="V717" t="str">
            <v>Deborah F. Wimberly 662-621-1869</v>
          </cell>
          <cell r="W717" t="str">
            <v>206 Sharkey Avenue / P.O. Box 550</v>
          </cell>
          <cell r="X717" t="str">
            <v>Clarksdale</v>
          </cell>
          <cell r="Y717" t="str">
            <v>MS</v>
          </cell>
          <cell r="Z717" t="str">
            <v>38614</v>
          </cell>
          <cell r="AA717" t="str">
            <v>(662) 621-1577</v>
          </cell>
          <cell r="AE717" t="str">
            <v>Squire Sanders</v>
          </cell>
        </row>
        <row r="718">
          <cell r="A718">
            <v>664</v>
          </cell>
          <cell r="B718" t="str">
            <v>January 8, 2009</v>
          </cell>
          <cell r="C718" t="str">
            <v>FDIC</v>
          </cell>
          <cell r="D718" t="str">
            <v>RSSD</v>
          </cell>
          <cell r="E718">
            <v>3161144</v>
          </cell>
          <cell r="F718" t="str">
            <v>United American Bank</v>
          </cell>
          <cell r="G718" t="str">
            <v>OTC - Private</v>
          </cell>
          <cell r="H718">
            <v>8700000</v>
          </cell>
          <cell r="I718" t="str">
            <v>Approve</v>
          </cell>
          <cell r="L718" t="str">
            <v>January 14, 2009</v>
          </cell>
          <cell r="M718">
            <v>39827.416666666664</v>
          </cell>
          <cell r="N718" t="str">
            <v>Approve</v>
          </cell>
          <cell r="O718">
            <v>8700000</v>
          </cell>
          <cell r="Q718" t="str">
            <v>Yes</v>
          </cell>
          <cell r="R718">
            <v>39829</v>
          </cell>
          <cell r="T718" t="str">
            <v>John Schrup</v>
          </cell>
          <cell r="U718" t="str">
            <v>650-579-1502</v>
          </cell>
          <cell r="V718" t="str">
            <v>Gerry Brown 650-579-1560</v>
          </cell>
          <cell r="W718" t="str">
            <v>101 South Ellsworth Avenue, Suite 110</v>
          </cell>
          <cell r="X718" t="str">
            <v>San Mateo</v>
          </cell>
          <cell r="Y718" t="str">
            <v>CA</v>
          </cell>
          <cell r="Z718" t="str">
            <v>94401</v>
          </cell>
          <cell r="AA718" t="str">
            <v>(650) 579-1503</v>
          </cell>
          <cell r="AE718" t="str">
            <v>Hughes Hubbard</v>
          </cell>
        </row>
        <row r="719">
          <cell r="A719">
            <v>665</v>
          </cell>
          <cell r="B719" t="str">
            <v>January 8, 2009</v>
          </cell>
          <cell r="C719" t="str">
            <v>FDIC</v>
          </cell>
          <cell r="D719" t="str">
            <v>RSSD</v>
          </cell>
          <cell r="E719">
            <v>3488579</v>
          </cell>
          <cell r="F719" t="str">
            <v>Central Bank</v>
          </cell>
          <cell r="G719" t="str">
            <v>Private</v>
          </cell>
          <cell r="H719">
            <v>0</v>
          </cell>
          <cell r="I719" t="str">
            <v>Approve</v>
          </cell>
          <cell r="P719" t="str">
            <v>1/12/09: Received letter stating institution is withdrawing from CPP</v>
          </cell>
          <cell r="T719" t="str">
            <v>John G. Foley</v>
          </cell>
          <cell r="U719" t="str">
            <v>501-221-6400</v>
          </cell>
          <cell r="V719" t="str">
            <v>David R. Estes 501-250-8401</v>
          </cell>
          <cell r="W719" t="str">
            <v>1506 Market Street, Suite C-180</v>
          </cell>
          <cell r="X719" t="str">
            <v>Little Rock</v>
          </cell>
          <cell r="Y719" t="str">
            <v>AR</v>
          </cell>
          <cell r="Z719" t="str">
            <v>72211</v>
          </cell>
          <cell r="AA719" t="str">
            <v>(501) 227-8932</v>
          </cell>
          <cell r="AJ719">
            <v>39825</v>
          </cell>
        </row>
        <row r="720">
          <cell r="A720">
            <v>666</v>
          </cell>
          <cell r="B720" t="str">
            <v>January 8, 2009</v>
          </cell>
          <cell r="C720" t="str">
            <v>FDIC</v>
          </cell>
          <cell r="D720" t="str">
            <v>RSSD</v>
          </cell>
          <cell r="E720">
            <v>3228681</v>
          </cell>
          <cell r="F720" t="str">
            <v>First Southwest Bancorporation, Inc.</v>
          </cell>
          <cell r="G720" t="str">
            <v>OTC - Private</v>
          </cell>
          <cell r="H720">
            <v>5500000</v>
          </cell>
          <cell r="I720" t="str">
            <v>Approve</v>
          </cell>
          <cell r="L720" t="str">
            <v>January 15, 2009</v>
          </cell>
          <cell r="M720">
            <v>39828.541666666664</v>
          </cell>
          <cell r="N720" t="str">
            <v>Approve</v>
          </cell>
          <cell r="O720">
            <v>5500000</v>
          </cell>
          <cell r="Q720" t="str">
            <v>Yes</v>
          </cell>
          <cell r="R720">
            <v>39829</v>
          </cell>
          <cell r="T720" t="str">
            <v>David E. Broyles</v>
          </cell>
          <cell r="U720" t="str">
            <v>719-587-4205</v>
          </cell>
          <cell r="V720" t="str">
            <v>Anne Jones 719-587-4207</v>
          </cell>
          <cell r="W720" t="str">
            <v>720 Main Street / P.O. Box 1139</v>
          </cell>
          <cell r="X720" t="str">
            <v>Alamosa</v>
          </cell>
          <cell r="Y720" t="str">
            <v>CO</v>
          </cell>
          <cell r="Z720" t="str">
            <v>81101</v>
          </cell>
          <cell r="AA720" t="str">
            <v>(719) 587-4242</v>
          </cell>
          <cell r="AE720" t="str">
            <v>Hughes Hubbard</v>
          </cell>
        </row>
        <row r="721">
          <cell r="A721">
            <v>667</v>
          </cell>
          <cell r="B721" t="str">
            <v>January 8, 2009</v>
          </cell>
          <cell r="C721" t="str">
            <v>FDIC</v>
          </cell>
          <cell r="D721" t="str">
            <v>RSSD</v>
          </cell>
          <cell r="E721">
            <v>3577370</v>
          </cell>
          <cell r="F721" t="str">
            <v>Community Holding Company of Florida, Inc.</v>
          </cell>
          <cell r="G721" t="str">
            <v>Private</v>
          </cell>
          <cell r="H721">
            <v>1050000</v>
          </cell>
          <cell r="I721" t="str">
            <v>Approve</v>
          </cell>
          <cell r="L721" t="str">
            <v>January 14, 2009</v>
          </cell>
          <cell r="M721">
            <v>39827.416666666664</v>
          </cell>
          <cell r="N721" t="str">
            <v>Approve</v>
          </cell>
          <cell r="O721">
            <v>1050000</v>
          </cell>
          <cell r="Q721" t="str">
            <v>Yes</v>
          </cell>
          <cell r="R721">
            <v>39829</v>
          </cell>
          <cell r="T721" t="str">
            <v>Charles W. Nicholson, Jr.</v>
          </cell>
          <cell r="U721" t="str">
            <v>850-650-4231</v>
          </cell>
          <cell r="V721" t="str">
            <v>Fred Leopold 850-650-4231</v>
          </cell>
          <cell r="W721" t="str">
            <v>12590 Emerald Coast Parkway</v>
          </cell>
          <cell r="X721" t="str">
            <v>Miramar Beach</v>
          </cell>
          <cell r="Y721" t="str">
            <v>FL</v>
          </cell>
          <cell r="Z721" t="str">
            <v>32550</v>
          </cell>
          <cell r="AA721" t="str">
            <v>(850) 650-9678</v>
          </cell>
          <cell r="AE721" t="str">
            <v>Squire Sanders</v>
          </cell>
        </row>
        <row r="722">
          <cell r="A722">
            <v>668</v>
          </cell>
          <cell r="B722" t="str">
            <v>January 8, 2009</v>
          </cell>
          <cell r="C722" t="str">
            <v>OTS</v>
          </cell>
          <cell r="D722" t="str">
            <v>RSSD</v>
          </cell>
          <cell r="E722">
            <v>3091924</v>
          </cell>
          <cell r="F722" t="str">
            <v>Prudential Financial, Inc.</v>
          </cell>
          <cell r="G722" t="str">
            <v xml:space="preserve">Public </v>
          </cell>
          <cell r="H722">
            <v>8000000000</v>
          </cell>
          <cell r="I722" t="str">
            <v>Approve</v>
          </cell>
          <cell r="T722" t="str">
            <v>Mark B. Grier</v>
          </cell>
          <cell r="U722" t="str">
            <v>973-802-3398</v>
          </cell>
          <cell r="V722" t="str">
            <v>Richard J. Carbone 973-802-7190</v>
          </cell>
          <cell r="W722" t="str">
            <v>751 Broad Street</v>
          </cell>
          <cell r="X722" t="str">
            <v>Newark</v>
          </cell>
          <cell r="Y722" t="str">
            <v>NJ</v>
          </cell>
          <cell r="Z722" t="str">
            <v>07102</v>
          </cell>
          <cell r="AA722" t="str">
            <v>(973) 802-3414</v>
          </cell>
        </row>
        <row r="723">
          <cell r="A723">
            <v>669</v>
          </cell>
          <cell r="B723" t="str">
            <v>January 8, 2009</v>
          </cell>
          <cell r="C723" t="str">
            <v>FRB</v>
          </cell>
          <cell r="D723" t="str">
            <v>RSSD</v>
          </cell>
          <cell r="E723">
            <v>2860431</v>
          </cell>
          <cell r="F723" t="str">
            <v>1st United Bancorp, Inc.</v>
          </cell>
          <cell r="G723" t="str">
            <v xml:space="preserve">Public </v>
          </cell>
          <cell r="H723">
            <v>10000000</v>
          </cell>
          <cell r="I723" t="str">
            <v>Approve</v>
          </cell>
          <cell r="T723" t="str">
            <v>Rudy E. Schupp</v>
          </cell>
          <cell r="U723" t="str">
            <v>561-616-3046</v>
          </cell>
          <cell r="V723" t="str">
            <v>John Marino 561-616-3063</v>
          </cell>
          <cell r="W723" t="str">
            <v>One North Federal Highway</v>
          </cell>
          <cell r="X723" t="str">
            <v>Boca Raton</v>
          </cell>
          <cell r="Y723" t="str">
            <v>FL</v>
          </cell>
          <cell r="Z723" t="str">
            <v>33432</v>
          </cell>
          <cell r="AA723" t="str">
            <v>(561) 616-3110</v>
          </cell>
          <cell r="AE723" t="str">
            <v>Squire Sanders</v>
          </cell>
        </row>
        <row r="725">
          <cell r="A725">
            <v>670</v>
          </cell>
          <cell r="B725" t="str">
            <v>January 9, 2009</v>
          </cell>
          <cell r="C725" t="str">
            <v>FRB</v>
          </cell>
          <cell r="D725" t="str">
            <v>RSSD</v>
          </cell>
          <cell r="E725">
            <v>1055315</v>
          </cell>
          <cell r="F725" t="str">
            <v>F&amp;M Bancorporation, Inc.</v>
          </cell>
          <cell r="G725" t="str">
            <v>OTC - Private</v>
          </cell>
          <cell r="H725">
            <v>35000000</v>
          </cell>
          <cell r="I725" t="str">
            <v>Approve</v>
          </cell>
          <cell r="L725" t="str">
            <v>January 16, 2009</v>
          </cell>
          <cell r="M725">
            <v>39829.541666666664</v>
          </cell>
          <cell r="N725" t="str">
            <v>Hold</v>
          </cell>
          <cell r="T725" t="str">
            <v>Anthony B. Davis</v>
          </cell>
          <cell r="U725" t="str">
            <v>918-748-4069</v>
          </cell>
          <cell r="V725" t="str">
            <v>Neal Tomlins 918-748-4166</v>
          </cell>
          <cell r="W725" t="str">
            <v>1330 South Harvard Ave.</v>
          </cell>
          <cell r="X725" t="str">
            <v>Tulsa</v>
          </cell>
          <cell r="Y725" t="str">
            <v>OK</v>
          </cell>
          <cell r="Z725" t="str">
            <v>74112</v>
          </cell>
          <cell r="AA725" t="str">
            <v>(918) 748-4007</v>
          </cell>
          <cell r="AE725" t="str">
            <v>Hughes Hubbard</v>
          </cell>
        </row>
        <row r="726">
          <cell r="A726">
            <v>671</v>
          </cell>
          <cell r="B726" t="str">
            <v>January 9, 2009</v>
          </cell>
          <cell r="C726" t="str">
            <v>FRB</v>
          </cell>
          <cell r="D726" t="str">
            <v>RSSD</v>
          </cell>
          <cell r="E726">
            <v>2467474</v>
          </cell>
          <cell r="F726" t="str">
            <v>Adirondack Bancorp, Inc.</v>
          </cell>
          <cell r="G726" t="str">
            <v>OTC - Private</v>
          </cell>
          <cell r="H726">
            <v>5300000</v>
          </cell>
          <cell r="I726" t="str">
            <v>Approve</v>
          </cell>
          <cell r="L726" t="str">
            <v>January 15, 2009</v>
          </cell>
          <cell r="M726">
            <v>39828.541666666664</v>
          </cell>
          <cell r="N726" t="str">
            <v>Approve</v>
          </cell>
          <cell r="O726">
            <v>5300000</v>
          </cell>
          <cell r="Q726" t="str">
            <v>Yes</v>
          </cell>
          <cell r="R726">
            <v>39829</v>
          </cell>
          <cell r="T726" t="str">
            <v>Gary W. Kavney</v>
          </cell>
          <cell r="U726" t="str">
            <v>315-798-4039, ext 228</v>
          </cell>
          <cell r="V726" t="str">
            <v>Robert H. Hillick 3151-798-4069, ext 272</v>
          </cell>
          <cell r="W726" t="str">
            <v>185 Genesee Street</v>
          </cell>
          <cell r="X726" t="str">
            <v>Utica</v>
          </cell>
          <cell r="Y726" t="str">
            <v>NY</v>
          </cell>
          <cell r="Z726" t="str">
            <v>13501</v>
          </cell>
          <cell r="AA726" t="str">
            <v>(315) 734-9581</v>
          </cell>
          <cell r="AE726" t="str">
            <v>Squire Sanders</v>
          </cell>
        </row>
        <row r="727">
          <cell r="A727">
            <v>672</v>
          </cell>
          <cell r="B727" t="str">
            <v>January 9, 2009</v>
          </cell>
          <cell r="C727" t="str">
            <v>FRB</v>
          </cell>
          <cell r="D727" t="str">
            <v>RSSD</v>
          </cell>
          <cell r="E727">
            <v>1132391</v>
          </cell>
          <cell r="F727" t="str">
            <v>Southwest Virginia Bankshares, Inc.</v>
          </cell>
          <cell r="G727" t="str">
            <v>Private</v>
          </cell>
          <cell r="H727">
            <v>6900000</v>
          </cell>
          <cell r="I727" t="str">
            <v>Approve</v>
          </cell>
          <cell r="L727" t="str">
            <v>January 14, 2009</v>
          </cell>
          <cell r="M727">
            <v>39827.416666666664</v>
          </cell>
          <cell r="N727" t="str">
            <v>Approve</v>
          </cell>
          <cell r="O727">
            <v>6900000</v>
          </cell>
          <cell r="Q727" t="str">
            <v>Yes</v>
          </cell>
          <cell r="R727">
            <v>39829</v>
          </cell>
          <cell r="T727" t="str">
            <v>Chris Snodgrass</v>
          </cell>
          <cell r="U727" t="str">
            <v>276-783-3116</v>
          </cell>
          <cell r="V727" t="str">
            <v>John "Ed" Stringer 276-783-3116</v>
          </cell>
          <cell r="W727" t="str">
            <v>102 W. Main St. / P.O. Box 1067</v>
          </cell>
          <cell r="X727" t="str">
            <v>Marion</v>
          </cell>
          <cell r="Y727" t="str">
            <v>VA</v>
          </cell>
          <cell r="Z727" t="str">
            <v>24354</v>
          </cell>
          <cell r="AA727" t="str">
            <v>(276) 782-9136</v>
          </cell>
          <cell r="AE727" t="str">
            <v>Hughes Hubbard</v>
          </cell>
        </row>
        <row r="728">
          <cell r="A728">
            <v>673</v>
          </cell>
          <cell r="B728" t="str">
            <v>January 9, 2009</v>
          </cell>
          <cell r="C728" t="str">
            <v>OTS</v>
          </cell>
          <cell r="D728" t="str">
            <v>RSSD</v>
          </cell>
          <cell r="E728">
            <v>3835100</v>
          </cell>
          <cell r="F728" t="str">
            <v>Crazy Woman Creek Bancorp, Inc.</v>
          </cell>
          <cell r="G728" t="str">
            <v>OTC - Public</v>
          </cell>
          <cell r="H728">
            <v>3100000</v>
          </cell>
          <cell r="I728" t="str">
            <v>Approve</v>
          </cell>
          <cell r="L728" t="str">
            <v>January 14, 2009</v>
          </cell>
          <cell r="M728">
            <v>39827.416666666664</v>
          </cell>
          <cell r="N728" t="str">
            <v>Approve</v>
          </cell>
          <cell r="O728">
            <v>3100000</v>
          </cell>
          <cell r="Q728" t="str">
            <v>Yes</v>
          </cell>
          <cell r="R728">
            <v>39829</v>
          </cell>
          <cell r="T728" t="str">
            <v>Gary J. Havens</v>
          </cell>
          <cell r="U728" t="str">
            <v>307-684-5591</v>
          </cell>
          <cell r="V728" t="str">
            <v>Carolyn Kaiser 307-684-5591</v>
          </cell>
          <cell r="W728" t="str">
            <v>P.O. Box 120, 106 Fort Street</v>
          </cell>
          <cell r="X728" t="str">
            <v>Buffalo</v>
          </cell>
          <cell r="Y728" t="str">
            <v>NY</v>
          </cell>
          <cell r="Z728" t="str">
            <v>82834</v>
          </cell>
          <cell r="AA728" t="str">
            <v>(307) 684-7854</v>
          </cell>
          <cell r="AE728" t="str">
            <v>Hughes Hubbard</v>
          </cell>
        </row>
        <row r="729">
          <cell r="A729">
            <v>674</v>
          </cell>
          <cell r="B729" t="str">
            <v>January 9, 2009</v>
          </cell>
          <cell r="C729" t="str">
            <v>OTS</v>
          </cell>
          <cell r="D729" t="str">
            <v>RSSD</v>
          </cell>
          <cell r="E729">
            <v>3832592</v>
          </cell>
          <cell r="F729" t="str">
            <v>Banckentucky, Inc.</v>
          </cell>
          <cell r="G729" t="str">
            <v>Private</v>
          </cell>
          <cell r="H729">
            <v>3000000</v>
          </cell>
          <cell r="I729" t="str">
            <v>Approve</v>
          </cell>
          <cell r="L729" t="str">
            <v>January 14, 2009</v>
          </cell>
          <cell r="M729">
            <v>39827.416666666664</v>
          </cell>
          <cell r="N729" t="str">
            <v>Approve</v>
          </cell>
          <cell r="O729">
            <v>3000000</v>
          </cell>
          <cell r="Q729" t="str">
            <v>Yes</v>
          </cell>
          <cell r="R729">
            <v>39829</v>
          </cell>
          <cell r="T729" t="str">
            <v>Ronnie Gibson</v>
          </cell>
          <cell r="U729" t="str">
            <v>270-753-5626</v>
          </cell>
          <cell r="V729" t="str">
            <v>Marla Geib 270-753-5626</v>
          </cell>
          <cell r="W729" t="str">
            <v>405 South 12th Street / P.O. Box 1300</v>
          </cell>
          <cell r="X729" t="str">
            <v>Murray</v>
          </cell>
          <cell r="Y729" t="str">
            <v>KY</v>
          </cell>
          <cell r="Z729" t="str">
            <v>42071</v>
          </cell>
          <cell r="AA729" t="str">
            <v>(270) 753-5686</v>
          </cell>
          <cell r="AE729" t="str">
            <v>Hughes Hubbard</v>
          </cell>
        </row>
        <row r="730">
          <cell r="A730">
            <v>675</v>
          </cell>
          <cell r="B730" t="str">
            <v>January 9, 2009</v>
          </cell>
          <cell r="C730" t="str">
            <v>OTS</v>
          </cell>
          <cell r="D730" t="str">
            <v>RSSD</v>
          </cell>
          <cell r="E730">
            <v>2506784</v>
          </cell>
          <cell r="F730" t="str">
            <v>ASB Financial Corporation</v>
          </cell>
          <cell r="G730" t="str">
            <v>Private</v>
          </cell>
          <cell r="H730">
            <v>2000000</v>
          </cell>
          <cell r="I730" t="str">
            <v>Approve</v>
          </cell>
          <cell r="L730" t="str">
            <v>January 15, 2009</v>
          </cell>
          <cell r="M730">
            <v>39828.541666666664</v>
          </cell>
          <cell r="N730" t="str">
            <v>Approve</v>
          </cell>
          <cell r="O730">
            <v>2000000</v>
          </cell>
          <cell r="Q730" t="str">
            <v>Yes</v>
          </cell>
          <cell r="R730">
            <v>39829</v>
          </cell>
          <cell r="T730" t="str">
            <v>Michael L. Gampp</v>
          </cell>
          <cell r="U730" t="str">
            <v>740-354-3177</v>
          </cell>
          <cell r="V730" t="str">
            <v>Robert M. Smith 740-354-3177</v>
          </cell>
          <cell r="W730" t="str">
            <v>503 Chillocothe Street / P.O. Box 1583</v>
          </cell>
          <cell r="X730" t="str">
            <v>Portsmouth</v>
          </cell>
          <cell r="Y730" t="str">
            <v>OH</v>
          </cell>
          <cell r="Z730" t="str">
            <v>45662</v>
          </cell>
          <cell r="AA730" t="str">
            <v>(740) 355-1142</v>
          </cell>
          <cell r="AE730" t="str">
            <v>Squire Sanders</v>
          </cell>
        </row>
        <row r="732">
          <cell r="A732">
            <v>676</v>
          </cell>
          <cell r="B732" t="str">
            <v>January 12, 2009</v>
          </cell>
          <cell r="C732" t="str">
            <v>OTS</v>
          </cell>
          <cell r="D732" t="str">
            <v>RSSD</v>
          </cell>
          <cell r="E732">
            <v>3836741</v>
          </cell>
          <cell r="F732" t="str">
            <v>CBHC Financialcorp, Inc.</v>
          </cell>
          <cell r="G732" t="str">
            <v>Private</v>
          </cell>
          <cell r="H732">
            <v>2330000</v>
          </cell>
          <cell r="I732" t="str">
            <v>Approve</v>
          </cell>
          <cell r="T732" t="str">
            <v>Scott T. Page</v>
          </cell>
          <cell r="U732" t="str">
            <v>609-965-7151</v>
          </cell>
          <cell r="V732" t="str">
            <v>Walter R. Fillmore 609-965-7151</v>
          </cell>
          <cell r="W732" t="str">
            <v>223 Buffalo Avenue</v>
          </cell>
          <cell r="X732" t="str">
            <v>Egg Harbor City</v>
          </cell>
          <cell r="Y732" t="str">
            <v>NJ</v>
          </cell>
          <cell r="Z732" t="str">
            <v>08215</v>
          </cell>
          <cell r="AA732" t="str">
            <v>(609) 965-0504</v>
          </cell>
          <cell r="AE732" t="str">
            <v>Hughes Hubbard</v>
          </cell>
        </row>
        <row r="733">
          <cell r="A733">
            <v>677</v>
          </cell>
          <cell r="B733" t="str">
            <v>January 12, 2009</v>
          </cell>
          <cell r="C733" t="str">
            <v>FRB</v>
          </cell>
          <cell r="D733" t="str">
            <v>RSSD</v>
          </cell>
          <cell r="E733">
            <v>2813503</v>
          </cell>
          <cell r="F733" t="str">
            <v>Peoples Bancorp, Inc.</v>
          </cell>
          <cell r="G733" t="str">
            <v>OTC - Public</v>
          </cell>
          <cell r="H733">
            <v>2636880</v>
          </cell>
          <cell r="I733" t="str">
            <v>Approve</v>
          </cell>
          <cell r="L733" t="str">
            <v>January 14, 2009</v>
          </cell>
          <cell r="M733">
            <v>39827.416666666664</v>
          </cell>
          <cell r="N733" t="str">
            <v>Approve</v>
          </cell>
          <cell r="O733">
            <v>2636000</v>
          </cell>
          <cell r="Q733" t="str">
            <v>Yes</v>
          </cell>
          <cell r="R733">
            <v>39829</v>
          </cell>
          <cell r="T733" t="str">
            <v>W. Franklin Appleby, Jr.</v>
          </cell>
          <cell r="U733" t="str">
            <v>847-368-0100</v>
          </cell>
          <cell r="V733" t="str">
            <v>Mary Ann Flynn 847-670-0303</v>
          </cell>
          <cell r="W733" t="str">
            <v>10 South Vail Avenue</v>
          </cell>
          <cell r="X733" t="str">
            <v>Arlington Heights</v>
          </cell>
          <cell r="Y733" t="str">
            <v>IL</v>
          </cell>
          <cell r="Z733" t="str">
            <v>60005</v>
          </cell>
          <cell r="AA733" t="str">
            <v>(847) 368-0911</v>
          </cell>
          <cell r="AE733" t="str">
            <v>Squire Sanders</v>
          </cell>
        </row>
        <row r="734">
          <cell r="A734">
            <v>678</v>
          </cell>
          <cell r="B734" t="str">
            <v>January 12, 2009</v>
          </cell>
          <cell r="C734" t="str">
            <v>FRB</v>
          </cell>
          <cell r="D734" t="str">
            <v>RSSD</v>
          </cell>
          <cell r="E734">
            <v>1978674</v>
          </cell>
          <cell r="F734" t="str">
            <v>Commercial Financial Corp.</v>
          </cell>
          <cell r="G734" t="str">
            <v>Private</v>
          </cell>
          <cell r="H734">
            <v>10700000</v>
          </cell>
          <cell r="I734" t="str">
            <v>Approve</v>
          </cell>
          <cell r="T734" t="str">
            <v>John C. Brown</v>
          </cell>
          <cell r="U734" t="str">
            <v>712-336-4100</v>
          </cell>
          <cell r="V734" t="str">
            <v>Timothy J. Brown 712-732-2190</v>
          </cell>
          <cell r="W734" t="str">
            <v>600 Lake Avenue</v>
          </cell>
          <cell r="X734" t="str">
            <v>Storm Lake</v>
          </cell>
          <cell r="Y734" t="str">
            <v>IA</v>
          </cell>
          <cell r="Z734" t="str">
            <v>50588</v>
          </cell>
          <cell r="AA734" t="str">
            <v>(712) 336-4104</v>
          </cell>
          <cell r="AE734" t="str">
            <v>Hughes Hubbard</v>
          </cell>
        </row>
        <row r="736">
          <cell r="A736">
            <v>679</v>
          </cell>
          <cell r="B736" t="str">
            <v>January 13, 2009</v>
          </cell>
          <cell r="C736" t="str">
            <v>FDIC</v>
          </cell>
          <cell r="D736" t="str">
            <v>RSSD</v>
          </cell>
          <cell r="E736">
            <v>3329702</v>
          </cell>
          <cell r="F736" t="str">
            <v>Bank of Georgetown</v>
          </cell>
          <cell r="G736" t="str">
            <v>Private</v>
          </cell>
          <cell r="H736">
            <v>6000000</v>
          </cell>
          <cell r="I736" t="str">
            <v>Approve</v>
          </cell>
          <cell r="L736" t="str">
            <v>January 15, 2009</v>
          </cell>
          <cell r="M736">
            <v>39828.541666666664</v>
          </cell>
          <cell r="N736" t="str">
            <v>Approve</v>
          </cell>
          <cell r="O736">
            <v>6000000</v>
          </cell>
          <cell r="Q736" t="str">
            <v>Yes</v>
          </cell>
          <cell r="R736">
            <v>39829</v>
          </cell>
          <cell r="T736" t="str">
            <v>Michael Fitzgerald</v>
          </cell>
          <cell r="U736" t="str">
            <v>202-355-1200</v>
          </cell>
          <cell r="V736" t="str">
            <v>Domingo Rodriguez 202-355-1206</v>
          </cell>
          <cell r="W736" t="str">
            <v>1054 31st Street, NW, Suite #18</v>
          </cell>
          <cell r="X736" t="str">
            <v>Washington</v>
          </cell>
          <cell r="Y736" t="str">
            <v>DC</v>
          </cell>
          <cell r="Z736" t="str">
            <v>20007</v>
          </cell>
          <cell r="AA736" t="str">
            <v>(202) 355-1201</v>
          </cell>
          <cell r="AE736" t="str">
            <v>Squire Sanders</v>
          </cell>
        </row>
        <row r="737">
          <cell r="A737">
            <v>680</v>
          </cell>
          <cell r="B737" t="str">
            <v>January 13, 2009</v>
          </cell>
          <cell r="C737" t="str">
            <v>FDIC</v>
          </cell>
          <cell r="D737" t="str">
            <v>RSSD</v>
          </cell>
          <cell r="E737">
            <v>1203451</v>
          </cell>
          <cell r="F737" t="str">
            <v>Carroll County Bancshares, Inc.</v>
          </cell>
          <cell r="G737" t="str">
            <v>Private</v>
          </cell>
          <cell r="H737">
            <v>11000000</v>
          </cell>
          <cell r="I737" t="str">
            <v>Approve</v>
          </cell>
          <cell r="L737" t="str">
            <v>January 15, 2009</v>
          </cell>
          <cell r="M737">
            <v>39828.541666666664</v>
          </cell>
          <cell r="N737" t="str">
            <v>Approve</v>
          </cell>
          <cell r="O737">
            <v>11000000</v>
          </cell>
          <cell r="Q737" t="str">
            <v>Yes</v>
          </cell>
          <cell r="R737">
            <v>39829</v>
          </cell>
          <cell r="T737" t="str">
            <v>Bernard A. Gronstal</v>
          </cell>
          <cell r="U737" t="str">
            <v>712-792-3567</v>
          </cell>
          <cell r="V737" t="str">
            <v>Jeffrey G. Scharfenkamp 712-792-3567</v>
          </cell>
          <cell r="W737" t="str">
            <v>126 W. 6th Street</v>
          </cell>
          <cell r="X737" t="str">
            <v>Carroll</v>
          </cell>
          <cell r="Y737" t="str">
            <v>IA</v>
          </cell>
          <cell r="Z737" t="str">
            <v>51401-0067</v>
          </cell>
          <cell r="AA737" t="str">
            <v>(712) 792-0487</v>
          </cell>
          <cell r="AE737" t="str">
            <v>Hughes Hubbard</v>
          </cell>
        </row>
        <row r="738">
          <cell r="A738">
            <v>681</v>
          </cell>
          <cell r="B738" t="str">
            <v>January 13, 2009</v>
          </cell>
          <cell r="C738" t="str">
            <v>FDIC</v>
          </cell>
          <cell r="D738" t="str">
            <v>RSSD</v>
          </cell>
          <cell r="E738">
            <v>3392292</v>
          </cell>
          <cell r="F738" t="str">
            <v>Community Business Bank</v>
          </cell>
          <cell r="G738" t="str">
            <v>OTC - Public</v>
          </cell>
          <cell r="H738">
            <v>4000000</v>
          </cell>
          <cell r="I738" t="str">
            <v>Approve</v>
          </cell>
          <cell r="L738" t="str">
            <v>January 15, 2009</v>
          </cell>
          <cell r="M738">
            <v>39828.541666666664</v>
          </cell>
          <cell r="N738" t="str">
            <v>Approve - Conditional</v>
          </cell>
          <cell r="O738">
            <v>4000000</v>
          </cell>
          <cell r="T738" t="str">
            <v>Mark Day</v>
          </cell>
          <cell r="U738" t="str">
            <v>916-830-3582</v>
          </cell>
          <cell r="V738" t="str">
            <v>Sherry Saville 916-830-3587</v>
          </cell>
          <cell r="W738" t="str">
            <v>1550 Harbor Blvd., Suite 200</v>
          </cell>
          <cell r="X738" t="str">
            <v>West Sacramento</v>
          </cell>
          <cell r="Y738" t="str">
            <v>CA</v>
          </cell>
          <cell r="Z738" t="str">
            <v>95641</v>
          </cell>
          <cell r="AA738" t="str">
            <v>(916) 376-8478</v>
          </cell>
          <cell r="AE738" t="str">
            <v>Squire Sanders</v>
          </cell>
        </row>
        <row r="739">
          <cell r="A739">
            <v>682</v>
          </cell>
          <cell r="B739" t="str">
            <v>January 13, 2009</v>
          </cell>
          <cell r="C739" t="str">
            <v>FDIC</v>
          </cell>
          <cell r="D739" t="str">
            <v>RSSD</v>
          </cell>
          <cell r="E739">
            <v>2242523</v>
          </cell>
          <cell r="F739" t="str">
            <v>D.L. Evans Bancorp</v>
          </cell>
          <cell r="G739" t="str">
            <v>Private</v>
          </cell>
          <cell r="H739">
            <v>20008000</v>
          </cell>
          <cell r="I739" t="str">
            <v>Approve</v>
          </cell>
          <cell r="L739" t="str">
            <v>January 15, 2009</v>
          </cell>
          <cell r="M739">
            <v>39828.541666666664</v>
          </cell>
          <cell r="N739" t="str">
            <v>Approve - Conditional</v>
          </cell>
          <cell r="O739">
            <v>20008000</v>
          </cell>
          <cell r="T739" t="str">
            <v>John V. Evans</v>
          </cell>
          <cell r="U739" t="str">
            <v>208-678-9186</v>
          </cell>
          <cell r="V739" t="str">
            <v>Brenda Sanford 208-678-9186</v>
          </cell>
          <cell r="W739" t="str">
            <v>397 North Overland Avenue</v>
          </cell>
          <cell r="X739" t="str">
            <v>Burley</v>
          </cell>
          <cell r="Y739" t="str">
            <v>ID</v>
          </cell>
          <cell r="Z739" t="str">
            <v>83318</v>
          </cell>
          <cell r="AA739" t="str">
            <v>(208) 678-9093</v>
          </cell>
          <cell r="AE739" t="str">
            <v>Hughes Hubbard</v>
          </cell>
        </row>
        <row r="740">
          <cell r="A740">
            <v>683</v>
          </cell>
          <cell r="B740" t="str">
            <v>January 13, 2009</v>
          </cell>
          <cell r="C740" t="str">
            <v>FDIC</v>
          </cell>
          <cell r="D740" t="str">
            <v>RSSD</v>
          </cell>
          <cell r="E740">
            <v>3684746</v>
          </cell>
          <cell r="F740" t="str">
            <v>Germantown Capital Corporation / First Capital Bank</v>
          </cell>
          <cell r="G740" t="str">
            <v>Private</v>
          </cell>
          <cell r="H740">
            <v>4967400</v>
          </cell>
          <cell r="I740" t="str">
            <v>Approve</v>
          </cell>
          <cell r="L740" t="str">
            <v>January 15, 2009</v>
          </cell>
          <cell r="M740">
            <v>39828.541666666664</v>
          </cell>
          <cell r="N740" t="str">
            <v>Approve - Conditional</v>
          </cell>
          <cell r="O740">
            <v>4967000</v>
          </cell>
          <cell r="T740" t="str">
            <v>Kent Davis</v>
          </cell>
          <cell r="U740" t="str">
            <v>901-752-6228</v>
          </cell>
          <cell r="V740" t="str">
            <v>Beth Reams 901-752-6226</v>
          </cell>
          <cell r="W740" t="str">
            <v>7575 Poplar Avenue</v>
          </cell>
          <cell r="X740" t="str">
            <v>Germantown</v>
          </cell>
          <cell r="Y740" t="str">
            <v>TN</v>
          </cell>
          <cell r="Z740" t="str">
            <v>38138</v>
          </cell>
          <cell r="AA740" t="str">
            <v>(901) 737-3554</v>
          </cell>
          <cell r="AE740" t="str">
            <v>Squire Sanders</v>
          </cell>
        </row>
        <row r="741">
          <cell r="A741">
            <v>684</v>
          </cell>
          <cell r="B741" t="str">
            <v>January 13, 2009</v>
          </cell>
          <cell r="C741" t="str">
            <v>FDIC</v>
          </cell>
          <cell r="D741" t="str">
            <v>RSSD</v>
          </cell>
          <cell r="E741">
            <v>3020184</v>
          </cell>
          <cell r="F741" t="str">
            <v>First Choice Bancorp</v>
          </cell>
          <cell r="G741" t="str">
            <v>OTC - Private</v>
          </cell>
          <cell r="H741">
            <v>4850000</v>
          </cell>
          <cell r="I741" t="str">
            <v>Approve</v>
          </cell>
          <cell r="T741" t="str">
            <v>James E. Valete</v>
          </cell>
          <cell r="U741" t="str">
            <v>630-845-7830</v>
          </cell>
          <cell r="V741" t="str">
            <v>John M. Bailey 630-845-7850</v>
          </cell>
          <cell r="W741" t="str">
            <v>1900 West State Street</v>
          </cell>
          <cell r="X741" t="str">
            <v>Geneva</v>
          </cell>
          <cell r="Y741" t="str">
            <v>IL</v>
          </cell>
          <cell r="Z741" t="str">
            <v>60134</v>
          </cell>
          <cell r="AA741" t="str">
            <v>(630) 232-2675</v>
          </cell>
          <cell r="AE741" t="str">
            <v>Hughes Hubbard</v>
          </cell>
        </row>
        <row r="742">
          <cell r="A742">
            <v>685</v>
          </cell>
          <cell r="B742" t="str">
            <v>January 13, 2009</v>
          </cell>
          <cell r="C742" t="str">
            <v>FDIC</v>
          </cell>
          <cell r="D742" t="str">
            <v>RSSD</v>
          </cell>
          <cell r="E742">
            <v>3582673</v>
          </cell>
          <cell r="F742" t="str">
            <v>First Choice Bank</v>
          </cell>
          <cell r="G742" t="str">
            <v>OTC - Private</v>
          </cell>
          <cell r="H742">
            <v>2123000</v>
          </cell>
          <cell r="I742" t="str">
            <v>Approve</v>
          </cell>
          <cell r="L742" t="str">
            <v>January 15, 2009</v>
          </cell>
          <cell r="M742">
            <v>39828.541666666664</v>
          </cell>
          <cell r="N742" t="str">
            <v>Approve</v>
          </cell>
          <cell r="O742">
            <v>2123000</v>
          </cell>
          <cell r="Q742" t="str">
            <v>Yes</v>
          </cell>
          <cell r="R742">
            <v>39829</v>
          </cell>
          <cell r="T742" t="str">
            <v>Randy Hanks</v>
          </cell>
          <cell r="U742" t="str">
            <v>609-503-4829</v>
          </cell>
          <cell r="V742" t="str">
            <v>Nick Frungillo 609-503-4826</v>
          </cell>
          <cell r="W742" t="str">
            <v>669 Whitehead Road</v>
          </cell>
          <cell r="X742" t="str">
            <v>Lawrenceville</v>
          </cell>
          <cell r="Y742" t="str">
            <v>NJ</v>
          </cell>
          <cell r="Z742" t="str">
            <v>08648</v>
          </cell>
          <cell r="AA742" t="str">
            <v>(609) 989-9017</v>
          </cell>
          <cell r="AE742" t="str">
            <v>Squire Sanders</v>
          </cell>
        </row>
        <row r="743">
          <cell r="A743">
            <v>686</v>
          </cell>
          <cell r="B743" t="str">
            <v>January 13, 2009</v>
          </cell>
          <cell r="C743" t="str">
            <v>FDIC</v>
          </cell>
          <cell r="D743" t="str">
            <v>RSSD</v>
          </cell>
          <cell r="E743">
            <v>3597042</v>
          </cell>
          <cell r="F743" t="str">
            <v>First Priority Financial Corp.</v>
          </cell>
          <cell r="G743" t="str">
            <v>OTC - Private</v>
          </cell>
          <cell r="H743">
            <v>4579000</v>
          </cell>
          <cell r="I743" t="str">
            <v>Approve</v>
          </cell>
          <cell r="T743" t="str">
            <v>Lawrence E. Donato</v>
          </cell>
          <cell r="U743" t="str">
            <v>484-527-4022</v>
          </cell>
          <cell r="V743" t="str">
            <v>Mark Myers 484-527-4041</v>
          </cell>
          <cell r="W743" t="str">
            <v>2 West Liberty Boulevard, Suite 104</v>
          </cell>
          <cell r="X743" t="str">
            <v>Malvern</v>
          </cell>
          <cell r="Y743" t="str">
            <v>PA</v>
          </cell>
          <cell r="Z743" t="str">
            <v>19355</v>
          </cell>
          <cell r="AA743" t="str">
            <v>(484) 527-4037</v>
          </cell>
          <cell r="AE743" t="str">
            <v>Hughes Hubbard</v>
          </cell>
        </row>
        <row r="744">
          <cell r="A744">
            <v>687</v>
          </cell>
          <cell r="B744" t="str">
            <v>January 13, 2009</v>
          </cell>
          <cell r="C744" t="str">
            <v>FDIC</v>
          </cell>
          <cell r="D744" t="str">
            <v>RSSD</v>
          </cell>
          <cell r="E744">
            <v>3349241</v>
          </cell>
          <cell r="F744" t="str">
            <v>First Resource Bank</v>
          </cell>
          <cell r="G744" t="str">
            <v xml:space="preserve">Public </v>
          </cell>
          <cell r="H744">
            <v>2600000</v>
          </cell>
          <cell r="I744" t="str">
            <v>Approve</v>
          </cell>
          <cell r="L744" t="str">
            <v>January 16, 2009</v>
          </cell>
          <cell r="M744">
            <v>39829.541666666664</v>
          </cell>
          <cell r="N744" t="str">
            <v>Approve</v>
          </cell>
          <cell r="O744">
            <v>2600000</v>
          </cell>
          <cell r="R744">
            <v>39829</v>
          </cell>
          <cell r="T744" t="str">
            <v>Lauren Ranalli</v>
          </cell>
          <cell r="U744" t="str">
            <v>610-561-6014</v>
          </cell>
          <cell r="V744" t="str">
            <v>Glenn Marshall 610-561-6013</v>
          </cell>
          <cell r="W744" t="str">
            <v>101 Marchwood Road</v>
          </cell>
          <cell r="X744" t="str">
            <v>Exton</v>
          </cell>
          <cell r="Y744" t="str">
            <v>PA</v>
          </cell>
          <cell r="Z744" t="str">
            <v>19341</v>
          </cell>
          <cell r="AA744" t="str">
            <v>(610) 561-6039</v>
          </cell>
          <cell r="AE744" t="str">
            <v>Squire Sanders</v>
          </cell>
        </row>
        <row r="745">
          <cell r="A745">
            <v>688</v>
          </cell>
          <cell r="B745" t="str">
            <v>January 13, 2009</v>
          </cell>
          <cell r="C745" t="str">
            <v>FDIC</v>
          </cell>
          <cell r="D745" t="str">
            <v>RSSD</v>
          </cell>
          <cell r="E745">
            <v>3386590</v>
          </cell>
          <cell r="F745" t="str">
            <v>Highlands State Bank</v>
          </cell>
          <cell r="G745" t="str">
            <v xml:space="preserve">Public </v>
          </cell>
          <cell r="H745">
            <v>2441000</v>
          </cell>
          <cell r="I745" t="str">
            <v>Approve</v>
          </cell>
          <cell r="T745" t="str">
            <v>George E. Irwin</v>
          </cell>
          <cell r="U745" t="str">
            <v>973-764-3200, ext 101</v>
          </cell>
          <cell r="V745" t="str">
            <v>Eileen D. Piersa 973-764-3200, ext 114</v>
          </cell>
          <cell r="W745" t="str">
            <v>310 Route 94</v>
          </cell>
          <cell r="X745" t="str">
            <v>Vernon</v>
          </cell>
          <cell r="Y745" t="str">
            <v>NJ</v>
          </cell>
          <cell r="Z745" t="str">
            <v>07462</v>
          </cell>
          <cell r="AA745" t="str">
            <v>(973) 764-3264</v>
          </cell>
          <cell r="AE745" t="str">
            <v>Hughes Hubbard</v>
          </cell>
        </row>
        <row r="746">
          <cell r="A746">
            <v>689</v>
          </cell>
          <cell r="B746" t="str">
            <v>January 13, 2009</v>
          </cell>
          <cell r="C746" t="str">
            <v>FDIC</v>
          </cell>
          <cell r="D746" t="str">
            <v>RSSD</v>
          </cell>
          <cell r="E746">
            <v>3517590</v>
          </cell>
          <cell r="F746" t="str">
            <v>Hyperion Bank</v>
          </cell>
          <cell r="G746" t="str">
            <v>Private</v>
          </cell>
          <cell r="H746">
            <v>1552000</v>
          </cell>
          <cell r="I746" t="str">
            <v>Approve</v>
          </cell>
          <cell r="L746" t="str">
            <v>January 15, 2009</v>
          </cell>
          <cell r="M746">
            <v>39828.541666666664</v>
          </cell>
          <cell r="N746" t="str">
            <v>Approve</v>
          </cell>
          <cell r="O746">
            <v>1552000</v>
          </cell>
          <cell r="Q746" t="str">
            <v>Yes</v>
          </cell>
          <cell r="R746">
            <v>39829</v>
          </cell>
          <cell r="T746" t="str">
            <v>Joseph M. Matisoff</v>
          </cell>
          <cell r="U746" t="str">
            <v>215-789-4202</v>
          </cell>
          <cell r="V746" t="str">
            <v>Wayne S. Hardenbrook 215-789-4189</v>
          </cell>
          <cell r="W746" t="str">
            <v>199 W. Girard Ave.</v>
          </cell>
          <cell r="X746" t="str">
            <v>Philadelphia</v>
          </cell>
          <cell r="Y746" t="str">
            <v>PA</v>
          </cell>
          <cell r="Z746" t="str">
            <v>19123</v>
          </cell>
          <cell r="AA746" t="str">
            <v>(215) 423-2529</v>
          </cell>
          <cell r="AE746" t="str">
            <v>Squire Sanders</v>
          </cell>
        </row>
        <row r="747">
          <cell r="A747">
            <v>690</v>
          </cell>
          <cell r="B747" t="str">
            <v>January 13, 2009</v>
          </cell>
          <cell r="C747" t="str">
            <v>FDIC</v>
          </cell>
          <cell r="D747" t="str">
            <v>RSSD</v>
          </cell>
          <cell r="E747">
            <v>1099506</v>
          </cell>
          <cell r="F747" t="str">
            <v>M &amp; F Financial Coporation / Merchants &amp; Farmers Bank</v>
          </cell>
          <cell r="G747" t="str">
            <v>Private</v>
          </cell>
          <cell r="H747">
            <v>1600000</v>
          </cell>
          <cell r="I747" t="str">
            <v>Approve</v>
          </cell>
          <cell r="L747" t="str">
            <v>January 16, 2009</v>
          </cell>
          <cell r="M747">
            <v>39829.541666666664</v>
          </cell>
          <cell r="N747" t="str">
            <v>Approve</v>
          </cell>
          <cell r="O747">
            <v>1600000</v>
          </cell>
          <cell r="R747">
            <v>39829</v>
          </cell>
          <cell r="T747" t="str">
            <v>Ashton Adcock</v>
          </cell>
          <cell r="U747" t="str">
            <v>870-382-4311</v>
          </cell>
          <cell r="V747" t="str">
            <v>J. Michael Jones 870-382-4311</v>
          </cell>
          <cell r="W747" t="str">
            <v>P.O. Box 187 / 500 Hwy 65 South</v>
          </cell>
          <cell r="X747" t="str">
            <v>Dumas</v>
          </cell>
          <cell r="Y747" t="str">
            <v>AR</v>
          </cell>
          <cell r="Z747" t="str">
            <v>71639</v>
          </cell>
          <cell r="AA747" t="str">
            <v>(870) 382-5901</v>
          </cell>
          <cell r="AE747" t="str">
            <v>Hughes Hubbard</v>
          </cell>
        </row>
        <row r="748">
          <cell r="A748">
            <v>691</v>
          </cell>
          <cell r="B748" t="str">
            <v>January 13, 2009</v>
          </cell>
          <cell r="C748" t="str">
            <v>FDIC</v>
          </cell>
          <cell r="D748" t="str">
            <v>RSSD</v>
          </cell>
          <cell r="E748">
            <v>3090338</v>
          </cell>
          <cell r="F748" t="str">
            <v>Pascack Community Bank</v>
          </cell>
          <cell r="G748" t="str">
            <v>OTC - Private</v>
          </cell>
          <cell r="H748">
            <v>3756000</v>
          </cell>
          <cell r="I748" t="str">
            <v>Approve</v>
          </cell>
          <cell r="L748" t="str">
            <v>January 15, 2009</v>
          </cell>
          <cell r="M748">
            <v>39828.541666666664</v>
          </cell>
          <cell r="N748" t="str">
            <v>Approve</v>
          </cell>
          <cell r="O748">
            <v>3756000</v>
          </cell>
          <cell r="Q748" t="str">
            <v>Yes</v>
          </cell>
          <cell r="R748">
            <v>39829</v>
          </cell>
          <cell r="T748" t="str">
            <v>George Niemczyk</v>
          </cell>
          <cell r="U748" t="str">
            <v>201-722-3968</v>
          </cell>
          <cell r="V748" t="str">
            <v>Robert Zawitkowski 201-722-3966</v>
          </cell>
          <cell r="W748" t="str">
            <v>21 Jefferson Avenue</v>
          </cell>
          <cell r="X748" t="str">
            <v>Westwood</v>
          </cell>
          <cell r="Y748" t="str">
            <v>NJ</v>
          </cell>
          <cell r="Z748" t="str">
            <v>07675</v>
          </cell>
          <cell r="AA748" t="str">
            <v>(201) 722-4795</v>
          </cell>
          <cell r="AE748" t="str">
            <v>Squire Sanders</v>
          </cell>
        </row>
        <row r="749">
          <cell r="A749">
            <v>692</v>
          </cell>
          <cell r="B749" t="str">
            <v>January 13, 2009</v>
          </cell>
          <cell r="C749" t="str">
            <v>FDIC</v>
          </cell>
          <cell r="D749" t="str">
            <v>RSSD</v>
          </cell>
          <cell r="E749">
            <v>3149021</v>
          </cell>
          <cell r="F749" t="str">
            <v>Bank Capital Corporation / The Biltmore Bank of Arizona</v>
          </cell>
          <cell r="G749" t="str">
            <v>OTC - Private</v>
          </cell>
          <cell r="H749">
            <v>7000000</v>
          </cell>
          <cell r="I749" t="str">
            <v>Approve</v>
          </cell>
          <cell r="T749" t="str">
            <v>Jeff Gaia</v>
          </cell>
          <cell r="U749" t="str">
            <v>602-741-4242 (cell), 602-992-5055 (bank)</v>
          </cell>
          <cell r="V749" t="str">
            <v>Paige Mulhollan 602-445-6556</v>
          </cell>
          <cell r="W749" t="str">
            <v>5055 North 32nd Street</v>
          </cell>
          <cell r="X749" t="str">
            <v>Phoenix</v>
          </cell>
          <cell r="Y749" t="str">
            <v>AZ</v>
          </cell>
          <cell r="Z749" t="str">
            <v>85226</v>
          </cell>
          <cell r="AA749" t="str">
            <v>(602) 992-5001</v>
          </cell>
          <cell r="AE749" t="str">
            <v>Hughes Hubbard</v>
          </cell>
        </row>
        <row r="750">
          <cell r="A750">
            <v>693</v>
          </cell>
          <cell r="B750" t="str">
            <v>January 13, 2009</v>
          </cell>
          <cell r="C750" t="str">
            <v>FDIC</v>
          </cell>
          <cell r="D750" t="str">
            <v>RSSD</v>
          </cell>
          <cell r="E750">
            <v>3807974</v>
          </cell>
          <cell r="F750" t="str">
            <v>BOH Holdings, Inc. / Bank of Houston</v>
          </cell>
          <cell r="G750" t="str">
            <v>Private</v>
          </cell>
          <cell r="H750">
            <v>10000000</v>
          </cell>
          <cell r="I750" t="str">
            <v>Approve</v>
          </cell>
          <cell r="T750" t="str">
            <v>John McWhorter</v>
          </cell>
          <cell r="U750" t="str">
            <v>713-600-6689</v>
          </cell>
          <cell r="V750" t="str">
            <v>James Stein 713-789-6100</v>
          </cell>
          <cell r="W750" t="str">
            <v>750 Bering Dr., Suite 100</v>
          </cell>
          <cell r="X750" t="str">
            <v>Houston</v>
          </cell>
          <cell r="Y750" t="str">
            <v>TX</v>
          </cell>
          <cell r="Z750" t="str">
            <v>77057</v>
          </cell>
          <cell r="AA750" t="str">
            <v>(713) 789-6300</v>
          </cell>
          <cell r="AE750" t="str">
            <v>Squire Sanders</v>
          </cell>
        </row>
        <row r="751">
          <cell r="A751">
            <v>694</v>
          </cell>
          <cell r="B751" t="str">
            <v>January 13, 2009</v>
          </cell>
          <cell r="C751" t="str">
            <v>FDIC</v>
          </cell>
          <cell r="D751" t="str">
            <v>RSSD</v>
          </cell>
          <cell r="E751">
            <v>1207785</v>
          </cell>
          <cell r="F751" t="str">
            <v>Treynor Bancshares, Inc. / Treynor State Bank</v>
          </cell>
          <cell r="G751" t="str">
            <v>Private</v>
          </cell>
          <cell r="H751">
            <v>1883000</v>
          </cell>
          <cell r="I751" t="str">
            <v>Approve</v>
          </cell>
          <cell r="T751" t="str">
            <v>Joshua M. Guttau</v>
          </cell>
          <cell r="U751" t="str">
            <v>712-487-0331</v>
          </cell>
          <cell r="V751" t="str">
            <v>Christy Baker 712-487-0325</v>
          </cell>
          <cell r="W751" t="str">
            <v>15 E. Main St., P.O. Box A</v>
          </cell>
          <cell r="X751" t="str">
            <v>Treynor</v>
          </cell>
          <cell r="Y751" t="str">
            <v>IA</v>
          </cell>
          <cell r="Z751" t="str">
            <v>51575</v>
          </cell>
          <cell r="AA751" t="str">
            <v>(712) 487-3475</v>
          </cell>
          <cell r="AE751" t="str">
            <v>Hughes Hubbard</v>
          </cell>
        </row>
        <row r="752">
          <cell r="A752">
            <v>695</v>
          </cell>
          <cell r="B752" t="str">
            <v>January 13, 2009</v>
          </cell>
          <cell r="C752" t="str">
            <v>FDIC</v>
          </cell>
          <cell r="D752" t="str">
            <v>RSSD</v>
          </cell>
          <cell r="E752">
            <v>3189906</v>
          </cell>
          <cell r="F752" t="str">
            <v>First Western Financial, Inc.</v>
          </cell>
          <cell r="G752" t="str">
            <v>Private</v>
          </cell>
          <cell r="H752">
            <v>8559000</v>
          </cell>
          <cell r="I752" t="str">
            <v>Approve</v>
          </cell>
          <cell r="T752" t="str">
            <v>Scott C. Wylie</v>
          </cell>
          <cell r="U752" t="str">
            <v>303-531-8101</v>
          </cell>
          <cell r="V752" t="str">
            <v>Ryan C. Trigg 303-531-8104</v>
          </cell>
          <cell r="W752" t="str">
            <v>1200 Seventeenth St., Suite 2650</v>
          </cell>
          <cell r="X752" t="str">
            <v>Denver</v>
          </cell>
          <cell r="Y752" t="str">
            <v>CO</v>
          </cell>
          <cell r="Z752" t="str">
            <v>80202</v>
          </cell>
          <cell r="AA752" t="str">
            <v>(303) 531-8141</v>
          </cell>
          <cell r="AE752" t="str">
            <v>Squire Sanders</v>
          </cell>
        </row>
        <row r="753">
          <cell r="A753">
            <v>696</v>
          </cell>
          <cell r="B753" t="str">
            <v>January 13, 2009</v>
          </cell>
          <cell r="C753" t="str">
            <v>FDIC</v>
          </cell>
          <cell r="D753" t="str">
            <v>RSSD</v>
          </cell>
          <cell r="E753">
            <v>3475074</v>
          </cell>
          <cell r="F753" t="str">
            <v>TriState Capital Holdings, Inc.</v>
          </cell>
          <cell r="G753" t="str">
            <v>Private</v>
          </cell>
          <cell r="H753">
            <v>26000000</v>
          </cell>
          <cell r="I753" t="str">
            <v>Approve</v>
          </cell>
          <cell r="T753" t="str">
            <v>James F. Getz</v>
          </cell>
          <cell r="U753" t="str">
            <v>412-304-0330</v>
          </cell>
          <cell r="V753" t="str">
            <v>Mark Sullivan 412-304-0336</v>
          </cell>
          <cell r="W753" t="str">
            <v>301 Grant Street, Suite 2700</v>
          </cell>
          <cell r="X753" t="str">
            <v>Pittsburgh</v>
          </cell>
          <cell r="Y753" t="str">
            <v>PA</v>
          </cell>
          <cell r="Z753" t="str">
            <v>15219</v>
          </cell>
          <cell r="AA753" t="str">
            <v>(412) 304-0331</v>
          </cell>
          <cell r="AE753" t="str">
            <v>Hughes Hubbard</v>
          </cell>
        </row>
        <row r="754">
          <cell r="A754">
            <v>697</v>
          </cell>
          <cell r="B754" t="str">
            <v>January 13, 2009</v>
          </cell>
          <cell r="C754" t="str">
            <v>FRB</v>
          </cell>
          <cell r="D754" t="str">
            <v>RSSD</v>
          </cell>
          <cell r="E754">
            <v>2747260</v>
          </cell>
          <cell r="F754" t="str">
            <v>Madison Financial Corporation</v>
          </cell>
          <cell r="G754" t="str">
            <v>Private</v>
          </cell>
          <cell r="H754">
            <v>3447000</v>
          </cell>
          <cell r="I754" t="str">
            <v>Approve</v>
          </cell>
          <cell r="T754" t="str">
            <v>William M. Walters</v>
          </cell>
          <cell r="U754" t="str">
            <v>859-626-8008</v>
          </cell>
          <cell r="V754" t="str">
            <v>Debra G. Neal 859-626-8008</v>
          </cell>
          <cell r="W754" t="str">
            <v>660 University Shopping Center</v>
          </cell>
          <cell r="X754" t="str">
            <v>Richmond</v>
          </cell>
          <cell r="Y754" t="str">
            <v>KY</v>
          </cell>
          <cell r="Z754" t="str">
            <v>40475</v>
          </cell>
          <cell r="AA754" t="str">
            <v>(859) 626-8004</v>
          </cell>
          <cell r="AE754" t="str">
            <v>Squire Sanders</v>
          </cell>
        </row>
        <row r="755">
          <cell r="A755">
            <v>698</v>
          </cell>
          <cell r="B755" t="str">
            <v>January 13, 2009</v>
          </cell>
          <cell r="C755" t="str">
            <v>FRB</v>
          </cell>
          <cell r="D755" t="str">
            <v>RSSD</v>
          </cell>
          <cell r="E755">
            <v>2592714</v>
          </cell>
          <cell r="F755" t="str">
            <v>Hometown Community Bancorp, Inc.</v>
          </cell>
          <cell r="H755">
            <v>39389000</v>
          </cell>
          <cell r="I755" t="str">
            <v>Approve</v>
          </cell>
          <cell r="T755" t="str">
            <v>Albert E. Jansen</v>
          </cell>
          <cell r="U755" t="str">
            <v>309-284-1306</v>
          </cell>
          <cell r="V755" t="str">
            <v>Roger K. Huette 309-284-1253</v>
          </cell>
          <cell r="W755" t="str">
            <v>P.O. Box 104 / 721 Jackson Street</v>
          </cell>
          <cell r="X755" t="str">
            <v>Morton</v>
          </cell>
          <cell r="Y755" t="str">
            <v>IL</v>
          </cell>
          <cell r="Z755" t="str">
            <v>61550</v>
          </cell>
          <cell r="AA755" t="str">
            <v>(309) 266-8242</v>
          </cell>
          <cell r="AE755" t="str">
            <v>Hughes Hubbard</v>
          </cell>
        </row>
        <row r="756">
          <cell r="A756">
            <v>699</v>
          </cell>
          <cell r="B756" t="str">
            <v>January 13, 2009</v>
          </cell>
          <cell r="C756" t="str">
            <v>FRB</v>
          </cell>
          <cell r="D756" t="str">
            <v>RSSD</v>
          </cell>
          <cell r="E756">
            <v>1076123</v>
          </cell>
          <cell r="F756" t="str">
            <v>First National Corporation</v>
          </cell>
          <cell r="G756" t="str">
            <v>OTC - Public</v>
          </cell>
          <cell r="H756">
            <v>13950000</v>
          </cell>
          <cell r="I756" t="str">
            <v>Approve</v>
          </cell>
          <cell r="T756" t="str">
            <v>Harry S. Smith</v>
          </cell>
          <cell r="U756" t="str">
            <v>540-465-9121</v>
          </cell>
          <cell r="V756" t="str">
            <v>M. Shane Bell 540-465-9121</v>
          </cell>
          <cell r="W756" t="str">
            <v>112 West King Street</v>
          </cell>
          <cell r="X756" t="str">
            <v>Strasburg</v>
          </cell>
          <cell r="Y756" t="str">
            <v>VA</v>
          </cell>
          <cell r="Z756" t="str">
            <v>22657</v>
          </cell>
          <cell r="AA756" t="str">
            <v>(540) 465-5946</v>
          </cell>
          <cell r="AE756" t="str">
            <v>Squire Sanders</v>
          </cell>
        </row>
        <row r="758">
          <cell r="A758">
            <v>700</v>
          </cell>
          <cell r="B758" t="str">
            <v>January 9, 2009</v>
          </cell>
          <cell r="C758" t="str">
            <v>OCC</v>
          </cell>
          <cell r="D758" t="str">
            <v>RSSD</v>
          </cell>
          <cell r="E758">
            <v>1056161</v>
          </cell>
          <cell r="F758" t="str">
            <v>Trinity Capital Corporation / Los Alamos National Bank</v>
          </cell>
          <cell r="G758" t="str">
            <v>OTC - Private</v>
          </cell>
          <cell r="H758">
            <v>34681000</v>
          </cell>
          <cell r="I758" t="str">
            <v>Approve</v>
          </cell>
          <cell r="T758" t="str">
            <v>Daniel R. Bartholomew</v>
          </cell>
          <cell r="U758" t="str">
            <v>505-662-1045</v>
          </cell>
          <cell r="V758" t="str">
            <v>Heather Boone 505-662-1092</v>
          </cell>
          <cell r="W758" t="str">
            <v>1200 Trinity Drive</v>
          </cell>
          <cell r="X758" t="str">
            <v>Los Alamos</v>
          </cell>
          <cell r="Y758" t="str">
            <v>NM</v>
          </cell>
          <cell r="Z758" t="str">
            <v>87544</v>
          </cell>
          <cell r="AA758" t="str">
            <v>(505) 661-2281</v>
          </cell>
        </row>
        <row r="759">
          <cell r="A759">
            <v>701</v>
          </cell>
          <cell r="B759" t="str">
            <v>January 9, 2009</v>
          </cell>
          <cell r="C759" t="str">
            <v>OCC</v>
          </cell>
          <cell r="D759" t="str">
            <v>RSSD</v>
          </cell>
          <cell r="E759">
            <v>2849799</v>
          </cell>
          <cell r="F759" t="str">
            <v>Southern First Bancshares, Inc.</v>
          </cell>
          <cell r="G759" t="str">
            <v xml:space="preserve">Public </v>
          </cell>
          <cell r="H759">
            <v>17299260</v>
          </cell>
          <cell r="I759" t="str">
            <v>Approve</v>
          </cell>
          <cell r="T759" t="str">
            <v>James M. Austin, III</v>
          </cell>
          <cell r="U759" t="str">
            <v>864-679-9070</v>
          </cell>
          <cell r="V759" t="str">
            <v>Julie Fairchild 864-679-9024</v>
          </cell>
          <cell r="W759" t="str">
            <v>P.O. Box 17465 / 100 Verdae Blvd., Suite 100</v>
          </cell>
          <cell r="X759" t="str">
            <v>Greenville</v>
          </cell>
          <cell r="Y759" t="str">
            <v>SC</v>
          </cell>
          <cell r="Z759" t="str">
            <v>29606</v>
          </cell>
          <cell r="AA759" t="str">
            <v>(864) 679-9470</v>
          </cell>
        </row>
        <row r="760">
          <cell r="A760">
            <v>702</v>
          </cell>
          <cell r="B760" t="str">
            <v>January 9, 2009</v>
          </cell>
          <cell r="C760" t="str">
            <v>OCC</v>
          </cell>
          <cell r="D760" t="str">
            <v>RSSD</v>
          </cell>
          <cell r="E760">
            <v>2589732</v>
          </cell>
          <cell r="F760" t="str">
            <v>Kinderhook Bank Corp. / The National Union Bank of Kinderhook</v>
          </cell>
          <cell r="G760" t="str">
            <v xml:space="preserve">Public </v>
          </cell>
          <cell r="H760">
            <v>3667980</v>
          </cell>
          <cell r="I760" t="str">
            <v>Approve</v>
          </cell>
          <cell r="T760" t="str">
            <v>Robert A. Sherwood</v>
          </cell>
          <cell r="U760" t="str">
            <v>518-758-7101</v>
          </cell>
          <cell r="V760" t="str">
            <v>John A. Balli 518-758-4011</v>
          </cell>
          <cell r="W760" t="str">
            <v>1 Hudson Street</v>
          </cell>
          <cell r="X760" t="str">
            <v>Kinderhook</v>
          </cell>
          <cell r="Y760" t="str">
            <v>NY</v>
          </cell>
          <cell r="Z760" t="str">
            <v>12106</v>
          </cell>
          <cell r="AA760" t="str">
            <v>(518) 758-6963</v>
          </cell>
        </row>
        <row r="761">
          <cell r="A761">
            <v>703</v>
          </cell>
          <cell r="B761" t="str">
            <v>January 9, 2009</v>
          </cell>
          <cell r="C761" t="str">
            <v>OCC</v>
          </cell>
          <cell r="D761" t="str">
            <v>RSSD</v>
          </cell>
          <cell r="E761">
            <v>1048803</v>
          </cell>
          <cell r="F761" t="str">
            <v>Hudson Valley Holding Corp.</v>
          </cell>
          <cell r="G761" t="str">
            <v>OTC - Public</v>
          </cell>
          <cell r="H761">
            <v>0</v>
          </cell>
          <cell r="I761" t="str">
            <v>Approve</v>
          </cell>
          <cell r="P761" t="str">
            <v>1/13/09: Alerted by OCC of their withdrawal from CPP</v>
          </cell>
          <cell r="T761" t="str">
            <v>James J. Landy</v>
          </cell>
          <cell r="U761" t="str">
            <v>914-771-3230</v>
          </cell>
          <cell r="V761" t="str">
            <v>Stephen R. Brown 914-771-3212</v>
          </cell>
          <cell r="W761" t="str">
            <v>21 Scarsdale Road</v>
          </cell>
          <cell r="X761" t="str">
            <v>Yonkers</v>
          </cell>
          <cell r="Y761" t="str">
            <v>NY</v>
          </cell>
          <cell r="Z761" t="str">
            <v>10707</v>
          </cell>
          <cell r="AA761" t="str">
            <v>(914) 961-4207</v>
          </cell>
          <cell r="AJ761">
            <v>39826</v>
          </cell>
        </row>
        <row r="762">
          <cell r="A762">
            <v>704</v>
          </cell>
          <cell r="B762" t="str">
            <v>January 9, 2009</v>
          </cell>
          <cell r="C762" t="str">
            <v>OCC</v>
          </cell>
          <cell r="D762" t="str">
            <v>RSSD</v>
          </cell>
          <cell r="E762">
            <v>1117192</v>
          </cell>
          <cell r="F762" t="str">
            <v>Harleysville National Corporation</v>
          </cell>
          <cell r="G762" t="str">
            <v xml:space="preserve">Public </v>
          </cell>
          <cell r="H762">
            <v>120000000</v>
          </cell>
          <cell r="I762" t="str">
            <v>Approve</v>
          </cell>
          <cell r="T762" t="str">
            <v>Stephen A. Murray</v>
          </cell>
          <cell r="U762" t="str">
            <v>215-513-2393</v>
          </cell>
          <cell r="V762" t="str">
            <v>George S. Rapp 215-513-2307</v>
          </cell>
          <cell r="W762" t="str">
            <v>483 Main Street</v>
          </cell>
          <cell r="X762" t="str">
            <v>Harleysville</v>
          </cell>
          <cell r="Y762" t="str">
            <v>PA</v>
          </cell>
          <cell r="Z762" t="str">
            <v>19438</v>
          </cell>
          <cell r="AA762" t="str">
            <v>(215) 256-0272</v>
          </cell>
        </row>
        <row r="763">
          <cell r="A763">
            <v>705</v>
          </cell>
          <cell r="B763" t="str">
            <v>January 9, 2009</v>
          </cell>
          <cell r="C763" t="str">
            <v>OCC</v>
          </cell>
          <cell r="D763" t="str">
            <v>RSSD</v>
          </cell>
          <cell r="E763">
            <v>1398692</v>
          </cell>
          <cell r="F763" t="str">
            <v>Greater Pacific Bancshares / Bank of Whittier, N.A.</v>
          </cell>
          <cell r="G763" t="str">
            <v>Private</v>
          </cell>
          <cell r="H763">
            <v>1056000</v>
          </cell>
          <cell r="I763" t="str">
            <v>Approve</v>
          </cell>
          <cell r="L763" t="str">
            <v>January 16, 2009</v>
          </cell>
          <cell r="M763">
            <v>39829.541666666664</v>
          </cell>
          <cell r="N763" t="str">
            <v>Approve</v>
          </cell>
          <cell r="O763">
            <v>1055000</v>
          </cell>
          <cell r="T763" t="str">
            <v>Dr. Yahia Abdul-Rahman</v>
          </cell>
          <cell r="U763" t="str">
            <v>562-945-7553, ext. 120</v>
          </cell>
          <cell r="V763" t="str">
            <v>Mike Abdelaaty 562-945-7553, ext. 123</v>
          </cell>
          <cell r="W763" t="str">
            <v>15141 E. Whittier Blvd.</v>
          </cell>
          <cell r="X763" t="str">
            <v>Whittier</v>
          </cell>
          <cell r="Y763" t="str">
            <v>CA</v>
          </cell>
          <cell r="Z763" t="str">
            <v>90603</v>
          </cell>
          <cell r="AA763" t="str">
            <v>(562) 945-5031</v>
          </cell>
        </row>
        <row r="764">
          <cell r="A764">
            <v>706</v>
          </cell>
          <cell r="B764" t="str">
            <v>January 9, 2009</v>
          </cell>
          <cell r="C764" t="str">
            <v>OCC</v>
          </cell>
          <cell r="D764" t="str">
            <v>RSSD</v>
          </cell>
          <cell r="E764">
            <v>1133473</v>
          </cell>
          <cell r="F764" t="str">
            <v>FNB United Corp. / Communityone Bank, National Association</v>
          </cell>
          <cell r="G764" t="str">
            <v xml:space="preserve">Public </v>
          </cell>
          <cell r="H764">
            <v>54300000</v>
          </cell>
          <cell r="I764" t="str">
            <v>Approve</v>
          </cell>
          <cell r="L764" t="str">
            <v>January 16, 2009</v>
          </cell>
          <cell r="M764">
            <v>39829.541666666664</v>
          </cell>
          <cell r="N764" t="str">
            <v>Approve</v>
          </cell>
          <cell r="O764">
            <v>54300000</v>
          </cell>
          <cell r="T764" t="str">
            <v>W. Carey Chapman, Jr.</v>
          </cell>
          <cell r="U764" t="str">
            <v>336-318-7872</v>
          </cell>
          <cell r="V764" t="str">
            <v>Mark A. Severson 336-626-8351</v>
          </cell>
          <cell r="W764" t="str">
            <v>101 Sunset Avenue / (P.O. Box 1328)</v>
          </cell>
          <cell r="X764" t="str">
            <v>Asheboro</v>
          </cell>
          <cell r="Y764" t="str">
            <v>NC</v>
          </cell>
          <cell r="Z764" t="str">
            <v>27203 (27204)</v>
          </cell>
          <cell r="AA764" t="str">
            <v>(336) 328-1623</v>
          </cell>
        </row>
        <row r="765">
          <cell r="A765">
            <v>707</v>
          </cell>
          <cell r="B765" t="str">
            <v>January 9, 2009</v>
          </cell>
          <cell r="C765" t="str">
            <v>OCC</v>
          </cell>
          <cell r="D765" t="str">
            <v>RSSD</v>
          </cell>
          <cell r="E765">
            <v>1118425</v>
          </cell>
          <cell r="F765" t="str">
            <v>First Chester County Corporation / First National Bank of Chester County</v>
          </cell>
          <cell r="G765" t="str">
            <v>OTC - Public</v>
          </cell>
          <cell r="H765">
            <v>25000000</v>
          </cell>
          <cell r="I765" t="str">
            <v>Approve</v>
          </cell>
          <cell r="L765" t="str">
            <v>January 16, 2009</v>
          </cell>
          <cell r="M765">
            <v>39829.541666666664</v>
          </cell>
          <cell r="N765" t="str">
            <v>Approve</v>
          </cell>
          <cell r="O765">
            <v>25000000</v>
          </cell>
          <cell r="T765" t="str">
            <v>John E. Balzarini</v>
          </cell>
          <cell r="U765" t="str">
            <v>484-881-4330</v>
          </cell>
          <cell r="V765" t="str">
            <v>John M. Davis 484-881-4332</v>
          </cell>
          <cell r="W765" t="str">
            <v>9 North High Street</v>
          </cell>
          <cell r="X765" t="str">
            <v>West Chester</v>
          </cell>
          <cell r="Y765" t="str">
            <v>PA</v>
          </cell>
          <cell r="Z765" t="str">
            <v>19380</v>
          </cell>
          <cell r="AA765" t="str">
            <v>(484) 881-4339</v>
          </cell>
        </row>
        <row r="766">
          <cell r="A766">
            <v>708</v>
          </cell>
          <cell r="B766" t="str">
            <v>January 9, 2009</v>
          </cell>
          <cell r="C766" t="str">
            <v>OCC</v>
          </cell>
          <cell r="D766" t="str">
            <v>RSSD</v>
          </cell>
          <cell r="E766">
            <v>1133503</v>
          </cell>
          <cell r="F766" t="str">
            <v>Canandaigua National Corporation</v>
          </cell>
          <cell r="G766" t="str">
            <v>OTC - Private</v>
          </cell>
          <cell r="H766">
            <v>20000000</v>
          </cell>
          <cell r="I766" t="str">
            <v>Approve</v>
          </cell>
          <cell r="L766" t="str">
            <v>January 16, 2009</v>
          </cell>
          <cell r="M766">
            <v>39829.541666666664</v>
          </cell>
          <cell r="N766" t="str">
            <v>Approve</v>
          </cell>
          <cell r="O766">
            <v>20000000</v>
          </cell>
          <cell r="T766" t="str">
            <v>Lawrence A. Heilbronner</v>
          </cell>
          <cell r="U766" t="str">
            <v>585-394-4260, ext 36044</v>
          </cell>
          <cell r="V766" t="str">
            <v>Steven H. Swartout 585-394-4260, ext 36107</v>
          </cell>
          <cell r="W766" t="str">
            <v>72 South Main Street</v>
          </cell>
          <cell r="X766" t="str">
            <v>Canandaigua</v>
          </cell>
          <cell r="Y766" t="str">
            <v>NY</v>
          </cell>
          <cell r="Z766" t="str">
            <v>14424</v>
          </cell>
          <cell r="AA766" t="str">
            <v>(585) 394-4001</v>
          </cell>
        </row>
        <row r="767">
          <cell r="A767">
            <v>709</v>
          </cell>
          <cell r="B767" t="str">
            <v>January 9, 2009</v>
          </cell>
          <cell r="C767" t="str">
            <v>OCC</v>
          </cell>
          <cell r="D767" t="str">
            <v>RSSD</v>
          </cell>
          <cell r="E767">
            <v>1048812</v>
          </cell>
          <cell r="F767" t="str">
            <v>Arrow Financial Corporation / Glens Falls National Bank and Trust Company</v>
          </cell>
          <cell r="G767" t="str">
            <v xml:space="preserve">Public </v>
          </cell>
          <cell r="H767">
            <v>20000000</v>
          </cell>
          <cell r="I767" t="str">
            <v>Approve</v>
          </cell>
          <cell r="L767" t="str">
            <v>January 16, 2009</v>
          </cell>
          <cell r="M767">
            <v>39829.541666666664</v>
          </cell>
          <cell r="N767" t="str">
            <v>Approve</v>
          </cell>
          <cell r="O767">
            <v>20000000</v>
          </cell>
          <cell r="T767" t="str">
            <v>Thomas L. Hoy</v>
          </cell>
          <cell r="U767" t="str">
            <v>518-745-1000, ext 284</v>
          </cell>
          <cell r="V767" t="str">
            <v>Terry R. Goodemote 518-745-1000, ext 512</v>
          </cell>
          <cell r="W767" t="str">
            <v>250 Glen Street</v>
          </cell>
          <cell r="X767" t="str">
            <v>Glens Falls</v>
          </cell>
          <cell r="Y767" t="str">
            <v>NY</v>
          </cell>
          <cell r="Z767" t="str">
            <v>12801</v>
          </cell>
          <cell r="AA767" t="str">
            <v>(518) 761-0805</v>
          </cell>
        </row>
        <row r="769">
          <cell r="A769">
            <v>710</v>
          </cell>
          <cell r="B769" t="str">
            <v>January 13, 2009</v>
          </cell>
          <cell r="C769" t="str">
            <v>FDIC</v>
          </cell>
          <cell r="D769" t="str">
            <v>RSSD</v>
          </cell>
          <cell r="E769">
            <v>3357938</v>
          </cell>
          <cell r="F769" t="str">
            <v>Kirksville Bancorp, Inc. / American Trust Bank</v>
          </cell>
          <cell r="G769" t="str">
            <v>Private</v>
          </cell>
          <cell r="H769">
            <v>470000</v>
          </cell>
          <cell r="I769" t="str">
            <v>Approve</v>
          </cell>
          <cell r="T769" t="str">
            <v>Samuel F. Berendzen</v>
          </cell>
          <cell r="U769" t="str">
            <v>660-665-7703</v>
          </cell>
          <cell r="V769" t="str">
            <v>Kenneth R. Garetson 660-665-7703</v>
          </cell>
          <cell r="W769" t="str">
            <v>2817 N. Baltimore</v>
          </cell>
          <cell r="X769" t="str">
            <v>Kirksville</v>
          </cell>
          <cell r="Y769" t="str">
            <v>MO</v>
          </cell>
          <cell r="Z769" t="str">
            <v>63501</v>
          </cell>
          <cell r="AA769" t="str">
            <v>(660) 665-7714</v>
          </cell>
        </row>
        <row r="770">
          <cell r="A770">
            <v>711</v>
          </cell>
          <cell r="B770" t="str">
            <v>January 13, 2009</v>
          </cell>
          <cell r="C770" t="str">
            <v>FDIC</v>
          </cell>
          <cell r="D770" t="str">
            <v>RSSD</v>
          </cell>
          <cell r="E770">
            <v>1083185</v>
          </cell>
          <cell r="F770" t="str">
            <v>Andrew Johnson Bancshares, Inc.</v>
          </cell>
          <cell r="G770" t="str">
            <v>Private</v>
          </cell>
          <cell r="H770">
            <v>5000000</v>
          </cell>
          <cell r="I770" t="str">
            <v>Approve</v>
          </cell>
          <cell r="T770" t="str">
            <v>William Mokowitz</v>
          </cell>
          <cell r="U770" t="str">
            <v>423-783-1082</v>
          </cell>
          <cell r="V770" t="str">
            <v>James W. Hickerson 423-783-1001</v>
          </cell>
          <cell r="W770" t="str">
            <v>124 N. Main St.</v>
          </cell>
          <cell r="X770" t="str">
            <v>Greeneville</v>
          </cell>
          <cell r="Y770" t="str">
            <v>TN</v>
          </cell>
          <cell r="Z770" t="str">
            <v>37745</v>
          </cell>
          <cell r="AA770" t="str">
            <v>(423) 787-2128</v>
          </cell>
        </row>
        <row r="771">
          <cell r="A771">
            <v>712</v>
          </cell>
          <cell r="B771" t="str">
            <v>January 13, 2009</v>
          </cell>
          <cell r="C771" t="str">
            <v>FDIC</v>
          </cell>
          <cell r="D771" t="str">
            <v>RSSD</v>
          </cell>
          <cell r="E771">
            <v>3104570</v>
          </cell>
          <cell r="F771" t="str">
            <v>The BANKshares, Inc. / BankFIRST</v>
          </cell>
          <cell r="G771" t="str">
            <v>Private</v>
          </cell>
          <cell r="H771">
            <v>12320000</v>
          </cell>
          <cell r="I771" t="str">
            <v>Approve</v>
          </cell>
          <cell r="T771" t="str">
            <v>Mark Merlo</v>
          </cell>
          <cell r="U771" t="str">
            <v>858-759-6045</v>
          </cell>
          <cell r="V771" t="str">
            <v>Donald J. McGowan 407-599-7788, ext. 177</v>
          </cell>
          <cell r="W771" t="str">
            <v>1031 West Morse Blvd., Suite 323</v>
          </cell>
          <cell r="X771" t="str">
            <v>Winter Park</v>
          </cell>
          <cell r="Y771" t="str">
            <v>FL</v>
          </cell>
          <cell r="Z771" t="str">
            <v>32789</v>
          </cell>
          <cell r="AA771" t="str">
            <v>(858) 756-8301</v>
          </cell>
        </row>
        <row r="772">
          <cell r="A772">
            <v>713</v>
          </cell>
          <cell r="B772" t="str">
            <v>January 13, 2009</v>
          </cell>
          <cell r="C772" t="str">
            <v>FDIC</v>
          </cell>
          <cell r="D772" t="str">
            <v>RSSD</v>
          </cell>
          <cell r="E772">
            <v>2684338</v>
          </cell>
          <cell r="F772" t="str">
            <v>Clover Community Bankshares, Inc.</v>
          </cell>
          <cell r="G772" t="str">
            <v>Private</v>
          </cell>
          <cell r="H772">
            <v>3000000</v>
          </cell>
          <cell r="I772" t="str">
            <v>Approve</v>
          </cell>
          <cell r="T772" t="str">
            <v>Jerry L. Glenn</v>
          </cell>
          <cell r="U772" t="str">
            <v>803-22-8612</v>
          </cell>
          <cell r="V772" t="str">
            <v>Gwen M. Thompson 803-222-2879</v>
          </cell>
          <cell r="W772" t="str">
            <v>P.O. Box 69 / 124 North Main Street</v>
          </cell>
          <cell r="X772" t="str">
            <v>Clover</v>
          </cell>
          <cell r="Y772" t="str">
            <v>SC</v>
          </cell>
          <cell r="Z772" t="str">
            <v>29710</v>
          </cell>
          <cell r="AA772" t="str">
            <v>(803) 222-3129</v>
          </cell>
        </row>
        <row r="773">
          <cell r="A773">
            <v>714</v>
          </cell>
          <cell r="B773" t="str">
            <v>January 13, 2009</v>
          </cell>
          <cell r="C773" t="str">
            <v>FDIC</v>
          </cell>
          <cell r="D773" t="str">
            <v>RSSD</v>
          </cell>
          <cell r="E773">
            <v>2593083</v>
          </cell>
          <cell r="F773" t="str">
            <v>Community First Bancorporation</v>
          </cell>
          <cell r="G773" t="str">
            <v>OTC - Public</v>
          </cell>
          <cell r="H773">
            <v>8856000</v>
          </cell>
          <cell r="I773" t="str">
            <v>Approve</v>
          </cell>
          <cell r="T773" t="str">
            <v>Frederick D. Shepherd, Jr.</v>
          </cell>
          <cell r="U773" t="str">
            <v>864-886-7192</v>
          </cell>
          <cell r="V773" t="str">
            <v>Ben Hiott 864-886-7194</v>
          </cell>
          <cell r="W773" t="str">
            <v>3685 Blue Ridge Blvd</v>
          </cell>
          <cell r="X773" t="str">
            <v>Walhalla</v>
          </cell>
          <cell r="Y773" t="str">
            <v>SC</v>
          </cell>
          <cell r="Z773" t="str">
            <v>29691</v>
          </cell>
          <cell r="AA773" t="str">
            <v>(864) 886-0934</v>
          </cell>
        </row>
        <row r="774">
          <cell r="A774">
            <v>715</v>
          </cell>
          <cell r="B774" t="str">
            <v>January 13, 2009</v>
          </cell>
          <cell r="C774" t="str">
            <v>FDIC</v>
          </cell>
          <cell r="D774" t="str">
            <v>RSSD</v>
          </cell>
          <cell r="E774">
            <v>1061165</v>
          </cell>
          <cell r="F774" t="str">
            <v>Green City Bancshares, Inc. / Farmers Bank of Green City</v>
          </cell>
          <cell r="G774" t="str">
            <v>Private</v>
          </cell>
          <cell r="H774">
            <v>651930</v>
          </cell>
          <cell r="I774" t="str">
            <v>Approve</v>
          </cell>
          <cell r="T774" t="str">
            <v>Lena M. Grotenhuis</v>
          </cell>
          <cell r="U774" t="str">
            <v>660-874-4131</v>
          </cell>
          <cell r="V774" t="str">
            <v>Richard Lincoln 660-874-4131</v>
          </cell>
          <cell r="W774" t="str">
            <v>P.O. Box 7 / 1 South Lincoln Street</v>
          </cell>
          <cell r="X774" t="str">
            <v>Green City</v>
          </cell>
          <cell r="Y774" t="str">
            <v>MO</v>
          </cell>
          <cell r="Z774" t="str">
            <v>63545</v>
          </cell>
          <cell r="AA774" t="str">
            <v>(660) 874-4912</v>
          </cell>
        </row>
        <row r="775">
          <cell r="A775">
            <v>716</v>
          </cell>
          <cell r="B775" t="str">
            <v>January 13, 2009</v>
          </cell>
          <cell r="C775" t="str">
            <v>FDIC</v>
          </cell>
          <cell r="D775" t="str">
            <v>RSSD</v>
          </cell>
          <cell r="E775">
            <v>1138263</v>
          </cell>
          <cell r="F775" t="str">
            <v>Gideon Bancshares Company / First Commercial Bank</v>
          </cell>
          <cell r="G775" t="str">
            <v>Private</v>
          </cell>
          <cell r="H775">
            <v>4900000</v>
          </cell>
          <cell r="I775" t="str">
            <v>Approve</v>
          </cell>
          <cell r="T775" t="str">
            <v>Rickey Stubbs</v>
          </cell>
          <cell r="U775" t="str">
            <v>573-624-5941</v>
          </cell>
          <cell r="V775" t="str">
            <v>Michael B. Hobbs 573-887-3541</v>
          </cell>
          <cell r="W775" t="str">
            <v>304 N. Walnut</v>
          </cell>
          <cell r="X775" t="str">
            <v>Dexter</v>
          </cell>
          <cell r="Y775" t="str">
            <v>MO</v>
          </cell>
          <cell r="Z775" t="str">
            <v>63841</v>
          </cell>
          <cell r="AA775" t="str">
            <v>(573) 624-6113</v>
          </cell>
        </row>
        <row r="776">
          <cell r="A776">
            <v>717</v>
          </cell>
          <cell r="B776" t="str">
            <v>January 13, 2009</v>
          </cell>
          <cell r="C776" t="str">
            <v>FDIC</v>
          </cell>
          <cell r="D776" t="str">
            <v>RSSD</v>
          </cell>
          <cell r="E776">
            <v>2641694</v>
          </cell>
          <cell r="F776" t="str">
            <v>First Community Bancshares, Inc.</v>
          </cell>
          <cell r="G776" t="str">
            <v>Private</v>
          </cell>
          <cell r="H776">
            <v>6000000</v>
          </cell>
          <cell r="I776" t="str">
            <v>Approve</v>
          </cell>
          <cell r="T776" t="str">
            <v>Jason Taylor</v>
          </cell>
          <cell r="U776" t="str">
            <v>870-612-3400, ext. 239</v>
          </cell>
          <cell r="V776" t="str">
            <v>Boris Dover 870-612-3400, ext. 205</v>
          </cell>
          <cell r="W776" t="str">
            <v>1325 Harrison Street</v>
          </cell>
          <cell r="X776" t="str">
            <v>Batesville</v>
          </cell>
          <cell r="Y776" t="str">
            <v>AR</v>
          </cell>
          <cell r="Z776" t="str">
            <v>72501</v>
          </cell>
          <cell r="AA776" t="str">
            <v>(870) 612-3412</v>
          </cell>
        </row>
        <row r="777">
          <cell r="A777">
            <v>718</v>
          </cell>
          <cell r="B777" t="str">
            <v>January 13, 2009</v>
          </cell>
          <cell r="C777" t="str">
            <v>FDIC</v>
          </cell>
          <cell r="D777" t="str">
            <v>RSSD</v>
          </cell>
          <cell r="E777">
            <v>3411773</v>
          </cell>
          <cell r="F777" t="str">
            <v>First FarmBank</v>
          </cell>
          <cell r="G777" t="str">
            <v>Private</v>
          </cell>
          <cell r="H777">
            <v>800000</v>
          </cell>
          <cell r="I777" t="str">
            <v>Approve</v>
          </cell>
          <cell r="T777" t="str">
            <v>Dan Allen</v>
          </cell>
          <cell r="U777" t="str">
            <v>970-346-7900</v>
          </cell>
          <cell r="V777" t="str">
            <v>Rich Thurley 970-346-7900</v>
          </cell>
          <cell r="W777" t="str">
            <v>127 22nd Street</v>
          </cell>
          <cell r="X777" t="str">
            <v>Greeley</v>
          </cell>
          <cell r="Y777" t="str">
            <v>CO</v>
          </cell>
          <cell r="Z777" t="str">
            <v>80631</v>
          </cell>
          <cell r="AA777" t="str">
            <v>(970) 304-0458</v>
          </cell>
        </row>
        <row r="778">
          <cell r="A778">
            <v>719</v>
          </cell>
          <cell r="B778" t="str">
            <v>January 13, 2009</v>
          </cell>
          <cell r="C778" t="str">
            <v>FDIC</v>
          </cell>
          <cell r="D778" t="str">
            <v>RSSD</v>
          </cell>
          <cell r="E778">
            <v>1119440</v>
          </cell>
          <cell r="F778" t="str">
            <v>Community Bancorp of McLean County, Kentucky, Inc. / First Security Bank of Kentucky</v>
          </cell>
          <cell r="G778" t="str">
            <v>Private</v>
          </cell>
          <cell r="H778">
            <v>825000</v>
          </cell>
          <cell r="I778" t="str">
            <v>Approve</v>
          </cell>
          <cell r="T778" t="str">
            <v>Sherry R. (Robin) Stratton</v>
          </cell>
          <cell r="U778" t="str">
            <v>270-273-9001</v>
          </cell>
          <cell r="V778" t="str">
            <v>Dennis W. Kirtley 270-486-3292</v>
          </cell>
          <cell r="W778" t="str">
            <v>205 West Main Street</v>
          </cell>
          <cell r="X778" t="str">
            <v>Island</v>
          </cell>
          <cell r="Y778" t="str">
            <v>KY</v>
          </cell>
          <cell r="Z778" t="str">
            <v>42350-0248</v>
          </cell>
          <cell r="AA778" t="str">
            <v>(270) 273-9714</v>
          </cell>
        </row>
        <row r="779">
          <cell r="A779">
            <v>720</v>
          </cell>
          <cell r="B779" t="str">
            <v>January 13, 2009</v>
          </cell>
          <cell r="C779" t="str">
            <v>FDIC</v>
          </cell>
          <cell r="D779" t="str">
            <v>RSSD</v>
          </cell>
          <cell r="E779">
            <v>1057252</v>
          </cell>
          <cell r="F779" t="str">
            <v>First Gothenburg Bancshares, Inc. / First State Bank</v>
          </cell>
          <cell r="G779" t="str">
            <v>Private</v>
          </cell>
          <cell r="H779">
            <v>7570530</v>
          </cell>
          <cell r="I779" t="str">
            <v>Approve</v>
          </cell>
          <cell r="T779" t="str">
            <v>Karl Randecker</v>
          </cell>
          <cell r="U779" t="str">
            <v>308-537-3684</v>
          </cell>
          <cell r="V779" t="str">
            <v>Randy Waskowiak 308-537-3684</v>
          </cell>
          <cell r="W779" t="str">
            <v>914 Lake Avenue, Box 79</v>
          </cell>
          <cell r="X779" t="str">
            <v>Gothenburg</v>
          </cell>
          <cell r="Y779" t="str">
            <v>NE</v>
          </cell>
          <cell r="Z779" t="str">
            <v>69138</v>
          </cell>
          <cell r="AA779" t="str">
            <v>(308) 537-2292</v>
          </cell>
        </row>
        <row r="780">
          <cell r="A780">
            <v>721</v>
          </cell>
          <cell r="B780" t="str">
            <v>January 13, 2009</v>
          </cell>
          <cell r="C780" t="str">
            <v>FDIC</v>
          </cell>
          <cell r="D780" t="str">
            <v>RSSD</v>
          </cell>
          <cell r="E780">
            <v>1099225</v>
          </cell>
          <cell r="F780" t="str">
            <v>Farmers &amp; Merchants Bancshares, Inc. / FMB Bank</v>
          </cell>
          <cell r="G780" t="str">
            <v>Private</v>
          </cell>
          <cell r="H780">
            <v>820000</v>
          </cell>
          <cell r="I780" t="str">
            <v>Approve</v>
          </cell>
          <cell r="T780" t="str">
            <v>Corwin S. Ruge, Jr.</v>
          </cell>
          <cell r="U780" t="str">
            <v>636-745-3339</v>
          </cell>
          <cell r="V780" t="str">
            <v>Kristin R. Beckmeyer 636-745-3339</v>
          </cell>
          <cell r="W780" t="str">
            <v>1000 Veterans Memorial Pkwy, P.O. Box 428</v>
          </cell>
          <cell r="X780" t="str">
            <v>Wright City</v>
          </cell>
          <cell r="Y780" t="str">
            <v>MO</v>
          </cell>
          <cell r="Z780" t="str">
            <v>63390</v>
          </cell>
          <cell r="AA780" t="str">
            <v>(636) 745-8240</v>
          </cell>
        </row>
        <row r="781">
          <cell r="A781">
            <v>722</v>
          </cell>
          <cell r="B781" t="str">
            <v>January 13, 2009</v>
          </cell>
          <cell r="C781" t="str">
            <v>FDIC</v>
          </cell>
          <cell r="D781" t="str">
            <v>RSSD</v>
          </cell>
          <cell r="E781">
            <v>3384363</v>
          </cell>
          <cell r="F781" t="str">
            <v>Fortune Financial Corporation / FortuneBank</v>
          </cell>
          <cell r="G781" t="str">
            <v>Private</v>
          </cell>
          <cell r="H781">
            <v>3100000</v>
          </cell>
          <cell r="I781" t="str">
            <v>Approve</v>
          </cell>
          <cell r="T781" t="str">
            <v>Daniel Jones</v>
          </cell>
          <cell r="U781" t="str">
            <v>636-494-9003</v>
          </cell>
          <cell r="V781" t="str">
            <v>Elvira Brandt 636-494-9003</v>
          </cell>
          <cell r="W781" t="str">
            <v>3494 Jeffco. Blvd.</v>
          </cell>
          <cell r="X781" t="str">
            <v>Arnold</v>
          </cell>
          <cell r="Y781" t="str">
            <v>MO</v>
          </cell>
          <cell r="Z781" t="str">
            <v>63010</v>
          </cell>
          <cell r="AA781" t="str">
            <v>(636) 461-3250</v>
          </cell>
        </row>
        <row r="782">
          <cell r="A782">
            <v>723</v>
          </cell>
          <cell r="B782" t="str">
            <v>January 13, 2009</v>
          </cell>
          <cell r="C782" t="str">
            <v>FDIC</v>
          </cell>
          <cell r="D782" t="str">
            <v>RSSD</v>
          </cell>
          <cell r="E782">
            <v>3066977</v>
          </cell>
          <cell r="F782" t="str">
            <v>HFB Financial Corp. / Home Federal Bank Corporation</v>
          </cell>
          <cell r="G782" t="str">
            <v>Private</v>
          </cell>
          <cell r="H782">
            <v>6655410</v>
          </cell>
          <cell r="I782" t="str">
            <v>Approve</v>
          </cell>
          <cell r="T782" t="str">
            <v>Kenneth Jones</v>
          </cell>
          <cell r="U782" t="str">
            <v>606-242-1020</v>
          </cell>
          <cell r="V782" t="str">
            <v>David Cook 606-242-1016</v>
          </cell>
          <cell r="W782" t="str">
            <v>1602 Cumberland Ave.</v>
          </cell>
          <cell r="X782" t="str">
            <v>Middlesboro</v>
          </cell>
          <cell r="Y782" t="str">
            <v>KY</v>
          </cell>
          <cell r="Z782" t="str">
            <v>40965</v>
          </cell>
          <cell r="AA782" t="str">
            <v>(606) 242-1010</v>
          </cell>
        </row>
        <row r="783">
          <cell r="A783">
            <v>724</v>
          </cell>
          <cell r="B783" t="str">
            <v>January 13, 2009</v>
          </cell>
          <cell r="C783" t="str">
            <v>FDIC</v>
          </cell>
          <cell r="D783" t="str">
            <v>RSSD</v>
          </cell>
          <cell r="E783">
            <v>1118854</v>
          </cell>
          <cell r="F783" t="str">
            <v>Independence Bancshares, Inc. / Independence Bank of Kentucky</v>
          </cell>
          <cell r="G783" t="str">
            <v>Private</v>
          </cell>
          <cell r="H783">
            <v>6000000</v>
          </cell>
          <cell r="I783" t="str">
            <v>Approve</v>
          </cell>
          <cell r="T783" t="str">
            <v>Gary R. White</v>
          </cell>
          <cell r="U783" t="str">
            <v>270-686-1776</v>
          </cell>
          <cell r="V783" t="str">
            <v>Eve B. Holder 270-686-1776</v>
          </cell>
          <cell r="W783" t="str">
            <v>2425 Frederica St., P.O. Box 988</v>
          </cell>
          <cell r="X783" t="str">
            <v>Owensboro</v>
          </cell>
          <cell r="Y783" t="str">
            <v>KY</v>
          </cell>
          <cell r="Z783" t="str">
            <v>42302</v>
          </cell>
          <cell r="AA783" t="str">
            <v>(270) 684-6976</v>
          </cell>
        </row>
        <row r="784">
          <cell r="A784">
            <v>725</v>
          </cell>
          <cell r="B784" t="str">
            <v>January 13, 2009</v>
          </cell>
          <cell r="C784" t="str">
            <v>FDIC</v>
          </cell>
          <cell r="D784" t="str">
            <v>RSSD</v>
          </cell>
          <cell r="E784">
            <v>1203862</v>
          </cell>
          <cell r="F784" t="str">
            <v>Green Circle Investments, Inc. / Peoples Trust &amp; Savings Bank</v>
          </cell>
          <cell r="G784" t="str">
            <v>Private</v>
          </cell>
          <cell r="H784">
            <v>5600000</v>
          </cell>
          <cell r="I784" t="str">
            <v>Approve</v>
          </cell>
          <cell r="T784" t="str">
            <v>Barry L. Smith</v>
          </cell>
          <cell r="U784" t="str">
            <v>515-327-7721</v>
          </cell>
          <cell r="V784" t="str">
            <v>Robert J. Latham 319-365-6488</v>
          </cell>
          <cell r="W784" t="str">
            <v>12701 University Avenue</v>
          </cell>
          <cell r="X784" t="str">
            <v>Clive</v>
          </cell>
          <cell r="Y784" t="str">
            <v>IA</v>
          </cell>
          <cell r="Z784" t="str">
            <v>50325</v>
          </cell>
          <cell r="AA784" t="str">
            <v>(515) 327-7721</v>
          </cell>
        </row>
        <row r="785">
          <cell r="A785">
            <v>726</v>
          </cell>
          <cell r="B785" t="str">
            <v>January 13, 2009</v>
          </cell>
          <cell r="C785" t="str">
            <v>FDIC</v>
          </cell>
          <cell r="D785" t="str">
            <v>RSSD</v>
          </cell>
          <cell r="E785">
            <v>2361880</v>
          </cell>
          <cell r="F785" t="str">
            <v>Private Bancorporation, Inc. / Private Bank Minnesota</v>
          </cell>
          <cell r="G785" t="str">
            <v>Private</v>
          </cell>
          <cell r="H785">
            <v>4960000</v>
          </cell>
          <cell r="I785" t="str">
            <v>Approve</v>
          </cell>
          <cell r="T785" t="str">
            <v>Donald M. Davies</v>
          </cell>
          <cell r="U785" t="str">
            <v>612-305-4223</v>
          </cell>
          <cell r="V785" t="str">
            <v>David L. Waldo 612-305-4222</v>
          </cell>
          <cell r="W785" t="str">
            <v>222 South Ninth Street, Suite 3800</v>
          </cell>
          <cell r="X785" t="str">
            <v>Minneapolis</v>
          </cell>
          <cell r="Y785" t="str">
            <v>MN</v>
          </cell>
          <cell r="Z785" t="str">
            <v>55402</v>
          </cell>
          <cell r="AA785" t="str">
            <v>(612) 436-3580</v>
          </cell>
        </row>
        <row r="786">
          <cell r="A786">
            <v>727</v>
          </cell>
          <cell r="B786" t="str">
            <v>January 13, 2009</v>
          </cell>
          <cell r="C786" t="str">
            <v>FDIC</v>
          </cell>
          <cell r="D786" t="str">
            <v>RSSD</v>
          </cell>
          <cell r="E786">
            <v>3632000</v>
          </cell>
          <cell r="F786" t="str">
            <v>Regent Capital Corporation, Inc. / Regent Bank</v>
          </cell>
          <cell r="G786" t="str">
            <v>Private</v>
          </cell>
          <cell r="H786">
            <v>2306000</v>
          </cell>
          <cell r="I786" t="str">
            <v>Approve</v>
          </cell>
          <cell r="T786" t="str">
            <v>Dow R. Hughes</v>
          </cell>
          <cell r="U786" t="str">
            <v>918-273-1227, ext. 114</v>
          </cell>
          <cell r="V786" t="str">
            <v>Randall W. Wimmer 918-273-1227, ext. 136</v>
          </cell>
          <cell r="W786" t="str">
            <v>105 N. Maple</v>
          </cell>
          <cell r="X786" t="str">
            <v>Nowata</v>
          </cell>
          <cell r="Y786" t="str">
            <v>OK</v>
          </cell>
          <cell r="Z786" t="str">
            <v>74048</v>
          </cell>
          <cell r="AA786" t="str">
            <v>(918) 273-0807</v>
          </cell>
        </row>
        <row r="787">
          <cell r="A787">
            <v>728</v>
          </cell>
          <cell r="B787" t="str">
            <v>January 13, 2009</v>
          </cell>
          <cell r="C787" t="str">
            <v>FDIC</v>
          </cell>
          <cell r="D787" t="str">
            <v>RSSD</v>
          </cell>
          <cell r="E787">
            <v>3665772</v>
          </cell>
          <cell r="F787" t="str">
            <v>Select Bancorp, Inc.</v>
          </cell>
          <cell r="G787" t="str">
            <v>Private</v>
          </cell>
          <cell r="H787">
            <v>2947000</v>
          </cell>
          <cell r="I787" t="str">
            <v>Approve</v>
          </cell>
          <cell r="T787" t="str">
            <v>Mark A. Holmes</v>
          </cell>
          <cell r="U787" t="str">
            <v>252-353-5730</v>
          </cell>
          <cell r="V787" t="str">
            <v>Robert H. Rhodes II 252-353-5730</v>
          </cell>
          <cell r="W787" t="str">
            <v>3600 Charles Boulevard</v>
          </cell>
          <cell r="X787" t="str">
            <v>Greenville</v>
          </cell>
          <cell r="Y787" t="str">
            <v>NC</v>
          </cell>
          <cell r="Z787" t="str">
            <v>27858</v>
          </cell>
          <cell r="AA787" t="str">
            <v>(252) 353-8417</v>
          </cell>
        </row>
        <row r="788">
          <cell r="A788">
            <v>729</v>
          </cell>
          <cell r="B788" t="str">
            <v>January 13, 2009</v>
          </cell>
          <cell r="C788" t="str">
            <v>FDIC</v>
          </cell>
          <cell r="D788" t="str">
            <v>RSSD</v>
          </cell>
          <cell r="E788">
            <v>2892236</v>
          </cell>
          <cell r="F788" t="str">
            <v>Weststar Financial Services Corporation / The Bank of Asheville</v>
          </cell>
          <cell r="G788" t="str">
            <v>OTC - Public</v>
          </cell>
          <cell r="H788">
            <v>5082000</v>
          </cell>
          <cell r="I788" t="str">
            <v>Approve</v>
          </cell>
          <cell r="T788" t="str">
            <v>G. Gordon Greenwood</v>
          </cell>
          <cell r="U788" t="str">
            <v>828-232-2902</v>
          </cell>
          <cell r="V788" t="str">
            <v>Randall C. Hall 828-232-2904</v>
          </cell>
          <cell r="W788" t="str">
            <v>79 Woodfin Place</v>
          </cell>
          <cell r="X788" t="str">
            <v>Asheville</v>
          </cell>
          <cell r="Y788" t="str">
            <v>NC</v>
          </cell>
          <cell r="Z788" t="str">
            <v>28801</v>
          </cell>
          <cell r="AA788" t="str">
            <v>(828) 350-3902</v>
          </cell>
        </row>
        <row r="789">
          <cell r="A789">
            <v>730</v>
          </cell>
          <cell r="B789" t="str">
            <v>January 13, 2009</v>
          </cell>
          <cell r="C789" t="str">
            <v>FDIC</v>
          </cell>
          <cell r="D789" t="str">
            <v>RSSD</v>
          </cell>
          <cell r="E789">
            <v>1140967</v>
          </cell>
          <cell r="F789" t="str">
            <v>Eden Financial Corp. / The Eden State Bank</v>
          </cell>
          <cell r="G789" t="str">
            <v>Private</v>
          </cell>
          <cell r="H789">
            <v>1000000</v>
          </cell>
          <cell r="I789" t="str">
            <v>Approve</v>
          </cell>
          <cell r="T789" t="str">
            <v>Tom Burress</v>
          </cell>
          <cell r="U789" t="str">
            <v>325-655-0133</v>
          </cell>
          <cell r="V789" t="str">
            <v>Peter G. Weinstock 214-468-3395</v>
          </cell>
          <cell r="W789" t="str">
            <v>40 West Twohig Avenue, Suite 412</v>
          </cell>
          <cell r="X789" t="str">
            <v>San Angelo</v>
          </cell>
          <cell r="Y789" t="str">
            <v>TX</v>
          </cell>
          <cell r="Z789" t="str">
            <v>76903</v>
          </cell>
          <cell r="AA789" t="str">
            <v>(325) 658-5918</v>
          </cell>
        </row>
        <row r="790">
          <cell r="A790">
            <v>731</v>
          </cell>
          <cell r="B790" t="str">
            <v>January 13, 2009</v>
          </cell>
          <cell r="C790" t="str">
            <v>FDIC</v>
          </cell>
          <cell r="D790" t="str">
            <v>RSSD</v>
          </cell>
          <cell r="E790">
            <v>1247129</v>
          </cell>
          <cell r="F790" t="str">
            <v>North Star Holding Company / Unison Bank</v>
          </cell>
          <cell r="G790" t="str">
            <v>OTC - Private</v>
          </cell>
          <cell r="H790">
            <v>3879480</v>
          </cell>
          <cell r="I790" t="str">
            <v>Approve</v>
          </cell>
          <cell r="T790" t="str">
            <v>Harvey Huber</v>
          </cell>
          <cell r="U790" t="str">
            <v>701-952-5688</v>
          </cell>
          <cell r="V790" t="str">
            <v>Jan Odin 701-952-5687</v>
          </cell>
          <cell r="W790" t="str">
            <v>401 1st Ave. S., Box 2056</v>
          </cell>
          <cell r="X790" t="str">
            <v>Jamestown</v>
          </cell>
          <cell r="Y790" t="str">
            <v>ND</v>
          </cell>
          <cell r="Z790" t="str">
            <v>58402-2056</v>
          </cell>
          <cell r="AA790" t="str">
            <v>(701) 253-5757</v>
          </cell>
        </row>
        <row r="791">
          <cell r="A791">
            <v>732</v>
          </cell>
          <cell r="B791" t="str">
            <v>January 13, 2009</v>
          </cell>
          <cell r="C791" t="str">
            <v>FDIC</v>
          </cell>
          <cell r="D791" t="str">
            <v>RSSD</v>
          </cell>
          <cell r="E791">
            <v>3468665</v>
          </cell>
          <cell r="F791" t="str">
            <v>Vision Bank - Texas</v>
          </cell>
          <cell r="G791" t="str">
            <v>Private</v>
          </cell>
          <cell r="H791">
            <v>1500000</v>
          </cell>
          <cell r="I791" t="str">
            <v>Approve</v>
          </cell>
          <cell r="T791" t="str">
            <v>Gary Mulhollen</v>
          </cell>
          <cell r="U791" t="str">
            <v>972-470-1550</v>
          </cell>
          <cell r="V791" t="str">
            <v>Linda Larr 972-470-1535</v>
          </cell>
          <cell r="W791" t="str">
            <v>401 West George Bush Freeway, Suite 101</v>
          </cell>
          <cell r="X791" t="str">
            <v>Richardson</v>
          </cell>
          <cell r="Y791" t="str">
            <v>TX</v>
          </cell>
          <cell r="Z791" t="str">
            <v>75080</v>
          </cell>
          <cell r="AA791" t="str">
            <v>(972) 437-9363</v>
          </cell>
        </row>
        <row r="792">
          <cell r="A792">
            <v>733</v>
          </cell>
          <cell r="B792" t="str">
            <v>January 13, 2009</v>
          </cell>
          <cell r="C792" t="str">
            <v>FDIC</v>
          </cell>
          <cell r="D792" t="str">
            <v>RSSD</v>
          </cell>
          <cell r="E792">
            <v>3017326</v>
          </cell>
          <cell r="F792" t="str">
            <v>Ameriana Bancorp</v>
          </cell>
          <cell r="G792" t="str">
            <v xml:space="preserve">Public </v>
          </cell>
          <cell r="H792">
            <v>9791000</v>
          </cell>
          <cell r="I792" t="str">
            <v>Approve</v>
          </cell>
          <cell r="T792" t="str">
            <v>Jerome J. Gassen</v>
          </cell>
          <cell r="U792" t="str">
            <v>765-521-7502</v>
          </cell>
          <cell r="V792" t="str">
            <v>John J. Letter 765-521-7505</v>
          </cell>
          <cell r="W792" t="str">
            <v>2118 Bundy Avenue</v>
          </cell>
          <cell r="X792" t="str">
            <v>New Castle</v>
          </cell>
          <cell r="Y792" t="str">
            <v>IN</v>
          </cell>
          <cell r="Z792" t="str">
            <v>47362</v>
          </cell>
          <cell r="AA792" t="str">
            <v>(765) 529-2232</v>
          </cell>
        </row>
        <row r="793">
          <cell r="A793">
            <v>734</v>
          </cell>
          <cell r="B793" t="str">
            <v>January 13, 2009</v>
          </cell>
          <cell r="C793" t="str">
            <v>FDIC</v>
          </cell>
          <cell r="D793" t="str">
            <v>RSSD</v>
          </cell>
          <cell r="E793">
            <v>711472</v>
          </cell>
          <cell r="F793" t="str">
            <v>Bank of Guam</v>
          </cell>
          <cell r="G793" t="str">
            <v>Private</v>
          </cell>
          <cell r="H793">
            <v>15000000</v>
          </cell>
          <cell r="I793" t="str">
            <v>Approve</v>
          </cell>
          <cell r="T793" t="str">
            <v>William D. Leon Guerrero</v>
          </cell>
          <cell r="U793" t="str">
            <v>671-472-5273</v>
          </cell>
          <cell r="V793" t="str">
            <v>Francisco M. Atalig 671-472-5268</v>
          </cell>
          <cell r="W793" t="str">
            <v>111 Chalan Santo Papa</v>
          </cell>
          <cell r="X793" t="str">
            <v>Hagatna</v>
          </cell>
          <cell r="Y793" t="str">
            <v>GUAM</v>
          </cell>
          <cell r="Z793" t="str">
            <v>96910</v>
          </cell>
          <cell r="AA793" t="str">
            <v>(671) 477-8687</v>
          </cell>
        </row>
        <row r="794">
          <cell r="A794">
            <v>735</v>
          </cell>
          <cell r="B794" t="str">
            <v>January 13, 2009</v>
          </cell>
          <cell r="C794" t="str">
            <v>FDIC</v>
          </cell>
          <cell r="D794" t="str">
            <v>RSSD</v>
          </cell>
          <cell r="E794">
            <v>3428258</v>
          </cell>
          <cell r="F794" t="str">
            <v>Darien Rowayton Bank</v>
          </cell>
          <cell r="G794" t="str">
            <v>Private</v>
          </cell>
          <cell r="H794">
            <v>1624000</v>
          </cell>
          <cell r="I794" t="str">
            <v>Approve</v>
          </cell>
          <cell r="T794" t="str">
            <v>John M. Bowes</v>
          </cell>
          <cell r="U794" t="str">
            <v>203-669-4110</v>
          </cell>
          <cell r="V794" t="str">
            <v>Robert K. Kettenmann 203-669-4107</v>
          </cell>
          <cell r="W794" t="str">
            <v>1001 Post Road</v>
          </cell>
          <cell r="X794" t="str">
            <v>Darien</v>
          </cell>
          <cell r="Y794" t="str">
            <v>CT</v>
          </cell>
          <cell r="Z794" t="str">
            <v>06820</v>
          </cell>
          <cell r="AA794" t="str">
            <v>(203) 662-0337</v>
          </cell>
        </row>
        <row r="795">
          <cell r="A795">
            <v>736</v>
          </cell>
          <cell r="B795" t="str">
            <v>January 13, 2009</v>
          </cell>
          <cell r="C795" t="str">
            <v>FDIC</v>
          </cell>
          <cell r="D795" t="str">
            <v>RSSD</v>
          </cell>
          <cell r="E795">
            <v>1247428</v>
          </cell>
          <cell r="F795" t="str">
            <v>First Business Financial Services, Inc.</v>
          </cell>
          <cell r="G795" t="str">
            <v xml:space="preserve">Public </v>
          </cell>
          <cell r="H795">
            <v>27000000</v>
          </cell>
          <cell r="I795" t="str">
            <v>Approve</v>
          </cell>
          <cell r="T795" t="str">
            <v>James F. Ropella</v>
          </cell>
          <cell r="U795" t="str">
            <v>608-232-5970</v>
          </cell>
          <cell r="V795" t="str">
            <v>Barbara M. Conley 608-232-5902</v>
          </cell>
          <cell r="W795" t="str">
            <v>401 Charmany Drive</v>
          </cell>
          <cell r="X795" t="str">
            <v>Madison</v>
          </cell>
          <cell r="Y795" t="str">
            <v>WI</v>
          </cell>
          <cell r="Z795" t="str">
            <v>53719</v>
          </cell>
          <cell r="AA795" t="str">
            <v>(608) 232-5975</v>
          </cell>
        </row>
        <row r="796">
          <cell r="A796">
            <v>737</v>
          </cell>
          <cell r="B796" t="str">
            <v>January 13, 2009</v>
          </cell>
          <cell r="C796" t="str">
            <v>FDIC</v>
          </cell>
          <cell r="D796" t="str">
            <v>RSSD</v>
          </cell>
          <cell r="E796">
            <v>2161165</v>
          </cell>
          <cell r="F796" t="str">
            <v>First Star Bancorp</v>
          </cell>
          <cell r="G796" t="str">
            <v xml:space="preserve">Public </v>
          </cell>
          <cell r="H796">
            <v>10500000</v>
          </cell>
          <cell r="I796" t="str">
            <v>Approve</v>
          </cell>
          <cell r="T796" t="str">
            <v>Joseph Svetik</v>
          </cell>
          <cell r="U796" t="str">
            <v>484-821-1227</v>
          </cell>
          <cell r="V796" t="str">
            <v>Charles Siegfried 610-798-0231</v>
          </cell>
          <cell r="W796" t="str">
            <v>418 West Broad Street</v>
          </cell>
          <cell r="X796" t="str">
            <v>Bethlehem</v>
          </cell>
          <cell r="Y796" t="str">
            <v>PA</v>
          </cell>
          <cell r="Z796" t="str">
            <v>18018</v>
          </cell>
          <cell r="AA796" t="str">
            <v>(610) 691-5658</v>
          </cell>
        </row>
        <row r="797">
          <cell r="A797">
            <v>738</v>
          </cell>
          <cell r="B797" t="str">
            <v>January 13, 2009</v>
          </cell>
          <cell r="C797" t="str">
            <v>FDIC</v>
          </cell>
          <cell r="D797" t="str">
            <v>RSSD</v>
          </cell>
          <cell r="E797">
            <v>1098620</v>
          </cell>
          <cell r="F797" t="str">
            <v>German American Bancorp, Inc.</v>
          </cell>
          <cell r="G797" t="str">
            <v xml:space="preserve">Public </v>
          </cell>
          <cell r="H797">
            <v>25000000</v>
          </cell>
          <cell r="I797" t="str">
            <v>Approve</v>
          </cell>
          <cell r="T797" t="str">
            <v>Mark A. Schroeder</v>
          </cell>
          <cell r="U797" t="str">
            <v>812-482-1314</v>
          </cell>
          <cell r="V797" t="str">
            <v>Bradley M. Rust 812-482-1314</v>
          </cell>
          <cell r="W797" t="str">
            <v>711 Main Street</v>
          </cell>
          <cell r="X797" t="str">
            <v>Jasper</v>
          </cell>
          <cell r="Y797" t="str">
            <v>IN</v>
          </cell>
          <cell r="Z797" t="str">
            <v>47546</v>
          </cell>
          <cell r="AA797" t="str">
            <v>(812) 482-0745</v>
          </cell>
        </row>
        <row r="798">
          <cell r="A798">
            <v>739</v>
          </cell>
          <cell r="B798" t="str">
            <v>January 13, 2009</v>
          </cell>
          <cell r="C798" t="str">
            <v>FDIC</v>
          </cell>
          <cell r="D798" t="str">
            <v>RSSD</v>
          </cell>
          <cell r="E798">
            <v>2088329</v>
          </cell>
          <cell r="F798" t="str">
            <v>Northwest Bancorporation, Inc. / Inland Northwest Bank</v>
          </cell>
          <cell r="G798" t="str">
            <v xml:space="preserve">Public </v>
          </cell>
          <cell r="H798">
            <v>10500000</v>
          </cell>
          <cell r="I798" t="str">
            <v>Approve</v>
          </cell>
          <cell r="T798" t="str">
            <v>Randall L. Fewel</v>
          </cell>
          <cell r="U798" t="str">
            <v>509-462-3600</v>
          </cell>
          <cell r="V798" t="str">
            <v>Christopher C. Jurey 509-462-3601</v>
          </cell>
          <cell r="W798" t="str">
            <v>421 W. Riverside Avenue</v>
          </cell>
          <cell r="X798" t="str">
            <v>Spokane</v>
          </cell>
          <cell r="Y798" t="str">
            <v>WA</v>
          </cell>
          <cell r="Z798" t="str">
            <v>99201</v>
          </cell>
          <cell r="AA798" t="str">
            <v>(509) 742-6669</v>
          </cell>
        </row>
        <row r="799">
          <cell r="A799">
            <v>740</v>
          </cell>
          <cell r="B799" t="str">
            <v>January 13, 2009</v>
          </cell>
          <cell r="C799" t="str">
            <v>FDIC</v>
          </cell>
          <cell r="D799" t="str">
            <v>RSSD</v>
          </cell>
          <cell r="E799">
            <v>1139185</v>
          </cell>
          <cell r="F799" t="str">
            <v>Mid-Wisconsin Financial Services, Inc.</v>
          </cell>
          <cell r="G799" t="str">
            <v>OTC - Public</v>
          </cell>
          <cell r="H799">
            <v>10900000</v>
          </cell>
          <cell r="I799" t="str">
            <v>Approve</v>
          </cell>
          <cell r="T799" t="str">
            <v>James F. Warsaw</v>
          </cell>
          <cell r="U799" t="str">
            <v>715-748-8372</v>
          </cell>
          <cell r="V799" t="str">
            <v>Rhonda R. Kelley 715-748-8355</v>
          </cell>
          <cell r="W799" t="str">
            <v>132 W. State St.</v>
          </cell>
          <cell r="X799" t="str">
            <v>Medford</v>
          </cell>
          <cell r="Y799" t="str">
            <v>WI</v>
          </cell>
          <cell r="Z799" t="str">
            <v>54451</v>
          </cell>
          <cell r="AA799" t="str">
            <v>(715) 748-8338</v>
          </cell>
        </row>
        <row r="800">
          <cell r="A800">
            <v>741</v>
          </cell>
          <cell r="B800" t="str">
            <v>January 13, 2009</v>
          </cell>
          <cell r="C800" t="str">
            <v>FDIC</v>
          </cell>
          <cell r="D800" t="str">
            <v>RSSD</v>
          </cell>
          <cell r="E800">
            <v>2496193</v>
          </cell>
          <cell r="F800" t="str">
            <v>The Southern Banc Company, Inc.</v>
          </cell>
          <cell r="G800" t="str">
            <v>Private</v>
          </cell>
          <cell r="H800">
            <v>1337000</v>
          </cell>
          <cell r="I800" t="str">
            <v>Approve</v>
          </cell>
          <cell r="T800" t="str">
            <v>Gates Little</v>
          </cell>
          <cell r="U800" t="str">
            <v>256-543-3860</v>
          </cell>
          <cell r="V800" t="str">
            <v>Teresa Elkins 256-543-3860</v>
          </cell>
          <cell r="W800" t="str">
            <v>221 South 6th Street</v>
          </cell>
          <cell r="X800" t="str">
            <v>Gadsden</v>
          </cell>
          <cell r="Y800" t="str">
            <v>AL</v>
          </cell>
          <cell r="Z800" t="str">
            <v>35901</v>
          </cell>
          <cell r="AA800" t="str">
            <v>(256) 543-3864</v>
          </cell>
        </row>
        <row r="802">
          <cell r="A802">
            <v>742</v>
          </cell>
          <cell r="B802" t="str">
            <v>January 14, 2009</v>
          </cell>
          <cell r="C802" t="str">
            <v>FDIC</v>
          </cell>
          <cell r="D802" t="str">
            <v>RSSD</v>
          </cell>
          <cell r="E802">
            <v>1066209</v>
          </cell>
          <cell r="F802" t="str">
            <v>Lauritzen Corporation / Washington County Bank</v>
          </cell>
          <cell r="G802" t="str">
            <v>Private</v>
          </cell>
          <cell r="H802">
            <v>19000000</v>
          </cell>
          <cell r="I802" t="str">
            <v>Approve</v>
          </cell>
          <cell r="T802" t="str">
            <v>Timothy D. Hart</v>
          </cell>
          <cell r="U802" t="str">
            <v>402-633-3908</v>
          </cell>
          <cell r="V802" t="str">
            <v>Nicholas W. Baxter 402-633-1839</v>
          </cell>
          <cell r="W802" t="str">
            <v>1620 Dodge Street; Mail Stop 3390</v>
          </cell>
          <cell r="X802" t="str">
            <v>Omaha</v>
          </cell>
          <cell r="Y802" t="str">
            <v>NE</v>
          </cell>
          <cell r="Z802" t="str">
            <v>68197-3390</v>
          </cell>
          <cell r="AA802" t="str">
            <v>(402) 633-1983</v>
          </cell>
        </row>
        <row r="803">
          <cell r="A803">
            <v>743</v>
          </cell>
          <cell r="B803" t="str">
            <v>January 14, 2009</v>
          </cell>
          <cell r="C803" t="str">
            <v>OCC</v>
          </cell>
          <cell r="D803" t="str">
            <v>RSSD</v>
          </cell>
          <cell r="E803">
            <v>1122310</v>
          </cell>
          <cell r="F803" t="str">
            <v>The Bridger Company</v>
          </cell>
          <cell r="G803" t="str">
            <v>Private</v>
          </cell>
          <cell r="H803">
            <v>4500000</v>
          </cell>
          <cell r="I803" t="str">
            <v>Approve</v>
          </cell>
          <cell r="T803" t="str">
            <v>Leon Langemeier</v>
          </cell>
          <cell r="U803" t="str">
            <v>406-662-3388</v>
          </cell>
          <cell r="V803" t="str">
            <v>Bart Langemeier 406-446-3208</v>
          </cell>
          <cell r="W803" t="str">
            <v>P.O. Box 447 / 101 S. Main St.</v>
          </cell>
          <cell r="X803" t="str">
            <v>Bridger</v>
          </cell>
          <cell r="Y803" t="str">
            <v>MT</v>
          </cell>
          <cell r="Z803" t="str">
            <v>59014</v>
          </cell>
          <cell r="AA803" t="str">
            <v>(406) 662-3580</v>
          </cell>
        </row>
        <row r="804">
          <cell r="A804">
            <v>744</v>
          </cell>
          <cell r="B804" t="str">
            <v>January 14, 2009</v>
          </cell>
          <cell r="C804" t="str">
            <v>OCC</v>
          </cell>
          <cell r="D804" t="str">
            <v>RSSD</v>
          </cell>
          <cell r="E804">
            <v>1020902</v>
          </cell>
          <cell r="F804" t="str">
            <v>First National of Nebraska, Inc. / First National Bank of Omaha</v>
          </cell>
          <cell r="G804" t="str">
            <v>Private</v>
          </cell>
          <cell r="H804">
            <v>449707000</v>
          </cell>
          <cell r="I804" t="str">
            <v>Approve</v>
          </cell>
          <cell r="T804" t="str">
            <v>Timothy D. Hart</v>
          </cell>
          <cell r="U804" t="str">
            <v>402-633-3908</v>
          </cell>
          <cell r="V804" t="str">
            <v>Nicholas W. Baxter 402-633-1839</v>
          </cell>
          <cell r="W804" t="str">
            <v>1620 Dodge Street; Mail Stop 3395</v>
          </cell>
          <cell r="X804" t="str">
            <v>Omaha</v>
          </cell>
          <cell r="Y804" t="str">
            <v>NE</v>
          </cell>
          <cell r="Z804" t="str">
            <v>68197-3395</v>
          </cell>
          <cell r="AA804" t="str">
            <v>(402) 633-1983</v>
          </cell>
        </row>
        <row r="805">
          <cell r="A805">
            <v>745</v>
          </cell>
          <cell r="B805" t="str">
            <v>January 14, 2009</v>
          </cell>
          <cell r="C805" t="str">
            <v>OCC</v>
          </cell>
          <cell r="D805" t="str">
            <v>RSSD</v>
          </cell>
          <cell r="E805">
            <v>1208559</v>
          </cell>
          <cell r="F805" t="str">
            <v>First Merchants Corporation</v>
          </cell>
          <cell r="G805" t="str">
            <v xml:space="preserve">Public </v>
          </cell>
          <cell r="H805">
            <v>116432000</v>
          </cell>
          <cell r="I805" t="str">
            <v>Approve</v>
          </cell>
          <cell r="T805" t="str">
            <v>Michael C. Rechin</v>
          </cell>
          <cell r="U805" t="str">
            <v>765-213-3488</v>
          </cell>
          <cell r="V805" t="str">
            <v>Mark K. Hardwick 765-751-1857</v>
          </cell>
          <cell r="W805" t="str">
            <v>200 East Jackson Street</v>
          </cell>
          <cell r="X805" t="str">
            <v>Muncie</v>
          </cell>
          <cell r="Y805" t="str">
            <v>IN</v>
          </cell>
          <cell r="Z805" t="str">
            <v>47305-2814</v>
          </cell>
          <cell r="AA805" t="str">
            <v>(765) 747-1495</v>
          </cell>
        </row>
        <row r="806">
          <cell r="A806">
            <v>746</v>
          </cell>
          <cell r="B806" t="str">
            <v>January 14, 2009</v>
          </cell>
          <cell r="C806" t="str">
            <v>OCC</v>
          </cell>
          <cell r="D806" t="str">
            <v>RSSD</v>
          </cell>
          <cell r="E806">
            <v>1895007</v>
          </cell>
          <cell r="F806" t="str">
            <v>A.N.B. Holding Company, Ltd. / The American National Bank of Texas</v>
          </cell>
          <cell r="G806" t="str">
            <v>Private</v>
          </cell>
          <cell r="H806">
            <v>20000000</v>
          </cell>
          <cell r="I806" t="str">
            <v>Approve</v>
          </cell>
          <cell r="T806" t="str">
            <v>Robert R. Messer</v>
          </cell>
          <cell r="U806" t="str">
            <v>214-863-6530</v>
          </cell>
          <cell r="V806" t="str">
            <v>Robert A. Hulsey 214-863-6529</v>
          </cell>
          <cell r="W806" t="str">
            <v>P.O. Box 40 / (102 W. Moore Ave.)</v>
          </cell>
          <cell r="X806" t="str">
            <v>Terrell</v>
          </cell>
          <cell r="Y806" t="str">
            <v>TX</v>
          </cell>
          <cell r="Z806" t="str">
            <v>75160</v>
          </cell>
          <cell r="AA806" t="str">
            <v>(214) 863-6141</v>
          </cell>
        </row>
        <row r="807">
          <cell r="A807">
            <v>747</v>
          </cell>
          <cell r="B807" t="str">
            <v>January 14, 2009</v>
          </cell>
          <cell r="C807" t="str">
            <v>FDIC</v>
          </cell>
          <cell r="D807" t="str">
            <v>RSSD</v>
          </cell>
          <cell r="E807">
            <v>1210589</v>
          </cell>
          <cell r="F807" t="str">
            <v>Northern States Financial Corporation / Norstates Bank</v>
          </cell>
          <cell r="G807" t="str">
            <v xml:space="preserve">Public </v>
          </cell>
          <cell r="H807">
            <v>17211000</v>
          </cell>
          <cell r="I807" t="str">
            <v>Council</v>
          </cell>
          <cell r="J807">
            <v>39827</v>
          </cell>
          <cell r="K807" t="str">
            <v>Approve</v>
          </cell>
          <cell r="L807" t="str">
            <v>January 16, 2009</v>
          </cell>
          <cell r="M807">
            <v>39829.541666666664</v>
          </cell>
          <cell r="N807" t="str">
            <v>Approve</v>
          </cell>
          <cell r="O807">
            <v>17211000</v>
          </cell>
          <cell r="T807" t="str">
            <v>Scott M. Yelvington</v>
          </cell>
          <cell r="U807" t="str">
            <v>847-244-6000</v>
          </cell>
          <cell r="V807" t="str">
            <v>Thomas M. Nemeth 847-244-6000</v>
          </cell>
          <cell r="W807" t="str">
            <v>1601 N. Lewis Avenue</v>
          </cell>
          <cell r="X807" t="str">
            <v>Waukegan</v>
          </cell>
          <cell r="Y807" t="str">
            <v>IL</v>
          </cell>
          <cell r="Z807" t="str">
            <v>60085</v>
          </cell>
          <cell r="AA807" t="str">
            <v>(847) 244-7853</v>
          </cell>
        </row>
        <row r="808">
          <cell r="A808">
            <v>748</v>
          </cell>
          <cell r="B808" t="str">
            <v>January 14, 2009</v>
          </cell>
          <cell r="C808" t="str">
            <v>FRB</v>
          </cell>
          <cell r="D808" t="str">
            <v>RSSD</v>
          </cell>
          <cell r="E808">
            <v>2702250</v>
          </cell>
          <cell r="F808" t="str">
            <v>First Region Bancshares, Inc.</v>
          </cell>
          <cell r="G808" t="str">
            <v>Private</v>
          </cell>
          <cell r="H808">
            <v>3000000</v>
          </cell>
          <cell r="I808" t="str">
            <v>Council</v>
          </cell>
          <cell r="J808">
            <v>39827</v>
          </cell>
          <cell r="K808" t="str">
            <v>Approve</v>
          </cell>
          <cell r="L808" t="str">
            <v>January 16, 2009</v>
          </cell>
          <cell r="M808">
            <v>39829.541666666664</v>
          </cell>
          <cell r="N808" t="str">
            <v>Hold</v>
          </cell>
          <cell r="T808" t="str">
            <v>J. Robert Buchanan</v>
          </cell>
          <cell r="U808" t="str">
            <v>276-963-0836</v>
          </cell>
          <cell r="V808" t="str">
            <v>George W. McCall 276-963-0836</v>
          </cell>
          <cell r="W808" t="str">
            <v>315 Railroad Avenue</v>
          </cell>
          <cell r="X808" t="str">
            <v>Richlands</v>
          </cell>
          <cell r="Y808" t="str">
            <v>VA</v>
          </cell>
          <cell r="Z808" t="str">
            <v>24641</v>
          </cell>
          <cell r="AA808" t="str">
            <v>(276) 963-0029</v>
          </cell>
        </row>
        <row r="809">
          <cell r="A809">
            <v>749</v>
          </cell>
          <cell r="B809" t="str">
            <v>January 14, 2009</v>
          </cell>
          <cell r="C809" t="str">
            <v>FRB</v>
          </cell>
          <cell r="D809" t="str">
            <v>RSSD</v>
          </cell>
          <cell r="E809">
            <v>3105568</v>
          </cell>
          <cell r="F809" t="str">
            <v>ESB Bancorp, Inc.</v>
          </cell>
          <cell r="G809" t="str">
            <v>Private</v>
          </cell>
          <cell r="H809">
            <v>1050000</v>
          </cell>
          <cell r="I809" t="str">
            <v>Council</v>
          </cell>
          <cell r="J809">
            <v>39827</v>
          </cell>
          <cell r="K809" t="str">
            <v>Approve</v>
          </cell>
          <cell r="L809" t="str">
            <v>January 16, 2009</v>
          </cell>
          <cell r="M809">
            <v>39829.541666666664</v>
          </cell>
          <cell r="N809" t="str">
            <v>Approve</v>
          </cell>
          <cell r="O809">
            <v>1050000</v>
          </cell>
          <cell r="T809" t="str">
            <v>Curtis Ritterling</v>
          </cell>
          <cell r="U809" t="str">
            <v>812-983-2541</v>
          </cell>
          <cell r="V809" t="str">
            <v>Sandra Parker 812-983-2541</v>
          </cell>
          <cell r="W809" t="str">
            <v>55 Main Street</v>
          </cell>
          <cell r="X809" t="str">
            <v>Elberfield</v>
          </cell>
          <cell r="Y809" t="str">
            <v>IN</v>
          </cell>
          <cell r="Z809" t="str">
            <v>47613</v>
          </cell>
          <cell r="AA809" t="str">
            <v>(812) 983-2579</v>
          </cell>
        </row>
        <row r="810">
          <cell r="A810">
            <v>750</v>
          </cell>
          <cell r="B810" t="str">
            <v>January 14, 2009</v>
          </cell>
          <cell r="C810" t="str">
            <v>FRB</v>
          </cell>
          <cell r="D810" t="str">
            <v>RSSD</v>
          </cell>
          <cell r="E810">
            <v>1143904</v>
          </cell>
          <cell r="F810" t="str">
            <v>Market Bancorporation, Inc. / New Market Bank</v>
          </cell>
          <cell r="G810" t="str">
            <v>Private</v>
          </cell>
          <cell r="H810">
            <v>2100000</v>
          </cell>
          <cell r="I810" t="str">
            <v>Council</v>
          </cell>
          <cell r="J810">
            <v>39827</v>
          </cell>
          <cell r="K810" t="str">
            <v>Approve</v>
          </cell>
          <cell r="L810" t="str">
            <v>January 16, 2009</v>
          </cell>
          <cell r="M810">
            <v>39829.541666666664</v>
          </cell>
          <cell r="N810" t="str">
            <v>Approve</v>
          </cell>
          <cell r="O810">
            <v>2100000</v>
          </cell>
          <cell r="T810" t="str">
            <v>Robert Vogel</v>
          </cell>
          <cell r="U810" t="str">
            <v>952-223-2301</v>
          </cell>
          <cell r="V810" t="str">
            <v>Anita Drentlaw 952-223-2330</v>
          </cell>
          <cell r="W810" t="str">
            <v>461 Main Street, P.O. Box 69</v>
          </cell>
          <cell r="X810" t="str">
            <v>New Market</v>
          </cell>
          <cell r="Y810" t="str">
            <v>MN</v>
          </cell>
          <cell r="Z810" t="str">
            <v>55054</v>
          </cell>
          <cell r="AA810" t="str">
            <v>(952) 469-1704</v>
          </cell>
        </row>
        <row r="811">
          <cell r="A811">
            <v>751</v>
          </cell>
          <cell r="B811" t="str">
            <v>January 14, 2009</v>
          </cell>
          <cell r="C811" t="str">
            <v>FDIC</v>
          </cell>
          <cell r="D811" t="str">
            <v>RSSD</v>
          </cell>
          <cell r="E811">
            <v>1096587</v>
          </cell>
          <cell r="F811" t="str">
            <v>St. Johns Bancshares, Inc.</v>
          </cell>
          <cell r="G811" t="str">
            <v>Private</v>
          </cell>
          <cell r="H811">
            <v>8100000</v>
          </cell>
          <cell r="I811" t="str">
            <v>Council</v>
          </cell>
          <cell r="J811">
            <v>39827</v>
          </cell>
          <cell r="K811" t="str">
            <v>Approve</v>
          </cell>
          <cell r="L811" t="str">
            <v>January 16, 2009</v>
          </cell>
          <cell r="M811">
            <v>39829.541666666664</v>
          </cell>
          <cell r="N811" t="str">
            <v>Approve</v>
          </cell>
          <cell r="O811">
            <v>8100000</v>
          </cell>
          <cell r="T811" t="str">
            <v>Brad Muhlke</v>
          </cell>
          <cell r="U811" t="str">
            <v>314-428-1059, ext. 3494</v>
          </cell>
          <cell r="V811" t="str">
            <v>Gail Eagle 314-428-1059, ext. 3503</v>
          </cell>
          <cell r="W811" t="str">
            <v>8924 St. Charles Rock Road</v>
          </cell>
          <cell r="X811" t="str">
            <v>St. Louis</v>
          </cell>
          <cell r="Y811" t="str">
            <v>MO</v>
          </cell>
          <cell r="Z811" t="str">
            <v>63114</v>
          </cell>
          <cell r="AA811" t="str">
            <v>(314) 423-7589</v>
          </cell>
        </row>
        <row r="812">
          <cell r="A812">
            <v>752</v>
          </cell>
          <cell r="B812" t="str">
            <v>January 14, 2009</v>
          </cell>
          <cell r="C812" t="str">
            <v>FDIC</v>
          </cell>
          <cell r="D812" t="str">
            <v>RSSD</v>
          </cell>
          <cell r="E812">
            <v>1066919</v>
          </cell>
          <cell r="F812" t="str">
            <v>Wheeler County Bancshares, Inc. / Ericson State Bank</v>
          </cell>
          <cell r="G812" t="str">
            <v>Private</v>
          </cell>
          <cell r="H812">
            <v>1082000</v>
          </cell>
          <cell r="I812" t="str">
            <v>Council</v>
          </cell>
          <cell r="J812">
            <v>39827</v>
          </cell>
          <cell r="K812" t="str">
            <v>Approve</v>
          </cell>
          <cell r="L812" t="str">
            <v>January 16, 2009</v>
          </cell>
          <cell r="M812">
            <v>39829.541666666664</v>
          </cell>
          <cell r="N812" t="str">
            <v>Remand</v>
          </cell>
          <cell r="P812" t="str">
            <v>Remand for more information</v>
          </cell>
          <cell r="T812" t="str">
            <v>Jack Poulsen</v>
          </cell>
          <cell r="U812" t="str">
            <v>308-653-5441</v>
          </cell>
          <cell r="V812" t="str">
            <v>Deb Poulsen 308-653-5441</v>
          </cell>
          <cell r="W812" t="str">
            <v>427 Central Avenue</v>
          </cell>
          <cell r="X812" t="str">
            <v>Ericson</v>
          </cell>
          <cell r="Y812" t="str">
            <v>NE</v>
          </cell>
          <cell r="Z812" t="str">
            <v>68637</v>
          </cell>
          <cell r="AA812" t="str">
            <v>(308) 653-5450</v>
          </cell>
        </row>
        <row r="813">
          <cell r="A813">
            <v>753</v>
          </cell>
          <cell r="B813" t="str">
            <v>January 14, 2009</v>
          </cell>
          <cell r="C813" t="str">
            <v>FDIC</v>
          </cell>
          <cell r="D813" t="str">
            <v>RSSD</v>
          </cell>
          <cell r="E813">
            <v>3304361</v>
          </cell>
          <cell r="F813" t="str">
            <v>Pathway Bancorp</v>
          </cell>
          <cell r="G813" t="str">
            <v>Private</v>
          </cell>
          <cell r="H813">
            <v>3727000</v>
          </cell>
          <cell r="I813" t="str">
            <v>Council</v>
          </cell>
          <cell r="J813">
            <v>39827</v>
          </cell>
          <cell r="K813" t="str">
            <v>Approve</v>
          </cell>
          <cell r="T813" t="str">
            <v>Thomas A. Emerton</v>
          </cell>
          <cell r="U813" t="str">
            <v>308-485-4232</v>
          </cell>
          <cell r="V813" t="str">
            <v>Richard L. Heckman 308-485-4232</v>
          </cell>
          <cell r="W813" t="str">
            <v>P.O. Box 428 / (304 South High Street)</v>
          </cell>
          <cell r="X813" t="str">
            <v>Cairo</v>
          </cell>
          <cell r="Y813" t="str">
            <v>NE</v>
          </cell>
          <cell r="Z813" t="str">
            <v>68824</v>
          </cell>
          <cell r="AA813" t="str">
            <v>(308) 485-4235</v>
          </cell>
        </row>
        <row r="814">
          <cell r="A814">
            <v>754</v>
          </cell>
          <cell r="B814" t="str">
            <v>January 14, 2009</v>
          </cell>
          <cell r="C814" t="str">
            <v>FDIC</v>
          </cell>
          <cell r="D814" t="str">
            <v>RSSD</v>
          </cell>
          <cell r="E814">
            <v>1084016</v>
          </cell>
          <cell r="F814" t="str">
            <v>Magnolia State Bank</v>
          </cell>
          <cell r="G814" t="str">
            <v>Private</v>
          </cell>
          <cell r="H814">
            <v>3786810</v>
          </cell>
          <cell r="I814" t="str">
            <v>Approve</v>
          </cell>
          <cell r="T814" t="str">
            <v>Thomas E. Brown</v>
          </cell>
          <cell r="U814" t="str">
            <v>601-764-2265</v>
          </cell>
          <cell r="V814" t="str">
            <v>Martha E. Lee 601-764-3177</v>
          </cell>
          <cell r="W814" t="str">
            <v>15 East 6th Avenue; PO Box 508</v>
          </cell>
          <cell r="X814" t="str">
            <v>Bay Springs</v>
          </cell>
          <cell r="Y814" t="str">
            <v>MS</v>
          </cell>
          <cell r="Z814" t="str">
            <v>39422</v>
          </cell>
          <cell r="AA814" t="str">
            <v>(601) 764-6411</v>
          </cell>
        </row>
        <row r="815">
          <cell r="A815">
            <v>755</v>
          </cell>
          <cell r="B815" t="str">
            <v>January 14, 2009</v>
          </cell>
          <cell r="C815" t="str">
            <v>FDIC</v>
          </cell>
          <cell r="D815" t="str">
            <v>RSSD</v>
          </cell>
          <cell r="E815">
            <v>1250035</v>
          </cell>
          <cell r="F815" t="str">
            <v>Central Bancorp, Inc. / United Central Bank</v>
          </cell>
          <cell r="G815" t="str">
            <v>Private</v>
          </cell>
          <cell r="H815">
            <v>22500000</v>
          </cell>
          <cell r="I815" t="str">
            <v>Approve</v>
          </cell>
          <cell r="T815" t="str">
            <v>R. Luke Lively</v>
          </cell>
          <cell r="U815" t="str">
            <v>972-509-7337</v>
          </cell>
          <cell r="V815" t="str">
            <v>M. Keith Ward 972-485-7201</v>
          </cell>
          <cell r="W815" t="str">
            <v>4555 West Walnut Street</v>
          </cell>
          <cell r="X815" t="str">
            <v>Garland</v>
          </cell>
          <cell r="Y815" t="str">
            <v>TX</v>
          </cell>
          <cell r="Z815" t="str">
            <v>75042</v>
          </cell>
          <cell r="AA815" t="str">
            <v>(972) 516-3680</v>
          </cell>
        </row>
        <row r="816">
          <cell r="A816">
            <v>756</v>
          </cell>
          <cell r="B816" t="str">
            <v>January 14, 2009</v>
          </cell>
          <cell r="C816" t="str">
            <v>FDIC</v>
          </cell>
          <cell r="D816" t="str">
            <v>RSSD</v>
          </cell>
          <cell r="E816">
            <v>3451603</v>
          </cell>
          <cell r="F816" t="str">
            <v>Hometown Bancorp of Alabama, Inc.</v>
          </cell>
          <cell r="G816" t="str">
            <v>Private</v>
          </cell>
          <cell r="H816">
            <v>3250000</v>
          </cell>
          <cell r="I816" t="str">
            <v>Approve</v>
          </cell>
          <cell r="T816" t="str">
            <v>Danny J. Kelly</v>
          </cell>
          <cell r="U816" t="str">
            <v>205-625-4434</v>
          </cell>
          <cell r="V816" t="str">
            <v>Patti Young 205-625-4434</v>
          </cell>
          <cell r="W816" t="str">
            <v>2002 2nd Avenue East</v>
          </cell>
          <cell r="X816" t="str">
            <v>Oneonta</v>
          </cell>
          <cell r="Y816" t="str">
            <v>AL</v>
          </cell>
          <cell r="Z816" t="str">
            <v>35121</v>
          </cell>
          <cell r="AA816" t="str">
            <v>(205) 625-3633</v>
          </cell>
        </row>
        <row r="817">
          <cell r="A817">
            <v>757</v>
          </cell>
          <cell r="B817" t="str">
            <v>January 14, 2009</v>
          </cell>
          <cell r="C817" t="str">
            <v>FDIC</v>
          </cell>
          <cell r="D817" t="str">
            <v>RSSD</v>
          </cell>
          <cell r="E817">
            <v>2925723</v>
          </cell>
          <cell r="F817" t="str">
            <v>Rumson-Fair Haven Bank and Trust Company</v>
          </cell>
          <cell r="G817" t="str">
            <v xml:space="preserve">Public </v>
          </cell>
          <cell r="H817">
            <v>3570000</v>
          </cell>
          <cell r="I817" t="str">
            <v>Approve</v>
          </cell>
          <cell r="T817" t="str">
            <v>Dennis J. Flanagan</v>
          </cell>
          <cell r="U817" t="str">
            <v>732-933-4445</v>
          </cell>
          <cell r="V817" t="str">
            <v>Robert E. Davis, Jr. 732-933-4445</v>
          </cell>
          <cell r="W817" t="str">
            <v>20 Bingham Avenue</v>
          </cell>
          <cell r="X817" t="str">
            <v>Rumson</v>
          </cell>
          <cell r="Y817" t="str">
            <v>NJ</v>
          </cell>
          <cell r="Z817" t="str">
            <v>07760</v>
          </cell>
          <cell r="AA817" t="str">
            <v>(732) 345-1842</v>
          </cell>
        </row>
        <row r="818">
          <cell r="A818">
            <v>758</v>
          </cell>
          <cell r="B818" t="str">
            <v>January 14, 2009</v>
          </cell>
          <cell r="C818" t="str">
            <v>FDIC</v>
          </cell>
          <cell r="D818" t="str">
            <v>RSSD</v>
          </cell>
          <cell r="E818">
            <v>3165106</v>
          </cell>
          <cell r="F818" t="str">
            <v>Mechanics Banc Holding Company</v>
          </cell>
          <cell r="G818" t="str">
            <v>Private</v>
          </cell>
          <cell r="H818">
            <v>4021830</v>
          </cell>
          <cell r="I818" t="str">
            <v>Approve</v>
          </cell>
          <cell r="T818" t="str">
            <v>Cam Tyler</v>
          </cell>
          <cell r="U818" t="str">
            <v>662-473-2261</v>
          </cell>
          <cell r="V818" t="str">
            <v>Nell Jobe 662-473-2261</v>
          </cell>
          <cell r="W818" t="str">
            <v xml:space="preserve">P.O. Box 707 </v>
          </cell>
          <cell r="X818" t="str">
            <v>Water Valley</v>
          </cell>
          <cell r="Y818" t="str">
            <v>MS</v>
          </cell>
          <cell r="Z818" t="str">
            <v>38965</v>
          </cell>
          <cell r="AA818" t="str">
            <v>(662) 473-4948</v>
          </cell>
        </row>
        <row r="819">
          <cell r="A819">
            <v>759</v>
          </cell>
          <cell r="B819" t="str">
            <v>January 14, 2009</v>
          </cell>
          <cell r="C819" t="str">
            <v>FDIC</v>
          </cell>
          <cell r="D819" t="str">
            <v>RSSD</v>
          </cell>
          <cell r="E819">
            <v>3228908</v>
          </cell>
          <cell r="F819" t="str">
            <v>Medallion Bank</v>
          </cell>
          <cell r="G819" t="str">
            <v>Private</v>
          </cell>
          <cell r="H819">
            <v>11800000</v>
          </cell>
          <cell r="I819" t="str">
            <v>Approve</v>
          </cell>
          <cell r="T819" t="str">
            <v>John Taggart</v>
          </cell>
          <cell r="U819" t="str">
            <v>801-284-7060</v>
          </cell>
          <cell r="V819" t="str">
            <v>Jeffrey Yin 212-328-3615</v>
          </cell>
          <cell r="W819" t="str">
            <v>1100 East 6600 South, Suite 510</v>
          </cell>
          <cell r="X819" t="str">
            <v>Salt Lake City</v>
          </cell>
          <cell r="Y819" t="str">
            <v>UT</v>
          </cell>
          <cell r="Z819" t="str">
            <v>84121</v>
          </cell>
          <cell r="AA819" t="str">
            <v>(801) 284-7077</v>
          </cell>
        </row>
        <row r="820">
          <cell r="A820">
            <v>760</v>
          </cell>
          <cell r="B820" t="str">
            <v>January 14, 2009</v>
          </cell>
          <cell r="C820" t="str">
            <v>FDIC</v>
          </cell>
          <cell r="D820" t="str">
            <v>RSSD</v>
          </cell>
          <cell r="E820">
            <v>2352226</v>
          </cell>
          <cell r="F820" t="str">
            <v>Liberty Bancshares, Inc.</v>
          </cell>
          <cell r="G820" t="str">
            <v>Private</v>
          </cell>
          <cell r="H820">
            <v>21000000</v>
          </cell>
          <cell r="I820" t="str">
            <v>Approve</v>
          </cell>
          <cell r="T820" t="str">
            <v>Gary E. Metzger</v>
          </cell>
          <cell r="U820" t="str">
            <v>417-875-5210</v>
          </cell>
          <cell r="V820" t="str">
            <v>Michael S. Hill 417-875-5252</v>
          </cell>
          <cell r="W820" t="str">
            <v>4625 South National Avenue</v>
          </cell>
          <cell r="X820" t="str">
            <v>Springfield</v>
          </cell>
          <cell r="Y820" t="str">
            <v>MO</v>
          </cell>
          <cell r="Z820" t="str">
            <v>65810</v>
          </cell>
          <cell r="AA820" t="str">
            <v>(417) 616-8410</v>
          </cell>
        </row>
        <row r="821">
          <cell r="A821">
            <v>761</v>
          </cell>
          <cell r="B821" t="str">
            <v>January 14, 2009</v>
          </cell>
          <cell r="C821" t="str">
            <v>FDIC</v>
          </cell>
          <cell r="D821" t="str">
            <v>RSSD</v>
          </cell>
          <cell r="E821">
            <v>3121193</v>
          </cell>
          <cell r="F821" t="str">
            <v>Independent Holdings, Inc.</v>
          </cell>
          <cell r="G821" t="str">
            <v>Private</v>
          </cell>
          <cell r="H821">
            <v>19113000</v>
          </cell>
          <cell r="I821" t="str">
            <v>Approve</v>
          </cell>
          <cell r="T821" t="str">
            <v>Hugh M. Stephens, Jr.</v>
          </cell>
          <cell r="U821" t="str">
            <v>901-844-0477</v>
          </cell>
          <cell r="V821" t="str">
            <v>Charles B. Dudley 901-844-0330</v>
          </cell>
          <cell r="W821" t="str">
            <v>5050 Poplar Avenue, Suite 2200</v>
          </cell>
          <cell r="X821" t="str">
            <v>Memphis</v>
          </cell>
          <cell r="Y821" t="str">
            <v>TN</v>
          </cell>
          <cell r="Z821" t="str">
            <v>38111</v>
          </cell>
          <cell r="AA821" t="str">
            <v>(901) 844-0310</v>
          </cell>
        </row>
        <row r="822">
          <cell r="A822">
            <v>762</v>
          </cell>
          <cell r="B822" t="str">
            <v>January 14, 2009</v>
          </cell>
          <cell r="C822" t="str">
            <v>FDIC</v>
          </cell>
          <cell r="D822" t="str">
            <v>RSSD</v>
          </cell>
          <cell r="E822">
            <v>1083158</v>
          </cell>
          <cell r="F822" t="str">
            <v>Great Guaranty Bancshares, Inc.</v>
          </cell>
          <cell r="G822" t="str">
            <v>Private</v>
          </cell>
          <cell r="H822">
            <v>2185000</v>
          </cell>
          <cell r="I822" t="str">
            <v>Approve</v>
          </cell>
          <cell r="T822" t="str">
            <v>J. Wade O'Neal, III</v>
          </cell>
          <cell r="U822" t="str">
            <v>225-638-8621</v>
          </cell>
          <cell r="V822" t="str">
            <v>Pam Patin 225-638-8621</v>
          </cell>
          <cell r="W822" t="str">
            <v>P.O. Box 10 / (175 New Roads Street)</v>
          </cell>
          <cell r="X822" t="str">
            <v>New Roads</v>
          </cell>
          <cell r="Y822" t="str">
            <v>LA</v>
          </cell>
          <cell r="Z822" t="str">
            <v>70760</v>
          </cell>
          <cell r="AA822" t="str">
            <v>(225) 638-5636</v>
          </cell>
        </row>
        <row r="823">
          <cell r="A823">
            <v>763</v>
          </cell>
          <cell r="B823" t="str">
            <v>January 14, 2009</v>
          </cell>
          <cell r="C823" t="str">
            <v>FDIC</v>
          </cell>
          <cell r="D823" t="str">
            <v>RSSD</v>
          </cell>
          <cell r="E823">
            <v>1248573</v>
          </cell>
          <cell r="F823" t="str">
            <v>Security State Bancshares / Focus Bank</v>
          </cell>
          <cell r="G823" t="str">
            <v>Private</v>
          </cell>
          <cell r="H823">
            <v>12500000</v>
          </cell>
          <cell r="I823" t="str">
            <v>Approve</v>
          </cell>
          <cell r="T823" t="str">
            <v>Jeffrey D. Barker</v>
          </cell>
          <cell r="U823" t="str">
            <v>573-683-3712</v>
          </cell>
          <cell r="V823" t="str">
            <v>Donald L. Burnett 573-683-3712</v>
          </cell>
          <cell r="W823" t="str">
            <v>101 S. Main</v>
          </cell>
          <cell r="X823" t="str">
            <v>Charleston</v>
          </cell>
          <cell r="Y823" t="str">
            <v>MO</v>
          </cell>
          <cell r="Z823" t="str">
            <v>63834</v>
          </cell>
          <cell r="AA823" t="str">
            <v>(573) 683-4624</v>
          </cell>
        </row>
        <row r="824">
          <cell r="A824">
            <v>764</v>
          </cell>
          <cell r="B824" t="str">
            <v>January 14, 2009</v>
          </cell>
          <cell r="C824" t="str">
            <v>FDIC</v>
          </cell>
          <cell r="D824" t="str">
            <v>RSSD</v>
          </cell>
          <cell r="E824">
            <v>3236640</v>
          </cell>
          <cell r="F824" t="str">
            <v>CBB Bancorp / Century Bank of Georgia</v>
          </cell>
          <cell r="G824" t="str">
            <v>Private</v>
          </cell>
          <cell r="H824">
            <v>2664290</v>
          </cell>
          <cell r="I824" t="str">
            <v>Approve</v>
          </cell>
          <cell r="T824" t="str">
            <v>Richard E. Drews</v>
          </cell>
          <cell r="U824" t="str">
            <v>678-721-2014</v>
          </cell>
          <cell r="V824" t="str">
            <v>Rhonda C. Massengill 678-721-2023</v>
          </cell>
          <cell r="W824" t="str">
            <v>P.O. Box 580 / (215 East main Street)</v>
          </cell>
          <cell r="X824" t="str">
            <v>Cartersville</v>
          </cell>
          <cell r="Y824" t="str">
            <v>GA</v>
          </cell>
          <cell r="Z824" t="str">
            <v>30120</v>
          </cell>
          <cell r="AA824" t="str">
            <v>(678) 721-7370</v>
          </cell>
        </row>
        <row r="825">
          <cell r="A825">
            <v>765</v>
          </cell>
          <cell r="B825" t="str">
            <v>January 14, 2009</v>
          </cell>
          <cell r="C825" t="str">
            <v>FDIC</v>
          </cell>
          <cell r="D825" t="str">
            <v>RSSD</v>
          </cell>
          <cell r="E825">
            <v>2158156</v>
          </cell>
          <cell r="F825" t="str">
            <v>Central Bancshares / Central Bank and Trust Co.</v>
          </cell>
          <cell r="G825" t="str">
            <v>Private</v>
          </cell>
          <cell r="H825">
            <v>40000000</v>
          </cell>
          <cell r="I825" t="str">
            <v>Approve</v>
          </cell>
          <cell r="T825" t="str">
            <v>Luther Deaton</v>
          </cell>
          <cell r="U825" t="str">
            <v>859-253-6184</v>
          </cell>
          <cell r="V825" t="str">
            <v>Patricia Rice 859-253-6009</v>
          </cell>
          <cell r="W825" t="str">
            <v>300 West Vine Street</v>
          </cell>
          <cell r="X825" t="str">
            <v>Lexington</v>
          </cell>
          <cell r="Y825" t="str">
            <v>KY</v>
          </cell>
          <cell r="Z825" t="str">
            <v>40507</v>
          </cell>
          <cell r="AA825" t="str">
            <v>(859) 253-6193</v>
          </cell>
        </row>
        <row r="826">
          <cell r="A826">
            <v>766</v>
          </cell>
          <cell r="B826" t="str">
            <v>January 14, 2009</v>
          </cell>
          <cell r="C826" t="str">
            <v>FDIC</v>
          </cell>
          <cell r="D826" t="str">
            <v>RSSD</v>
          </cell>
          <cell r="E826">
            <v>3043008</v>
          </cell>
          <cell r="F826" t="str">
            <v>AmeriBank Holding Company, Inc. / American Bank of Oklahoma</v>
          </cell>
          <cell r="G826" t="str">
            <v>Private</v>
          </cell>
          <cell r="H826">
            <v>2739960</v>
          </cell>
          <cell r="I826" t="str">
            <v>Approve</v>
          </cell>
          <cell r="T826" t="str">
            <v>Joe Landon</v>
          </cell>
          <cell r="U826" t="str">
            <v>918-371-7300</v>
          </cell>
          <cell r="V826" t="str">
            <v>Teresa Parker 918-371-7300</v>
          </cell>
          <cell r="W826" t="str">
            <v>200 East Main Street / PO Box 66</v>
          </cell>
          <cell r="X826" t="str">
            <v>Collinsville</v>
          </cell>
          <cell r="Y826" t="str">
            <v>OK</v>
          </cell>
          <cell r="Z826" t="str">
            <v>74021</v>
          </cell>
          <cell r="AA826" t="str">
            <v>(918) 371-7040</v>
          </cell>
        </row>
        <row r="827">
          <cell r="A827">
            <v>767</v>
          </cell>
          <cell r="B827" t="str">
            <v>January 14, 2009</v>
          </cell>
          <cell r="C827" t="str">
            <v>FDIC</v>
          </cell>
          <cell r="D827" t="str">
            <v>RSSD</v>
          </cell>
          <cell r="E827">
            <v>1097306</v>
          </cell>
          <cell r="F827" t="str">
            <v>BancPlus Corporation</v>
          </cell>
          <cell r="G827" t="str">
            <v>Private</v>
          </cell>
          <cell r="H827">
            <v>48000000</v>
          </cell>
          <cell r="I827" t="str">
            <v>Approve</v>
          </cell>
          <cell r="T827" t="str">
            <v>William A. Ray</v>
          </cell>
          <cell r="U827" t="str">
            <v>601-898-8310</v>
          </cell>
          <cell r="V827" t="str">
            <v>Eloise S. Partridge 601-898-4981</v>
          </cell>
          <cell r="W827" t="str">
            <v>400 Concourse, Suite 200</v>
          </cell>
          <cell r="X827" t="str">
            <v>Ridgeland</v>
          </cell>
          <cell r="Y827" t="str">
            <v>MS</v>
          </cell>
          <cell r="Z827" t="str">
            <v>39157</v>
          </cell>
          <cell r="AA827" t="str">
            <v>(601) 898-0330</v>
          </cell>
        </row>
        <row r="828">
          <cell r="A828">
            <v>768</v>
          </cell>
          <cell r="B828" t="str">
            <v>January 14, 2009</v>
          </cell>
          <cell r="C828" t="str">
            <v>FDIC</v>
          </cell>
          <cell r="D828" t="str">
            <v>RSSD</v>
          </cell>
          <cell r="E828">
            <v>1097445</v>
          </cell>
          <cell r="F828" t="str">
            <v>BancStar, Inc.</v>
          </cell>
          <cell r="G828" t="str">
            <v>Private</v>
          </cell>
          <cell r="H828">
            <v>9000000</v>
          </cell>
          <cell r="I828" t="str">
            <v>Approve</v>
          </cell>
          <cell r="T828" t="str">
            <v>Thomas H. Keiser</v>
          </cell>
          <cell r="U828" t="str">
            <v>636-931-5800, ext. 4003</v>
          </cell>
          <cell r="V828" t="str">
            <v>Joseph C. Stewart, III 636-931-5800, ext. 4007</v>
          </cell>
          <cell r="W828" t="str">
            <v>1450 Parkway West, Suite 200</v>
          </cell>
          <cell r="X828" t="str">
            <v>Festus</v>
          </cell>
          <cell r="Y828" t="str">
            <v>MO</v>
          </cell>
          <cell r="Z828" t="str">
            <v>63028</v>
          </cell>
          <cell r="AA828" t="str">
            <v>(636) 931-6570</v>
          </cell>
        </row>
        <row r="830">
          <cell r="A830">
            <v>769</v>
          </cell>
          <cell r="B830" t="str">
            <v>January 15, 2009</v>
          </cell>
          <cell r="C830" t="str">
            <v>OTS</v>
          </cell>
          <cell r="D830" t="str">
            <v>RSSD</v>
          </cell>
          <cell r="E830">
            <v>2390013</v>
          </cell>
          <cell r="F830" t="str">
            <v>Meta Financial Group, Inc.</v>
          </cell>
          <cell r="G830" t="str">
            <v xml:space="preserve">Public </v>
          </cell>
          <cell r="H830">
            <v>17000000</v>
          </cell>
          <cell r="I830" t="str">
            <v>Approve</v>
          </cell>
          <cell r="T830" t="str">
            <v>David W. Leedom</v>
          </cell>
          <cell r="U830" t="str">
            <v>605-782-0764</v>
          </cell>
          <cell r="V830" t="str">
            <v>J. Tyler Haahr 605-977-0211</v>
          </cell>
          <cell r="W830" t="str">
            <v>121 East Fifth Street</v>
          </cell>
          <cell r="X830" t="str">
            <v>Storm Lake</v>
          </cell>
          <cell r="Y830" t="str">
            <v>IA</v>
          </cell>
          <cell r="Z830" t="str">
            <v>50588</v>
          </cell>
          <cell r="AA830" t="str">
            <v>(605) 338-0596</v>
          </cell>
        </row>
        <row r="831">
          <cell r="A831">
            <v>770</v>
          </cell>
          <cell r="B831" t="str">
            <v>January 15, 2009</v>
          </cell>
          <cell r="C831" t="str">
            <v>OTS</v>
          </cell>
          <cell r="D831" t="str">
            <v>RSSD</v>
          </cell>
          <cell r="E831">
            <v>2877532</v>
          </cell>
          <cell r="F831" t="str">
            <v>The Allstate Corporation</v>
          </cell>
          <cell r="G831" t="str">
            <v xml:space="preserve">Public </v>
          </cell>
          <cell r="H831">
            <v>3265378000</v>
          </cell>
          <cell r="I831" t="str">
            <v>Approve</v>
          </cell>
          <cell r="T831" t="str">
            <v>Steve Verney</v>
          </cell>
          <cell r="U831" t="str">
            <v>847-402-3313</v>
          </cell>
          <cell r="V831" t="str">
            <v>Mary McGinn 847-402-6146</v>
          </cell>
          <cell r="W831" t="str">
            <v>2775 Sanders Road, F-9</v>
          </cell>
          <cell r="X831" t="str">
            <v>Northbrook</v>
          </cell>
          <cell r="Y831" t="str">
            <v>IL</v>
          </cell>
          <cell r="Z831" t="str">
            <v>60062</v>
          </cell>
          <cell r="AA831" t="str">
            <v>(847) 402-0588</v>
          </cell>
        </row>
        <row r="832">
          <cell r="A832">
            <v>771</v>
          </cell>
          <cell r="B832" t="str">
            <v>January 15, 2009</v>
          </cell>
          <cell r="C832" t="str">
            <v>OTS</v>
          </cell>
          <cell r="D832" t="str">
            <v>RSSD</v>
          </cell>
          <cell r="E832">
            <v>2433312</v>
          </cell>
          <cell r="F832" t="str">
            <v>Ameriprise Financial, Inc.</v>
          </cell>
          <cell r="G832" t="str">
            <v xml:space="preserve">Public </v>
          </cell>
          <cell r="H832">
            <v>2426850000</v>
          </cell>
          <cell r="I832" t="str">
            <v>Approve</v>
          </cell>
          <cell r="T832" t="str">
            <v>David H. Weiser</v>
          </cell>
          <cell r="U832" t="str">
            <v>612-671-1788</v>
          </cell>
          <cell r="V832" t="str">
            <v>John Junek 612-671-3651</v>
          </cell>
          <cell r="W832" t="str">
            <v>1099 Ameriprise Financial Center</v>
          </cell>
          <cell r="X832" t="str">
            <v>Minneapolis</v>
          </cell>
          <cell r="Y832" t="str">
            <v>MN</v>
          </cell>
          <cell r="Z832" t="str">
            <v>55474</v>
          </cell>
          <cell r="AA832" t="str">
            <v>(612) 678-0081</v>
          </cell>
        </row>
        <row r="833">
          <cell r="A833">
            <v>772</v>
          </cell>
          <cell r="B833" t="str">
            <v>January 15, 2009</v>
          </cell>
          <cell r="C833" t="str">
            <v>OTS</v>
          </cell>
          <cell r="D833" t="str">
            <v>RSSD</v>
          </cell>
          <cell r="E833">
            <v>264772</v>
          </cell>
          <cell r="F833" t="str">
            <v>First Trade Union Bank</v>
          </cell>
          <cell r="G833" t="str">
            <v>Private</v>
          </cell>
          <cell r="H833">
            <v>11000000</v>
          </cell>
          <cell r="I833" t="str">
            <v>Approve</v>
          </cell>
          <cell r="T833" t="str">
            <v>Mike Butler</v>
          </cell>
          <cell r="U833" t="str">
            <v>617-728-7336</v>
          </cell>
          <cell r="V833" t="str">
            <v>Greg Dee 617-728-7323</v>
          </cell>
          <cell r="W833" t="str">
            <v>One Harbor Street, Suite 201</v>
          </cell>
          <cell r="X833" t="str">
            <v>Boston</v>
          </cell>
          <cell r="Y833" t="str">
            <v>MA</v>
          </cell>
          <cell r="Z833" t="str">
            <v>02210</v>
          </cell>
          <cell r="AA833" t="str">
            <v>(617) 330-5104</v>
          </cell>
        </row>
        <row r="834">
          <cell r="A834">
            <v>773</v>
          </cell>
          <cell r="B834" t="str">
            <v>January 15, 2009</v>
          </cell>
          <cell r="C834" t="str">
            <v>OTS</v>
          </cell>
          <cell r="D834" t="str">
            <v>RSSD</v>
          </cell>
          <cell r="E834">
            <v>3853449</v>
          </cell>
          <cell r="F834" t="str">
            <v>Principal Financial Group, Inc.</v>
          </cell>
          <cell r="G834" t="str">
            <v xml:space="preserve">Public </v>
          </cell>
          <cell r="H834">
            <v>2000000000</v>
          </cell>
          <cell r="I834" t="str">
            <v>Approve</v>
          </cell>
          <cell r="T834" t="str">
            <v>Terry Lillis</v>
          </cell>
          <cell r="U834" t="str">
            <v>515-247-4885</v>
          </cell>
          <cell r="V834" t="str">
            <v>Ellen Lamale 515-247-6337</v>
          </cell>
          <cell r="W834" t="str">
            <v>711 High Street</v>
          </cell>
          <cell r="X834" t="str">
            <v>Des Moines</v>
          </cell>
          <cell r="Y834" t="str">
            <v>IA</v>
          </cell>
          <cell r="Z834" t="str">
            <v>50392</v>
          </cell>
          <cell r="AA834" t="str">
            <v>(515) 248-8617</v>
          </cell>
        </row>
        <row r="835">
          <cell r="A835">
            <v>774</v>
          </cell>
          <cell r="B835" t="str">
            <v>January 15, 2009</v>
          </cell>
          <cell r="C835" t="str">
            <v>OTS</v>
          </cell>
          <cell r="D835" t="str">
            <v>RSSD</v>
          </cell>
          <cell r="E835">
            <v>538473</v>
          </cell>
          <cell r="F835" t="str">
            <v>Presidential Holdings, Inc.</v>
          </cell>
          <cell r="G835" t="str">
            <v>Private</v>
          </cell>
          <cell r="H835">
            <v>12572000</v>
          </cell>
          <cell r="I835" t="str">
            <v>Approve</v>
          </cell>
          <cell r="T835" t="str">
            <v>A. Bruce Cleveland</v>
          </cell>
          <cell r="U835" t="str">
            <v>301-718-3090</v>
          </cell>
          <cell r="V835" t="str">
            <v>David L. Erickson 301-652-1616. ext. 2262</v>
          </cell>
          <cell r="W835" t="str">
            <v>4600 East-West Highway, 4th Floor</v>
          </cell>
          <cell r="X835" t="str">
            <v>Bethesda</v>
          </cell>
          <cell r="Y835" t="str">
            <v>MD</v>
          </cell>
          <cell r="Z835" t="str">
            <v>20814</v>
          </cell>
          <cell r="AA835" t="str">
            <v>(301) 951-3513</v>
          </cell>
        </row>
        <row r="836">
          <cell r="A836">
            <v>775</v>
          </cell>
          <cell r="B836" t="str">
            <v>January 15, 2009</v>
          </cell>
          <cell r="C836" t="str">
            <v>OTS</v>
          </cell>
          <cell r="D836" t="str">
            <v>RSSD</v>
          </cell>
          <cell r="E836">
            <v>2472722</v>
          </cell>
          <cell r="F836" t="str">
            <v>The Phoenix Companies, Inc.</v>
          </cell>
          <cell r="G836" t="str">
            <v xml:space="preserve">Public </v>
          </cell>
          <cell r="H836">
            <v>494500000</v>
          </cell>
          <cell r="I836" t="str">
            <v>Approve</v>
          </cell>
          <cell r="T836" t="str">
            <v>Tracy L. Rich</v>
          </cell>
          <cell r="U836" t="str">
            <v>860-403-5566</v>
          </cell>
          <cell r="V836" t="str">
            <v>Peter Hoffman 860-403-5897</v>
          </cell>
          <cell r="W836" t="str">
            <v>One American Row</v>
          </cell>
          <cell r="X836" t="str">
            <v>Hartford</v>
          </cell>
          <cell r="Y836" t="str">
            <v>CT</v>
          </cell>
          <cell r="Z836" t="str">
            <v>06115</v>
          </cell>
          <cell r="AA836" t="str">
            <v>(860) 403-7899</v>
          </cell>
        </row>
        <row r="838">
          <cell r="A838">
            <v>776</v>
          </cell>
          <cell r="B838" t="str">
            <v>January 16, 2009</v>
          </cell>
          <cell r="C838" t="str">
            <v>FDIC</v>
          </cell>
          <cell r="D838" t="str">
            <v>RSSD</v>
          </cell>
          <cell r="E838">
            <v>1471960</v>
          </cell>
          <cell r="F838" t="str">
            <v>Brotherhood Bancshares, Inc.</v>
          </cell>
          <cell r="G838" t="str">
            <v>Private</v>
          </cell>
          <cell r="H838">
            <v>11000000</v>
          </cell>
          <cell r="I838" t="str">
            <v>Approve</v>
          </cell>
          <cell r="T838" t="str">
            <v>Brian Rorie</v>
          </cell>
          <cell r="U838" t="str">
            <v>913-288-3248</v>
          </cell>
          <cell r="V838" t="str">
            <v>Bob McCall 913-631-5372</v>
          </cell>
          <cell r="W838" t="str">
            <v>756 Minnesota Avenue</v>
          </cell>
          <cell r="X838" t="str">
            <v>Kansas City</v>
          </cell>
          <cell r="Y838" t="str">
            <v>KS</v>
          </cell>
          <cell r="Z838" t="str">
            <v>66101</v>
          </cell>
          <cell r="AA838" t="str">
            <v>(913) 321-5247</v>
          </cell>
        </row>
        <row r="839">
          <cell r="A839">
            <v>777</v>
          </cell>
          <cell r="B839" t="str">
            <v>January 16, 2009</v>
          </cell>
          <cell r="C839" t="str">
            <v>FDIC</v>
          </cell>
          <cell r="D839" t="str">
            <v>RSSD</v>
          </cell>
          <cell r="E839">
            <v>3189063</v>
          </cell>
          <cell r="F839" t="str">
            <v>Commercial Bank of California</v>
          </cell>
          <cell r="G839" t="str">
            <v>Private</v>
          </cell>
          <cell r="H839">
            <v>6000000</v>
          </cell>
          <cell r="I839" t="str">
            <v>Approve</v>
          </cell>
          <cell r="T839" t="str">
            <v>Paul Adkins</v>
          </cell>
          <cell r="U839" t="str">
            <v>714-431-7018</v>
          </cell>
          <cell r="V839" t="str">
            <v>Carl Patsko 714-431-7017</v>
          </cell>
          <cell r="W839" t="str">
            <v>695 Town Center Drive, Suite 100</v>
          </cell>
          <cell r="X839" t="str">
            <v>Costa Mesa</v>
          </cell>
          <cell r="Y839" t="str">
            <v>CA</v>
          </cell>
          <cell r="Z839" t="str">
            <v>92626</v>
          </cell>
          <cell r="AA839" t="str">
            <v>(714) 825-0982</v>
          </cell>
        </row>
        <row r="840">
          <cell r="A840">
            <v>778</v>
          </cell>
          <cell r="B840" t="str">
            <v>January 16, 2009</v>
          </cell>
          <cell r="C840" t="str">
            <v>FDIC</v>
          </cell>
          <cell r="D840" t="str">
            <v>RSSD</v>
          </cell>
          <cell r="E840">
            <v>1138450</v>
          </cell>
          <cell r="F840" t="str">
            <v>F&amp;M Financial Corporation</v>
          </cell>
          <cell r="G840" t="str">
            <v>Private</v>
          </cell>
          <cell r="H840">
            <v>17243000</v>
          </cell>
          <cell r="I840" t="str">
            <v>Approve</v>
          </cell>
          <cell r="T840" t="str">
            <v>DeWayne Olive</v>
          </cell>
          <cell r="U840" t="str">
            <v>931-553-4660</v>
          </cell>
          <cell r="V840" t="str">
            <v>William S. Stuard 931-553-2015</v>
          </cell>
          <cell r="W840" t="str">
            <v>50 Franklin Street</v>
          </cell>
          <cell r="X840" t="str">
            <v>Clarksville</v>
          </cell>
          <cell r="Y840" t="str">
            <v>TN</v>
          </cell>
          <cell r="Z840" t="str">
            <v>37040</v>
          </cell>
          <cell r="AA840" t="str">
            <v>(931) 645-7153</v>
          </cell>
        </row>
        <row r="841">
          <cell r="A841">
            <v>779</v>
          </cell>
          <cell r="B841" t="str">
            <v>January 16, 2009</v>
          </cell>
          <cell r="C841" t="str">
            <v>FDIC</v>
          </cell>
          <cell r="D841" t="str">
            <v>RSSD</v>
          </cell>
          <cell r="E841">
            <v>2777061</v>
          </cell>
          <cell r="F841" t="str">
            <v>First Louisiana Bancshares, Inc.</v>
          </cell>
          <cell r="G841" t="str">
            <v>Private</v>
          </cell>
          <cell r="H841">
            <v>3400000</v>
          </cell>
          <cell r="I841" t="str">
            <v>Approve</v>
          </cell>
          <cell r="T841" t="str">
            <v>Ron C. Boudreaux</v>
          </cell>
          <cell r="U841" t="str">
            <v>318-798-5700</v>
          </cell>
          <cell r="V841" t="str">
            <v>Rhonda R. Hensley</v>
          </cell>
          <cell r="W841" t="str">
            <v>P.O. Box 52079 / (1350 E. 70th Street)</v>
          </cell>
          <cell r="X841" t="str">
            <v>Shreveport</v>
          </cell>
          <cell r="Y841" t="str">
            <v>LA</v>
          </cell>
          <cell r="Z841" t="str">
            <v>71135 / (71105)</v>
          </cell>
          <cell r="AA841" t="str">
            <v>(318) 629-1440</v>
          </cell>
        </row>
        <row r="842">
          <cell r="A842">
            <v>780</v>
          </cell>
          <cell r="B842" t="str">
            <v>January 16, 2009</v>
          </cell>
          <cell r="C842" t="str">
            <v>FDIC</v>
          </cell>
          <cell r="D842" t="str">
            <v>RSSD</v>
          </cell>
          <cell r="E842">
            <v>2638014</v>
          </cell>
          <cell r="F842" t="str">
            <v>Highlands Independent Bancshares, Inc.</v>
          </cell>
          <cell r="G842" t="str">
            <v>Private</v>
          </cell>
          <cell r="H842">
            <v>6750000</v>
          </cell>
          <cell r="I842" t="str">
            <v>Approve</v>
          </cell>
          <cell r="T842" t="str">
            <v>R. Todd Foster</v>
          </cell>
          <cell r="U842" t="str">
            <v>863-385-8700</v>
          </cell>
          <cell r="V842" t="str">
            <v>Shannon Sapp</v>
          </cell>
          <cell r="W842" t="str">
            <v>2600 U.S. Highway 27 North</v>
          </cell>
          <cell r="X842" t="str">
            <v>Sebring</v>
          </cell>
          <cell r="Y842" t="str">
            <v>FL</v>
          </cell>
          <cell r="Z842" t="str">
            <v>33870</v>
          </cell>
          <cell r="AA842" t="str">
            <v>(863) 385-6190</v>
          </cell>
        </row>
        <row r="843">
          <cell r="A843">
            <v>781</v>
          </cell>
          <cell r="B843" t="str">
            <v>January 16, 2009</v>
          </cell>
          <cell r="C843" t="str">
            <v>FDIC</v>
          </cell>
          <cell r="D843" t="str">
            <v>RSSD</v>
          </cell>
          <cell r="E843">
            <v>3458040</v>
          </cell>
          <cell r="F843" t="str">
            <v>Pinnacle Bank Holding Company</v>
          </cell>
          <cell r="G843" t="str">
            <v>Private</v>
          </cell>
          <cell r="H843">
            <v>4389000</v>
          </cell>
          <cell r="I843" t="str">
            <v>Approve</v>
          </cell>
          <cell r="T843" t="str">
            <v>David L. Bridgeman</v>
          </cell>
          <cell r="U843" t="str">
            <v>386-774-2001 ext. 117</v>
          </cell>
          <cell r="V843" t="str">
            <v>John W. Hurlbutt 386-774-2001 ext. 150</v>
          </cell>
          <cell r="W843" t="str">
            <v>1113 Saxon Blvd.</v>
          </cell>
          <cell r="X843" t="str">
            <v>Orange City</v>
          </cell>
          <cell r="Y843" t="str">
            <v>FL</v>
          </cell>
          <cell r="Z843" t="str">
            <v>32763</v>
          </cell>
          <cell r="AA843" t="str">
            <v>(386) 774-2010</v>
          </cell>
        </row>
        <row r="844">
          <cell r="A844">
            <v>782</v>
          </cell>
          <cell r="B844" t="str">
            <v>January 16, 2009</v>
          </cell>
          <cell r="C844" t="str">
            <v>FDIC</v>
          </cell>
          <cell r="D844" t="str">
            <v>RSSD</v>
          </cell>
          <cell r="E844">
            <v>3146150</v>
          </cell>
          <cell r="F844" t="str">
            <v>U.S. Century Bank</v>
          </cell>
          <cell r="G844" t="str">
            <v>Private</v>
          </cell>
          <cell r="H844">
            <v>48721000</v>
          </cell>
          <cell r="I844" t="str">
            <v>Approve</v>
          </cell>
          <cell r="T844" t="str">
            <v>Samuel A. Milne</v>
          </cell>
          <cell r="U844" t="str">
            <v>305-715-5333</v>
          </cell>
          <cell r="V844" t="str">
            <v>David McCombie 305-715-5233</v>
          </cell>
          <cell r="W844" t="str">
            <v>2301 N.W. 87th Avenue</v>
          </cell>
          <cell r="X844" t="str">
            <v>Miami</v>
          </cell>
          <cell r="Y844" t="str">
            <v>FL</v>
          </cell>
          <cell r="Z844" t="str">
            <v>33172</v>
          </cell>
          <cell r="AA844" t="str">
            <v>(305) 594-3411</v>
          </cell>
        </row>
        <row r="845">
          <cell r="A845">
            <v>783</v>
          </cell>
          <cell r="B845" t="str">
            <v>January 16, 2009</v>
          </cell>
          <cell r="C845" t="str">
            <v>FDIC</v>
          </cell>
          <cell r="D845" t="str">
            <v>RSSD</v>
          </cell>
          <cell r="E845">
            <v>3029196</v>
          </cell>
          <cell r="F845" t="str">
            <v>Peoples Home Holding, Inc. / Home Bank of Arkansas</v>
          </cell>
          <cell r="G845" t="str">
            <v>Private</v>
          </cell>
          <cell r="H845">
            <v>1980780</v>
          </cell>
          <cell r="I845" t="str">
            <v>Approve</v>
          </cell>
          <cell r="T845" t="str">
            <v>Bill Hannah</v>
          </cell>
          <cell r="U845" t="str">
            <v>501-320-2265</v>
          </cell>
          <cell r="V845" t="str">
            <v>John Stacks 501-320-2265</v>
          </cell>
          <cell r="W845" t="str">
            <v>61 A South Broadview</v>
          </cell>
          <cell r="X845" t="str">
            <v>Greenbrier</v>
          </cell>
          <cell r="Y845" t="str">
            <v>AR</v>
          </cell>
          <cell r="Z845" t="str">
            <v>72058</v>
          </cell>
          <cell r="AA845" t="str">
            <v>(501) 320-2261</v>
          </cell>
        </row>
        <row r="846">
          <cell r="A846">
            <v>784</v>
          </cell>
          <cell r="B846" t="str">
            <v>January 16, 2009</v>
          </cell>
          <cell r="C846" t="str">
            <v>FDIC</v>
          </cell>
          <cell r="D846" t="str">
            <v>RSSD</v>
          </cell>
          <cell r="E846">
            <v>1832048</v>
          </cell>
          <cell r="F846" t="str">
            <v>Central Community Corporation / First State Bank of Central Texas</v>
          </cell>
          <cell r="G846" t="str">
            <v>Private</v>
          </cell>
          <cell r="H846">
            <v>22000000</v>
          </cell>
          <cell r="I846" t="str">
            <v>Approve</v>
          </cell>
          <cell r="T846" t="str">
            <v>Donald R. Grobowsky</v>
          </cell>
          <cell r="U846" t="str">
            <v>254-771-5550</v>
          </cell>
          <cell r="V846" t="str">
            <v>Randy Dozeman 254-771-5862</v>
          </cell>
          <cell r="W846" t="str">
            <v>5550 SW H.K. Dodgen Loop</v>
          </cell>
          <cell r="X846" t="str">
            <v xml:space="preserve">Temple </v>
          </cell>
          <cell r="Y846" t="str">
            <v>TX</v>
          </cell>
          <cell r="Z846" t="str">
            <v>76504</v>
          </cell>
          <cell r="AA846" t="str">
            <v>(254) 773-1661</v>
          </cell>
        </row>
        <row r="847">
          <cell r="A847">
            <v>785</v>
          </cell>
          <cell r="B847" t="str">
            <v>January 16, 2009</v>
          </cell>
          <cell r="C847" t="str">
            <v>FDIC</v>
          </cell>
          <cell r="D847" t="str">
            <v>RSSD</v>
          </cell>
          <cell r="E847">
            <v>1109263</v>
          </cell>
          <cell r="F847" t="str">
            <v>PSB Financial Corporation</v>
          </cell>
          <cell r="G847" t="str">
            <v>Private</v>
          </cell>
          <cell r="H847">
            <v>9400000</v>
          </cell>
          <cell r="I847" t="str">
            <v>Approve</v>
          </cell>
          <cell r="T847" t="str">
            <v>Clay Abington</v>
          </cell>
          <cell r="U847" t="str">
            <v>318-256-4355</v>
          </cell>
          <cell r="V847" t="str">
            <v>John J. Blake, III 318-256-0001</v>
          </cell>
          <cell r="W847" t="str">
            <v>P.O. Box 294 / (880 San Antonio Avenue)</v>
          </cell>
          <cell r="X847" t="str">
            <v>Many</v>
          </cell>
          <cell r="Y847" t="str">
            <v>LA</v>
          </cell>
          <cell r="Z847" t="str">
            <v>71449</v>
          </cell>
          <cell r="AA847" t="str">
            <v>(318) 256-9590</v>
          </cell>
        </row>
        <row r="848">
          <cell r="A848">
            <v>786</v>
          </cell>
          <cell r="B848" t="str">
            <v>January 16, 2009</v>
          </cell>
          <cell r="C848" t="str">
            <v>FDIC</v>
          </cell>
          <cell r="D848" t="str">
            <v>RSSD</v>
          </cell>
          <cell r="E848">
            <v>1247419</v>
          </cell>
          <cell r="F848" t="str">
            <v>Allegheny Valley Bancorp., Inc.</v>
          </cell>
          <cell r="G848" t="str">
            <v xml:space="preserve">Public </v>
          </cell>
          <cell r="H848">
            <v>4935000</v>
          </cell>
          <cell r="I848" t="str">
            <v>Approve</v>
          </cell>
          <cell r="T848" t="str">
            <v>Andrew W. Hasley</v>
          </cell>
          <cell r="U848" t="str">
            <v>412-781-0318 ext. 302</v>
          </cell>
          <cell r="V848" t="str">
            <v>Jason W. Ross 412-781-0318 ext. 314</v>
          </cell>
          <cell r="W848" t="str">
            <v>5137 Butler Street</v>
          </cell>
          <cell r="X848" t="str">
            <v>Pittsburgh</v>
          </cell>
          <cell r="Y848" t="str">
            <v>PA</v>
          </cell>
          <cell r="Z848" t="str">
            <v>15201</v>
          </cell>
          <cell r="AA848" t="str">
            <v>(412) 781-2024</v>
          </cell>
        </row>
        <row r="849">
          <cell r="A849">
            <v>787</v>
          </cell>
          <cell r="B849" t="str">
            <v>January 16, 2009</v>
          </cell>
          <cell r="C849" t="str">
            <v>FDIC</v>
          </cell>
          <cell r="D849" t="str">
            <v>RSSD</v>
          </cell>
          <cell r="E849">
            <v>2493697</v>
          </cell>
          <cell r="F849" t="str">
            <v>American Bank of Commerce</v>
          </cell>
          <cell r="G849" t="str">
            <v>Private</v>
          </cell>
          <cell r="H849">
            <v>1200000</v>
          </cell>
          <cell r="I849" t="str">
            <v>Approve</v>
          </cell>
          <cell r="T849" t="str">
            <v>Leonel E. Castillo</v>
          </cell>
          <cell r="U849" t="str">
            <v>801-342-5325</v>
          </cell>
          <cell r="V849" t="str">
            <v>Andrew Howard 801-342-5312</v>
          </cell>
          <cell r="W849" t="str">
            <v>3670 North University Avenue</v>
          </cell>
          <cell r="X849" t="str">
            <v>Provo</v>
          </cell>
          <cell r="Y849" t="str">
            <v>UT</v>
          </cell>
          <cell r="Z849" t="str">
            <v>84604</v>
          </cell>
          <cell r="AA849" t="str">
            <v>(801) 221-7676</v>
          </cell>
        </row>
        <row r="850">
          <cell r="A850">
            <v>788</v>
          </cell>
          <cell r="B850" t="str">
            <v>January 16, 2009</v>
          </cell>
          <cell r="C850" t="str">
            <v>FDIC</v>
          </cell>
          <cell r="D850" t="str">
            <v>RSSD</v>
          </cell>
          <cell r="E850">
            <v>51253</v>
          </cell>
          <cell r="F850" t="str">
            <v>Bank of Camden</v>
          </cell>
          <cell r="G850" t="str">
            <v>Private</v>
          </cell>
          <cell r="H850">
            <v>2500000</v>
          </cell>
          <cell r="I850" t="str">
            <v>Approve</v>
          </cell>
          <cell r="T850" t="str">
            <v>Matthew E. Daniels</v>
          </cell>
          <cell r="U850" t="str">
            <v>731-584-8236</v>
          </cell>
          <cell r="V850" t="str">
            <v>P. Stanley Medlin 731-584-8236</v>
          </cell>
          <cell r="W850" t="str">
            <v>102 East Main Street</v>
          </cell>
          <cell r="X850" t="str">
            <v>Camden</v>
          </cell>
          <cell r="Y850" t="str">
            <v>TN</v>
          </cell>
          <cell r="Z850" t="str">
            <v>38320</v>
          </cell>
          <cell r="AA850" t="str">
            <v>(731) 584-8250</v>
          </cell>
        </row>
        <row r="851">
          <cell r="A851">
            <v>789</v>
          </cell>
          <cell r="B851" t="str">
            <v>January 16, 2009</v>
          </cell>
          <cell r="C851" t="str">
            <v>FDIC</v>
          </cell>
          <cell r="D851" t="str">
            <v>RSSD</v>
          </cell>
          <cell r="E851">
            <v>1491913</v>
          </cell>
          <cell r="F851" t="str">
            <v>Blackhawk Bancorp, Inc.</v>
          </cell>
          <cell r="G851" t="str">
            <v>Private</v>
          </cell>
          <cell r="H851">
            <v>10000000</v>
          </cell>
          <cell r="I851" t="str">
            <v>Approve</v>
          </cell>
          <cell r="T851" t="str">
            <v>Todd James</v>
          </cell>
          <cell r="U851" t="str">
            <v>608-299-3476</v>
          </cell>
          <cell r="V851" t="str">
            <v>Richard Bastian 608-299-3400</v>
          </cell>
          <cell r="W851" t="str">
            <v>400 Broad Street</v>
          </cell>
          <cell r="X851" t="str">
            <v>Beloit</v>
          </cell>
          <cell r="Y851" t="str">
            <v>WI</v>
          </cell>
          <cell r="Z851" t="str">
            <v>53511</v>
          </cell>
          <cell r="AA851" t="str">
            <v>(608) 363-6186</v>
          </cell>
        </row>
        <row r="852">
          <cell r="A852">
            <v>790</v>
          </cell>
          <cell r="B852" t="str">
            <v>January 16, 2009</v>
          </cell>
          <cell r="C852" t="str">
            <v>FDIC</v>
          </cell>
          <cell r="D852" t="str">
            <v>RSSD</v>
          </cell>
          <cell r="E852">
            <v>3287503</v>
          </cell>
          <cell r="F852" t="str">
            <v>Bucks County Bank</v>
          </cell>
          <cell r="G852" t="str">
            <v>Private</v>
          </cell>
          <cell r="H852">
            <v>4182600</v>
          </cell>
          <cell r="I852" t="str">
            <v>Approve</v>
          </cell>
          <cell r="T852" t="str">
            <v>John D. Harding</v>
          </cell>
          <cell r="U852" t="str">
            <v>215-589-6201</v>
          </cell>
          <cell r="V852" t="str">
            <v>Albert S. Randa 215-589-6203</v>
          </cell>
          <cell r="W852" t="str">
            <v>200 S. Main Street</v>
          </cell>
          <cell r="X852" t="str">
            <v>Doylestown</v>
          </cell>
          <cell r="Y852" t="str">
            <v>PA</v>
          </cell>
          <cell r="Z852" t="str">
            <v>18901</v>
          </cell>
          <cell r="AA852" t="str">
            <v>(215) 589-6238</v>
          </cell>
        </row>
        <row r="853">
          <cell r="A853">
            <v>791</v>
          </cell>
          <cell r="B853" t="str">
            <v>January 16, 2009</v>
          </cell>
          <cell r="C853" t="str">
            <v>FDIC</v>
          </cell>
          <cell r="D853" t="str">
            <v>RSSD</v>
          </cell>
          <cell r="E853">
            <v>3271799</v>
          </cell>
          <cell r="F853" t="str">
            <v>Meridian Bank</v>
          </cell>
          <cell r="G853" t="str">
            <v>Private</v>
          </cell>
          <cell r="H853">
            <v>6200000</v>
          </cell>
          <cell r="I853" t="str">
            <v>Approve</v>
          </cell>
          <cell r="T853" t="str">
            <v>Christopher J. Annas</v>
          </cell>
          <cell r="U853" t="str">
            <v>484-568-5001</v>
          </cell>
          <cell r="V853" t="str">
            <v>Denise Lindsay 484-568-5004</v>
          </cell>
          <cell r="W853" t="str">
            <v>92 Lancaster Avenue</v>
          </cell>
          <cell r="X853" t="str">
            <v>Devon</v>
          </cell>
          <cell r="Y853" t="str">
            <v>PA</v>
          </cell>
          <cell r="Z853" t="str">
            <v>19333</v>
          </cell>
          <cell r="AA853" t="str">
            <v>(484) 582-0650</v>
          </cell>
        </row>
        <row r="854">
          <cell r="A854">
            <v>792</v>
          </cell>
          <cell r="B854" t="str">
            <v>January 16, 2009</v>
          </cell>
          <cell r="C854" t="str">
            <v>FDIC</v>
          </cell>
          <cell r="D854" t="str">
            <v>RSSD</v>
          </cell>
          <cell r="E854">
            <v>3487509</v>
          </cell>
          <cell r="F854" t="str">
            <v>Colonial American Bank</v>
          </cell>
          <cell r="G854" t="str">
            <v>Private</v>
          </cell>
          <cell r="H854">
            <v>582000</v>
          </cell>
          <cell r="I854" t="str">
            <v>Approve</v>
          </cell>
          <cell r="T854" t="str">
            <v>Daniel J. Machon, Jr.</v>
          </cell>
          <cell r="U854" t="str">
            <v>610-941-1266</v>
          </cell>
          <cell r="V854" t="str">
            <v>Joseph A. Splendido 610-941-1266</v>
          </cell>
          <cell r="W854" t="str">
            <v>300 Conshohocken State Rd. #160</v>
          </cell>
          <cell r="X854" t="str">
            <v>West Conshohocken</v>
          </cell>
          <cell r="Y854" t="str">
            <v>PA</v>
          </cell>
          <cell r="Z854" t="str">
            <v>19428</v>
          </cell>
          <cell r="AA854" t="str">
            <v>(610) 941-4655</v>
          </cell>
        </row>
        <row r="855">
          <cell r="A855">
            <v>793</v>
          </cell>
          <cell r="B855" t="str">
            <v>January 16, 2009</v>
          </cell>
          <cell r="C855" t="str">
            <v>FDIC</v>
          </cell>
          <cell r="D855" t="str">
            <v>RSSD</v>
          </cell>
          <cell r="E855">
            <v>3131400</v>
          </cell>
          <cell r="F855" t="str">
            <v>Commerce Bank of Arizona</v>
          </cell>
          <cell r="G855" t="str">
            <v>Private</v>
          </cell>
          <cell r="H855">
            <v>2000000</v>
          </cell>
          <cell r="I855" t="str">
            <v>Approve</v>
          </cell>
          <cell r="T855" t="str">
            <v>Michael Burke</v>
          </cell>
          <cell r="U855" t="str">
            <v>520-327-0513</v>
          </cell>
          <cell r="V855" t="str">
            <v>Alan Wahl 520-382-5571</v>
          </cell>
          <cell r="W855" t="str">
            <v>3805 E Broadway Blvd</v>
          </cell>
          <cell r="X855" t="str">
            <v>Tucson</v>
          </cell>
          <cell r="Y855" t="str">
            <v>AZ</v>
          </cell>
          <cell r="Z855" t="str">
            <v>85716</v>
          </cell>
          <cell r="AA855" t="str">
            <v>(520) 327-0513</v>
          </cell>
        </row>
        <row r="856">
          <cell r="A856">
            <v>794</v>
          </cell>
          <cell r="B856" t="str">
            <v>January 16, 2009</v>
          </cell>
          <cell r="C856" t="str">
            <v>FDIC</v>
          </cell>
          <cell r="D856" t="str">
            <v>RSSD</v>
          </cell>
          <cell r="E856">
            <v>2971261</v>
          </cell>
          <cell r="F856" t="str">
            <v>First BancTrust Corporation</v>
          </cell>
          <cell r="G856" t="str">
            <v xml:space="preserve">Public </v>
          </cell>
          <cell r="H856">
            <v>7350000</v>
          </cell>
          <cell r="I856" t="str">
            <v>Approve</v>
          </cell>
          <cell r="T856" t="str">
            <v>Terry J. Howard</v>
          </cell>
          <cell r="U856" t="str">
            <v>217-465-0260</v>
          </cell>
          <cell r="V856" t="str">
            <v>Jack R. Franklin 217-465-0265</v>
          </cell>
          <cell r="W856" t="str">
            <v>101 S. Central Avenue, P.O. Box 880</v>
          </cell>
          <cell r="X856" t="str">
            <v>Paris</v>
          </cell>
          <cell r="Y856" t="str">
            <v>IL</v>
          </cell>
          <cell r="Z856" t="str">
            <v>61944-0880</v>
          </cell>
          <cell r="AA856" t="str">
            <v>(217) 465-0285</v>
          </cell>
        </row>
        <row r="857">
          <cell r="A857">
            <v>795</v>
          </cell>
          <cell r="B857" t="str">
            <v>January 16, 2009</v>
          </cell>
          <cell r="C857" t="str">
            <v>FDIC</v>
          </cell>
          <cell r="D857" t="str">
            <v>RSSD</v>
          </cell>
          <cell r="E857">
            <v>2575249</v>
          </cell>
          <cell r="F857" t="str">
            <v>Midwest Bancorporation, Inc.</v>
          </cell>
          <cell r="G857" t="str">
            <v>Private</v>
          </cell>
          <cell r="H857">
            <v>7281000</v>
          </cell>
          <cell r="I857" t="str">
            <v>Approve</v>
          </cell>
          <cell r="T857" t="str">
            <v>Dennis Smelser</v>
          </cell>
          <cell r="U857" t="str">
            <v>573-686-1466</v>
          </cell>
          <cell r="V857" t="str">
            <v>Jerry Dorton 573-686-1466</v>
          </cell>
          <cell r="W857" t="str">
            <v>4482 Highway PP</v>
          </cell>
          <cell r="X857" t="str">
            <v>Poplar Bluff</v>
          </cell>
          <cell r="Y857" t="str">
            <v>MO</v>
          </cell>
          <cell r="Z857" t="str">
            <v>63901</v>
          </cell>
          <cell r="AA857" t="str">
            <v>(573) 776-1299</v>
          </cell>
        </row>
        <row r="858">
          <cell r="A858">
            <v>796</v>
          </cell>
          <cell r="B858" t="str">
            <v>January 16, 2009</v>
          </cell>
          <cell r="C858" t="str">
            <v>FDIC</v>
          </cell>
          <cell r="D858" t="str">
            <v>RSSD</v>
          </cell>
          <cell r="E858">
            <v>1491463</v>
          </cell>
          <cell r="F858" t="str">
            <v>FMS Bancorp, Inc.</v>
          </cell>
          <cell r="G858" t="str">
            <v>Private</v>
          </cell>
          <cell r="H858">
            <v>5400000</v>
          </cell>
          <cell r="I858" t="str">
            <v>Approve</v>
          </cell>
          <cell r="T858" t="str">
            <v>Kacey Bess</v>
          </cell>
          <cell r="U858" t="str">
            <v>573-785-6800</v>
          </cell>
          <cell r="V858" t="str">
            <v>Larry Potter 573-785-6800</v>
          </cell>
          <cell r="W858" t="str">
            <v>P.O. Box 430</v>
          </cell>
          <cell r="X858" t="str">
            <v>Poplar Bluff</v>
          </cell>
          <cell r="Y858" t="str">
            <v>MO</v>
          </cell>
          <cell r="Z858" t="str">
            <v>63902</v>
          </cell>
          <cell r="AA858" t="str">
            <v>(573) 785-0509</v>
          </cell>
        </row>
        <row r="859">
          <cell r="A859">
            <v>797</v>
          </cell>
          <cell r="B859" t="str">
            <v>January 16, 2009</v>
          </cell>
          <cell r="C859" t="str">
            <v>FDIC</v>
          </cell>
          <cell r="D859" t="str">
            <v>RSSD</v>
          </cell>
          <cell r="E859">
            <v>3735152</v>
          </cell>
          <cell r="F859" t="str">
            <v>First State Bancorporation, Inc.</v>
          </cell>
          <cell r="G859" t="str">
            <v>Private</v>
          </cell>
          <cell r="H859">
            <v>4250000</v>
          </cell>
          <cell r="I859" t="str">
            <v>Approve</v>
          </cell>
          <cell r="T859" t="str">
            <v>Lee H. Garlach</v>
          </cell>
          <cell r="U859" t="str">
            <v>217-659-7776</v>
          </cell>
          <cell r="V859" t="str">
            <v>Dean A. Heinzmann</v>
          </cell>
          <cell r="W859" t="str">
            <v>15719 13th Street</v>
          </cell>
          <cell r="X859" t="str">
            <v xml:space="preserve">Milan </v>
          </cell>
          <cell r="Y859" t="str">
            <v>IL</v>
          </cell>
          <cell r="Z859" t="str">
            <v>61264</v>
          </cell>
          <cell r="AA859" t="str">
            <v>(217) 659-7772</v>
          </cell>
        </row>
        <row r="860">
          <cell r="A860">
            <v>798</v>
          </cell>
          <cell r="B860" t="str">
            <v>January 16, 2009</v>
          </cell>
          <cell r="C860" t="str">
            <v>FDIC</v>
          </cell>
          <cell r="D860" t="str">
            <v>RSSD</v>
          </cell>
          <cell r="E860">
            <v>1416550</v>
          </cell>
          <cell r="F860" t="str">
            <v>First State Bancshares, Inc.</v>
          </cell>
          <cell r="G860" t="str">
            <v>Private</v>
          </cell>
          <cell r="H860">
            <v>4400000</v>
          </cell>
          <cell r="I860" t="str">
            <v>Approve</v>
          </cell>
          <cell r="T860" t="str">
            <v>David P. Strautz</v>
          </cell>
          <cell r="U860" t="str">
            <v>636-940-5551</v>
          </cell>
          <cell r="V860" t="str">
            <v>Luanne Cundiff 636-940-5521</v>
          </cell>
          <cell r="W860" t="str">
            <v>206 North Fifth Street</v>
          </cell>
          <cell r="X860" t="str">
            <v>St. Charles</v>
          </cell>
          <cell r="Y860" t="str">
            <v>MO</v>
          </cell>
          <cell r="Z860" t="str">
            <v>63301</v>
          </cell>
          <cell r="AA860" t="str">
            <v>(636) 940-5566</v>
          </cell>
        </row>
        <row r="861">
          <cell r="A861">
            <v>799</v>
          </cell>
          <cell r="B861" t="str">
            <v>January 16, 2009</v>
          </cell>
          <cell r="C861" t="str">
            <v>FDIC</v>
          </cell>
          <cell r="D861" t="str">
            <v>RSSD</v>
          </cell>
          <cell r="E861">
            <v>3460267</v>
          </cell>
          <cell r="F861" t="str">
            <v>Graystone Financial Corp.</v>
          </cell>
          <cell r="G861" t="str">
            <v>Private</v>
          </cell>
          <cell r="H861">
            <v>17357250</v>
          </cell>
          <cell r="I861" t="str">
            <v>Approve</v>
          </cell>
          <cell r="T861" t="str">
            <v>Mark Merrill</v>
          </cell>
          <cell r="U861" t="str">
            <v>717-238-4618</v>
          </cell>
          <cell r="V861" t="str">
            <v>John D. Finley 717-724-4603</v>
          </cell>
          <cell r="W861" t="str">
            <v>112 Market St.</v>
          </cell>
          <cell r="X861" t="str">
            <v>Harrisburg</v>
          </cell>
          <cell r="Y861" t="str">
            <v>PA</v>
          </cell>
          <cell r="Z861" t="str">
            <v>17101</v>
          </cell>
          <cell r="AA861" t="str">
            <v>(717) 238-3859</v>
          </cell>
        </row>
        <row r="862">
          <cell r="A862">
            <v>800</v>
          </cell>
          <cell r="B862" t="str">
            <v>January 16, 2009</v>
          </cell>
          <cell r="C862" t="str">
            <v>FDIC</v>
          </cell>
          <cell r="D862" t="str">
            <v>RSSD</v>
          </cell>
          <cell r="E862">
            <v>1209761</v>
          </cell>
          <cell r="F862" t="str">
            <v>Illini Corporation</v>
          </cell>
          <cell r="G862" t="str">
            <v>Private</v>
          </cell>
          <cell r="H862">
            <v>5500000</v>
          </cell>
          <cell r="I862" t="str">
            <v>Approve</v>
          </cell>
          <cell r="T862" t="str">
            <v>Gaylon E. Martin</v>
          </cell>
          <cell r="U862" t="str">
            <v>217-787-5111, ext. 149</v>
          </cell>
          <cell r="V862" t="str">
            <v>Dennis Guthrie 217-787-5111, ext. 214</v>
          </cell>
          <cell r="W862" t="str">
            <v>3200 W. Iles Ave., P.O. Box 13257</v>
          </cell>
          <cell r="X862" t="str">
            <v xml:space="preserve">Springfield </v>
          </cell>
          <cell r="Y862" t="str">
            <v>IL</v>
          </cell>
          <cell r="Z862" t="str">
            <v>62791-3257</v>
          </cell>
          <cell r="AA862" t="str">
            <v>(217) 547-9651</v>
          </cell>
        </row>
        <row r="863">
          <cell r="A863">
            <v>801</v>
          </cell>
          <cell r="B863" t="str">
            <v>January 16, 2009</v>
          </cell>
          <cell r="C863" t="str">
            <v>FDIC</v>
          </cell>
          <cell r="D863" t="str">
            <v>RSSD</v>
          </cell>
          <cell r="E863">
            <v>536527</v>
          </cell>
          <cell r="F863" t="str">
            <v>Industrial Bank</v>
          </cell>
          <cell r="G863" t="str">
            <v>Private</v>
          </cell>
          <cell r="H863">
            <v>6632000</v>
          </cell>
          <cell r="I863" t="str">
            <v>Approve</v>
          </cell>
          <cell r="T863" t="str">
            <v>Thomas E. McLaurin, Jr</v>
          </cell>
          <cell r="U863" t="str">
            <v>202-722-2000, ext. 3034</v>
          </cell>
          <cell r="V863" t="str">
            <v>Thomas Wilson, Jr. 202-722-2000, ext. 3018</v>
          </cell>
          <cell r="W863" t="str">
            <v>4812 Georgia Ave, NW.</v>
          </cell>
          <cell r="X863" t="str">
            <v>Washington</v>
          </cell>
          <cell r="Y863" t="str">
            <v>DC</v>
          </cell>
          <cell r="Z863" t="str">
            <v>20011</v>
          </cell>
          <cell r="AA863" t="str">
            <v>(202) 722-7521</v>
          </cell>
        </row>
        <row r="864">
          <cell r="A864">
            <v>802</v>
          </cell>
          <cell r="B864" t="str">
            <v>January 16, 2009</v>
          </cell>
          <cell r="C864" t="str">
            <v>FDIC</v>
          </cell>
          <cell r="D864" t="str">
            <v>RSSD</v>
          </cell>
          <cell r="E864">
            <v>2784890</v>
          </cell>
          <cell r="F864" t="str">
            <v>Kentucky National Bancorp, Inc.</v>
          </cell>
          <cell r="G864" t="str">
            <v>Private</v>
          </cell>
          <cell r="H864">
            <v>2700000</v>
          </cell>
          <cell r="I864" t="str">
            <v>Approve</v>
          </cell>
          <cell r="T864" t="str">
            <v>Ronald J. Pence</v>
          </cell>
          <cell r="U864" t="str">
            <v>270-737-6000</v>
          </cell>
          <cell r="V864" t="str">
            <v>Paula Skaggs 270-737-6000</v>
          </cell>
          <cell r="W864" t="str">
            <v>1000 N. Dixie</v>
          </cell>
          <cell r="X864" t="str">
            <v>Elizabethtown</v>
          </cell>
          <cell r="Y864" t="str">
            <v>KY</v>
          </cell>
          <cell r="Z864" t="str">
            <v>42701</v>
          </cell>
          <cell r="AA864" t="str">
            <v>(270) 769-3512</v>
          </cell>
        </row>
        <row r="865">
          <cell r="A865">
            <v>803</v>
          </cell>
          <cell r="B865" t="str">
            <v>January 16, 2009</v>
          </cell>
          <cell r="C865" t="str">
            <v>FDIC</v>
          </cell>
          <cell r="D865" t="str">
            <v>RSSD</v>
          </cell>
          <cell r="E865">
            <v>1123933</v>
          </cell>
          <cell r="F865" t="str">
            <v>Mackinac Financial Corporation</v>
          </cell>
          <cell r="G865" t="str">
            <v xml:space="preserve">Public </v>
          </cell>
          <cell r="H865">
            <v>11000000</v>
          </cell>
          <cell r="I865" t="str">
            <v>Approve</v>
          </cell>
          <cell r="T865" t="str">
            <v>Ernie R. Krueger</v>
          </cell>
          <cell r="U865" t="str">
            <v>906-341-7158</v>
          </cell>
          <cell r="V865" t="str">
            <v>Kelly W. George 906-341-7140</v>
          </cell>
          <cell r="W865" t="str">
            <v>130 South Cedar Street, PO Box 369</v>
          </cell>
          <cell r="X865" t="str">
            <v>Manistique</v>
          </cell>
          <cell r="Y865" t="str">
            <v>MI</v>
          </cell>
          <cell r="Z865" t="str">
            <v>49854</v>
          </cell>
          <cell r="AA865" t="str">
            <v>(906) 341-7879</v>
          </cell>
        </row>
        <row r="866">
          <cell r="A866">
            <v>804</v>
          </cell>
          <cell r="B866" t="str">
            <v>January 16, 2009</v>
          </cell>
          <cell r="C866" t="str">
            <v>FDIC</v>
          </cell>
          <cell r="D866" t="str">
            <v>RSSD</v>
          </cell>
          <cell r="E866">
            <v>3130216</v>
          </cell>
          <cell r="F866" t="str">
            <v>Northwest Commercial Bank</v>
          </cell>
          <cell r="G866" t="str">
            <v>Private</v>
          </cell>
          <cell r="H866">
            <v>1992000</v>
          </cell>
          <cell r="I866" t="str">
            <v>Approve</v>
          </cell>
          <cell r="T866" t="str">
            <v>Kurt F. Graff</v>
          </cell>
          <cell r="U866" t="str">
            <v>253-596-5020</v>
          </cell>
          <cell r="V866" t="str">
            <v>George G. McNelly 253-596-5026</v>
          </cell>
          <cell r="W866" t="str">
            <v>5726 - 100th Street SW</v>
          </cell>
          <cell r="X866" t="str">
            <v>Lakewood</v>
          </cell>
          <cell r="Y866" t="str">
            <v>WA</v>
          </cell>
          <cell r="Z866" t="str">
            <v>98499</v>
          </cell>
          <cell r="AA866" t="str">
            <v>(253) 581-7797</v>
          </cell>
        </row>
        <row r="867">
          <cell r="A867">
            <v>805</v>
          </cell>
          <cell r="B867" t="str">
            <v>January 16, 2009</v>
          </cell>
          <cell r="C867" t="str">
            <v>FDIC</v>
          </cell>
          <cell r="D867" t="str">
            <v>RSSD</v>
          </cell>
          <cell r="E867">
            <v>3733411</v>
          </cell>
          <cell r="F867" t="str">
            <v>NUVO Bank &amp; Trust Company</v>
          </cell>
          <cell r="G867" t="str">
            <v>Private</v>
          </cell>
          <cell r="H867">
            <v>369900</v>
          </cell>
          <cell r="I867" t="str">
            <v>Approve</v>
          </cell>
          <cell r="T867" t="str">
            <v>Eric D. Boecher</v>
          </cell>
          <cell r="U867" t="str">
            <v>413-787-2704</v>
          </cell>
          <cell r="V867" t="str">
            <v>James E. Gardner 413-787-2701</v>
          </cell>
          <cell r="W867" t="str">
            <v>Tower Square; 1500 Main Street; PO Box 15209</v>
          </cell>
          <cell r="X867" t="str">
            <v xml:space="preserve">Springfield </v>
          </cell>
          <cell r="Y867" t="str">
            <v>MA</v>
          </cell>
          <cell r="Z867" t="str">
            <v>01115-5209</v>
          </cell>
          <cell r="AA867" t="str">
            <v>(413) 787-2774</v>
          </cell>
        </row>
        <row r="868">
          <cell r="A868">
            <v>806</v>
          </cell>
          <cell r="B868" t="str">
            <v>January 16, 2009</v>
          </cell>
          <cell r="C868" t="str">
            <v>FDIC</v>
          </cell>
          <cell r="D868" t="str">
            <v>RSSD</v>
          </cell>
          <cell r="E868">
            <v>3277979</v>
          </cell>
          <cell r="F868" t="str">
            <v>Penn Liberty Financial Corp.</v>
          </cell>
          <cell r="G868" t="str">
            <v>Private</v>
          </cell>
          <cell r="H868">
            <v>8944000</v>
          </cell>
          <cell r="I868" t="str">
            <v>Approve</v>
          </cell>
          <cell r="T868" t="str">
            <v>Patrick J. Ward</v>
          </cell>
          <cell r="U868" t="str">
            <v>610-535-4510</v>
          </cell>
          <cell r="V868" t="str">
            <v>Ted Aicher 610-535-4530</v>
          </cell>
          <cell r="W868" t="str">
            <v>353 W. Lancaster Avenue, Suite 300</v>
          </cell>
          <cell r="X868" t="str">
            <v>Wayne</v>
          </cell>
          <cell r="Y868" t="str">
            <v>PA</v>
          </cell>
          <cell r="Z868" t="str">
            <v>19087</v>
          </cell>
          <cell r="AA868" t="str">
            <v>(610) 254-0814</v>
          </cell>
        </row>
        <row r="869">
          <cell r="A869">
            <v>807</v>
          </cell>
          <cell r="B869" t="str">
            <v>January 16, 2009</v>
          </cell>
          <cell r="C869" t="str">
            <v>FDIC</v>
          </cell>
          <cell r="D869" t="str">
            <v>RSSD</v>
          </cell>
          <cell r="E869">
            <v>148238</v>
          </cell>
          <cell r="F869" t="str">
            <v>PB Bancshares, Inc. / Peoples Bank</v>
          </cell>
          <cell r="G869" t="str">
            <v>Private</v>
          </cell>
          <cell r="H869">
            <v>3038000</v>
          </cell>
          <cell r="I869" t="str">
            <v>Approve</v>
          </cell>
          <cell r="T869" t="str">
            <v>J. Autry Gobbell</v>
          </cell>
          <cell r="U869" t="str">
            <v>931-676-3311</v>
          </cell>
          <cell r="V869" t="str">
            <v>Pat Holder 931-676-3311</v>
          </cell>
          <cell r="W869" t="str">
            <v>129 Main Street</v>
          </cell>
          <cell r="X869" t="str">
            <v>Clifton</v>
          </cell>
          <cell r="Y869" t="str">
            <v>TN</v>
          </cell>
          <cell r="Z869" t="str">
            <v>38425</v>
          </cell>
          <cell r="AA869" t="str">
            <v>(931) 676-5110</v>
          </cell>
        </row>
        <row r="870">
          <cell r="A870">
            <v>808</v>
          </cell>
          <cell r="B870" t="str">
            <v>January 16, 2009</v>
          </cell>
          <cell r="C870" t="str">
            <v>FDIC</v>
          </cell>
          <cell r="D870" t="str">
            <v>RSSD</v>
          </cell>
          <cell r="E870">
            <v>3049514</v>
          </cell>
          <cell r="F870" t="str">
            <v>Premier Service Bank</v>
          </cell>
          <cell r="G870" t="str">
            <v xml:space="preserve">Public </v>
          </cell>
          <cell r="H870">
            <v>4000000</v>
          </cell>
          <cell r="I870" t="str">
            <v>Approve</v>
          </cell>
          <cell r="T870" t="str">
            <v>Keyy L. Pendergast</v>
          </cell>
          <cell r="U870" t="str">
            <v>951-274-2400, ext. 223</v>
          </cell>
          <cell r="V870" t="str">
            <v>Jessica W. Lee 951-274-2400, ext. 234</v>
          </cell>
          <cell r="W870" t="str">
            <v>3637 Arlington Avenue, Suite B</v>
          </cell>
          <cell r="X870" t="str">
            <v>Riverside</v>
          </cell>
          <cell r="Y870" t="str">
            <v>CA</v>
          </cell>
          <cell r="Z870" t="str">
            <v>92506</v>
          </cell>
          <cell r="AA870" t="str">
            <v>(951) 274-2412</v>
          </cell>
        </row>
        <row r="871">
          <cell r="A871">
            <v>809</v>
          </cell>
          <cell r="B871" t="str">
            <v>January 16, 2009</v>
          </cell>
          <cell r="C871" t="str">
            <v>FDIC</v>
          </cell>
          <cell r="D871" t="str">
            <v>RSSD</v>
          </cell>
        </row>
        <row r="872">
          <cell r="A872">
            <v>810</v>
          </cell>
          <cell r="B872" t="str">
            <v>January 16, 2009</v>
          </cell>
          <cell r="C872" t="str">
            <v>FDIC</v>
          </cell>
          <cell r="D872" t="str">
            <v>RSSD</v>
          </cell>
        </row>
        <row r="873">
          <cell r="A873">
            <v>811</v>
          </cell>
          <cell r="B873" t="str">
            <v>January 16, 2009</v>
          </cell>
          <cell r="C873" t="str">
            <v>FDIC</v>
          </cell>
          <cell r="D873" t="str">
            <v>RSSD</v>
          </cell>
        </row>
        <row r="874">
          <cell r="A874">
            <v>812</v>
          </cell>
          <cell r="B874" t="str">
            <v>January 16, 2009</v>
          </cell>
          <cell r="C874" t="str">
            <v>FDIC</v>
          </cell>
          <cell r="D874" t="str">
            <v>RSSD</v>
          </cell>
        </row>
        <row r="875">
          <cell r="A875">
            <v>813</v>
          </cell>
          <cell r="B875" t="str">
            <v>January 16, 2009</v>
          </cell>
          <cell r="C875" t="str">
            <v>FDIC</v>
          </cell>
          <cell r="D875" t="str">
            <v>RSSD</v>
          </cell>
        </row>
        <row r="876">
          <cell r="A876">
            <v>814</v>
          </cell>
          <cell r="B876" t="str">
            <v>January 16, 2009</v>
          </cell>
          <cell r="C876" t="str">
            <v>FDIC</v>
          </cell>
          <cell r="D876" t="str">
            <v>RSSD</v>
          </cell>
        </row>
        <row r="877">
          <cell r="A877">
            <v>815</v>
          </cell>
          <cell r="B877" t="str">
            <v>January 16, 2009</v>
          </cell>
          <cell r="C877" t="str">
            <v>FDIC</v>
          </cell>
          <cell r="D877" t="str">
            <v>RSSD</v>
          </cell>
        </row>
        <row r="878">
          <cell r="A878">
            <v>816</v>
          </cell>
          <cell r="B878" t="str">
            <v>January 16, 2009</v>
          </cell>
          <cell r="C878" t="str">
            <v>FDIC</v>
          </cell>
          <cell r="D878" t="str">
            <v>RSSD</v>
          </cell>
        </row>
        <row r="879">
          <cell r="A879">
            <v>817</v>
          </cell>
          <cell r="B879" t="str">
            <v>January 16, 2009</v>
          </cell>
          <cell r="C879" t="str">
            <v>FDIC</v>
          </cell>
          <cell r="D879" t="str">
            <v>RSSD</v>
          </cell>
        </row>
        <row r="880">
          <cell r="A880">
            <v>818</v>
          </cell>
          <cell r="B880" t="str">
            <v>January 16, 2009</v>
          </cell>
          <cell r="C880" t="str">
            <v>FDIC</v>
          </cell>
          <cell r="D880" t="str">
            <v>RSSD</v>
          </cell>
        </row>
      </sheetData>
      <sheetData sheetId="2" refreshError="1"/>
      <sheetData sheetId="3" refreshError="1"/>
      <sheetData sheetId="4" refreshError="1"/>
      <sheetData sheetId="5" refreshError="1"/>
      <sheetData sheetId="6" refreshError="1"/>
      <sheetData sheetId="7"/>
    </sheetDataSet>
  </externalBook>
</externalLink>
</file>

<file path=xl/queryTables/queryTable1.xml><?xml version="1.0" encoding="utf-8"?>
<queryTable xmlns="http://schemas.openxmlformats.org/spreadsheetml/2006/main" name="ExternalData_1" connectionId="1" autoFormatId="16" applyNumberFormats="0" applyBorderFormats="0" applyFontFormats="1" applyPatternFormats="1" applyAlignmentFormats="0" applyWidthHeightFormats="0">
  <queryTableRefresh nextId="20">
    <queryTableFields count="19">
      <queryTableField id="1" name="USt Number" tableColumnId="20"/>
      <queryTableField id="2" name="Footnote" tableColumnId="21"/>
      <queryTableField id="3" name="Institution Name" tableColumnId="22"/>
      <queryTableField id="4" name="City" tableColumnId="23"/>
      <queryTableField id="5" name="State" tableColumnId="24"/>
      <queryTableField id="6" name="Date" tableColumnId="25"/>
      <queryTableField id="7" name="Original Investment Type1" tableColumnId="26"/>
      <queryTableField id="8" name="Original Investment Amount" tableColumnId="27"/>
      <queryTableField id="9" name="Outstanding Investment" tableColumnId="28"/>
      <queryTableField id="10" name="Total Cash Back2" tableColumnId="29"/>
      <queryTableField id="11" name="Investment Status*" tableColumnId="30"/>
      <queryTableField id="12" name="Amount" tableColumnId="31"/>
      <queryTableField id="13" name="(Fee)4" tableColumnId="32"/>
      <queryTableField id="14" name="Shares" tableColumnId="33"/>
      <queryTableField id="15" name="Avg. Price" tableColumnId="34"/>
      <queryTableField id="16" name="(Realized Loss) / (Write-off)" tableColumnId="35"/>
      <queryTableField id="17" name="Gain5" tableColumnId="36"/>
      <queryTableField id="18" name="Wt Amount" tableColumnId="37"/>
      <queryTableField id="19" name="Wt Shares" tableColumnId="38"/>
    </queryTableFields>
  </queryTableRefresh>
</queryTable>
</file>

<file path=xl/queryTables/queryTable2.xml><?xml version="1.0" encoding="utf-8"?>
<queryTable xmlns="http://schemas.openxmlformats.org/spreadsheetml/2006/main" name="ExternalData_1" connectionId="3" autoFormatId="16" applyNumberFormats="0" applyBorderFormats="0" applyFontFormats="1" applyPatternFormats="1" applyAlignmentFormats="0" applyWidthHeightFormats="0">
  <queryTableRefresh nextId="3">
    <queryTableFields count="2">
      <queryTableField id="1" name="Footnote" tableColumnId="3"/>
      <queryTableField id="2" name="Footnote Description" tableColumnId="4"/>
    </queryTableFields>
  </queryTableRefresh>
</queryTable>
</file>

<file path=xl/queryTables/queryTable3.xml><?xml version="1.0" encoding="utf-8"?>
<queryTable xmlns="http://schemas.openxmlformats.org/spreadsheetml/2006/main" name="ExternalData_1" connectionId="2" autoFormatId="16" applyNumberFormats="0" applyBorderFormats="0" applyFontFormats="1" applyPatternFormats="1" applyAlignmentFormats="0" applyWidthHeightFormats="0">
  <queryTableRefresh nextId="19">
    <queryTableFields count="18">
      <queryTableField id="1" name="UST Number" tableColumnId="19"/>
      <queryTableField id="2" name="Footnote" tableColumnId="20"/>
      <queryTableField id="3" name="Institution Name" tableColumnId="21"/>
      <queryTableField id="4" name="City" tableColumnId="22"/>
      <queryTableField id="5" name="State" tableColumnId="23"/>
      <queryTableField id="6" name="Date" tableColumnId="24"/>
      <queryTableField id="7" name="Original Investment Type1" tableColumnId="25"/>
      <queryTableField id="8" name="Exchange From CPP" tableColumnId="26"/>
      <queryTableField id="9" name="Original Investment Amount" tableColumnId="27"/>
      <queryTableField id="10" name="Outstanding Investment" tableColumnId="28"/>
      <queryTableField id="11" name="Total Cash Back2" tableColumnId="29"/>
      <queryTableField id="12" name="Investment Status*" tableColumnId="30"/>
      <queryTableField id="13" name="Amount" tableColumnId="31"/>
      <queryTableField id="14" name="(Fee)" tableColumnId="32"/>
      <queryTableField id="15" name="Shares" tableColumnId="33"/>
      <queryTableField id="16" name="Avg. Price" tableColumnId="34"/>
      <queryTableField id="17" name="(Realized Loss) / (Write-off)" tableColumnId="35"/>
      <queryTableField id="18" name="Gain" tableColumnId="36"/>
    </queryTableFields>
  </queryTableRefresh>
</queryTable>
</file>

<file path=xl/queryTables/queryTable4.xml><?xml version="1.0" encoding="utf-8"?>
<queryTable xmlns="http://schemas.openxmlformats.org/spreadsheetml/2006/main" name="ExternalData_1" connectionId="4" autoFormatId="16" applyNumberFormats="0" applyBorderFormats="0" applyFontFormats="1" applyPatternFormats="1" applyAlignmentFormats="0" applyWidthHeightFormats="0">
  <queryTableRefresh nextId="3">
    <queryTableFields count="2">
      <queryTableField id="1" name="Footnote" tableColumnId="3"/>
      <queryTableField id="2" name="Footnote Description"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3" name="Table_ExternalData_CPP" displayName="Table_ExternalData_CPP" ref="A16:S2128" tableType="queryTable" totalsRowShown="0" headerRowDxfId="51" dataDxfId="49" headerRowBorderDxfId="50" tableBorderDxfId="48" totalsRowBorderDxfId="47">
  <autoFilter ref="A16:S2128"/>
  <tableColumns count="19">
    <tableColumn id="20" uniqueName="20" name="USt Number" queryTableFieldId="1" dataDxfId="46"/>
    <tableColumn id="21" uniqueName="21" name="Footnote" queryTableFieldId="2" dataDxfId="45"/>
    <tableColumn id="22" uniqueName="22" name="Institution Name" queryTableFieldId="3" dataDxfId="44"/>
    <tableColumn id="23" uniqueName="23" name="City" queryTableFieldId="4" dataDxfId="43"/>
    <tableColumn id="24" uniqueName="24" name="State" queryTableFieldId="5" dataDxfId="42"/>
    <tableColumn id="25" uniqueName="25" name="Date" queryTableFieldId="6" dataDxfId="41"/>
    <tableColumn id="26" uniqueName="26" name="Original Investment Type1" queryTableFieldId="7" dataDxfId="40"/>
    <tableColumn id="27" uniqueName="27" name="Original Investment Amount" queryTableFieldId="8" dataDxfId="39"/>
    <tableColumn id="28" uniqueName="28" name="Outstanding Investment" queryTableFieldId="9" dataDxfId="38"/>
    <tableColumn id="29" uniqueName="29" name="Total Cash Back2" queryTableFieldId="10" dataDxfId="37"/>
    <tableColumn id="30" uniqueName="30" name="Investment Status*" queryTableFieldId="11" dataDxfId="36"/>
    <tableColumn id="31" uniqueName="31" name="Amount" queryTableFieldId="12" dataDxfId="35"/>
    <tableColumn id="32" uniqueName="32" name="(Fee)4" queryTableFieldId="13" dataDxfId="34"/>
    <tableColumn id="33" uniqueName="33" name="Shares" queryTableFieldId="14" dataDxfId="33"/>
    <tableColumn id="34" uniqueName="34" name="Avg. Price" queryTableFieldId="15" dataDxfId="32"/>
    <tableColumn id="35" uniqueName="35" name="(Realized Loss) / (Write-off)" queryTableFieldId="16" dataDxfId="31"/>
    <tableColumn id="36" uniqueName="36" name="Gain5" queryTableFieldId="17" dataDxfId="30"/>
    <tableColumn id="37" uniqueName="37" name="Wt Amount" queryTableFieldId="18" dataDxfId="29"/>
    <tableColumn id="38" uniqueName="38" name="Wt Shares" queryTableFieldId="19" dataDxfId="28"/>
  </tableColumns>
  <tableStyleInfo name="TableStyleMedium2" showFirstColumn="0" showLastColumn="0" showRowStripes="1" showColumnStripes="0"/>
</table>
</file>

<file path=xl/tables/table2.xml><?xml version="1.0" encoding="utf-8"?>
<table xmlns="http://schemas.openxmlformats.org/spreadsheetml/2006/main" id="20" name="Table_ExternalData_CPPFootnotes" displayName="Table_ExternalData_CPPFootnotes" ref="A1:B155" tableType="queryTable" totalsRowShown="0" headerRowDxfId="27" dataDxfId="26">
  <autoFilter ref="A1:B155"/>
  <tableColumns count="2">
    <tableColumn id="3" uniqueName="3" name="Footnote" queryTableFieldId="1" dataDxfId="25"/>
    <tableColumn id="4" uniqueName="4" name="Footnote Description" queryTableFieldId="2" dataDxfId="24"/>
  </tableColumns>
  <tableStyleInfo name="TableStyleMedium2" showFirstColumn="0" showLastColumn="0" showRowStripes="1" showColumnStripes="0"/>
</table>
</file>

<file path=xl/tables/table3.xml><?xml version="1.0" encoding="utf-8"?>
<table xmlns="http://schemas.openxmlformats.org/spreadsheetml/2006/main" id="5" name="Table_ExternalData_CDCI" displayName="Table_ExternalData_CDCI" ref="A16:R201" tableType="queryTable" totalsRowShown="0" headerRowDxfId="23" dataDxfId="22">
  <autoFilter ref="A16:R201"/>
  <tableColumns count="18">
    <tableColumn id="19" uniqueName="19" name="UST Number" queryTableFieldId="1" dataDxfId="21"/>
    <tableColumn id="20" uniqueName="20" name="Footnote" queryTableFieldId="2" dataDxfId="20"/>
    <tableColumn id="21" uniqueName="21" name="Institution Name" queryTableFieldId="3" dataDxfId="19"/>
    <tableColumn id="22" uniqueName="22" name="City" queryTableFieldId="4" dataDxfId="18"/>
    <tableColumn id="23" uniqueName="23" name="State" queryTableFieldId="5" dataDxfId="17"/>
    <tableColumn id="24" uniqueName="24" name="Date" queryTableFieldId="6" dataDxfId="16"/>
    <tableColumn id="25" uniqueName="25" name="Original Investment Type1" queryTableFieldId="7" dataDxfId="15"/>
    <tableColumn id="26" uniqueName="26" name="Exchange From CPP" queryTableFieldId="8" dataDxfId="14"/>
    <tableColumn id="27" uniqueName="27" name="Original Investment Amount" queryTableFieldId="9" dataDxfId="13"/>
    <tableColumn id="28" uniqueName="28" name="Outstanding Investment" queryTableFieldId="10" dataDxfId="12"/>
    <tableColumn id="29" uniqueName="29" name="Total Cash Back2" queryTableFieldId="11" dataDxfId="11"/>
    <tableColumn id="30" uniqueName="30" name="Investment Status*" queryTableFieldId="12" dataDxfId="10"/>
    <tableColumn id="31" uniqueName="31" name="Amount" queryTableFieldId="13" dataDxfId="9"/>
    <tableColumn id="32" uniqueName="32" name="(Fee)" queryTableFieldId="14" dataDxfId="8"/>
    <tableColumn id="33" uniqueName="33" name="Shares" queryTableFieldId="15" dataDxfId="7"/>
    <tableColumn id="34" uniqueName="34" name="Avg. Price" queryTableFieldId="16" dataDxfId="6"/>
    <tableColumn id="35" uniqueName="35" name="(Realized Loss) / (Write-off)" queryTableFieldId="17" dataDxfId="5"/>
    <tableColumn id="36" uniqueName="36" name="Gain" queryTableFieldId="18" dataDxfId="4"/>
  </tableColumns>
  <tableStyleInfo name="TableStyleMedium2" showFirstColumn="0" showLastColumn="0" showRowStripes="1" showColumnStripes="0"/>
</table>
</file>

<file path=xl/tables/table4.xml><?xml version="1.0" encoding="utf-8"?>
<table xmlns="http://schemas.openxmlformats.org/spreadsheetml/2006/main" id="4" name="Table_ExternalData_CDCIFootnotes" displayName="Table_ExternalData_CDCIFootnotes" ref="A1:B40" tableType="queryTable" totalsRowShown="0" headerRowDxfId="3" dataDxfId="2">
  <autoFilter ref="A1:B40"/>
  <tableColumns count="2">
    <tableColumn id="3" uniqueName="3" name="Footnote" queryTableFieldId="1" dataDxfId="1"/>
    <tableColumn id="4" uniqueName="4" name="Footnote Description" queryTableFieldId="2"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D38"/>
  <sheetViews>
    <sheetView workbookViewId="0">
      <selection activeCell="C21" sqref="C21"/>
    </sheetView>
  </sheetViews>
  <sheetFormatPr defaultRowHeight="14.3"/>
  <cols>
    <col min="1" max="3" width="20.75" customWidth="1"/>
  </cols>
  <sheetData>
    <row r="1" spans="1:3" ht="15.65">
      <c r="A1" s="1" t="s">
        <v>274</v>
      </c>
      <c r="B1" s="2"/>
      <c r="C1" s="3"/>
    </row>
    <row r="2" spans="1:3">
      <c r="A2" s="481" t="s">
        <v>275</v>
      </c>
      <c r="B2" s="4"/>
      <c r="C2" s="5"/>
    </row>
    <row r="3" spans="1:3">
      <c r="A3" s="481" t="s">
        <v>276</v>
      </c>
      <c r="B3" s="6"/>
      <c r="C3" s="7"/>
    </row>
    <row r="4" spans="1:3">
      <c r="A4" s="481" t="s">
        <v>277</v>
      </c>
      <c r="B4" s="4"/>
      <c r="C4" s="5"/>
    </row>
    <row r="5" spans="1:3">
      <c r="A5" s="8" t="s">
        <v>278</v>
      </c>
      <c r="B5" s="9"/>
      <c r="C5" s="10"/>
    </row>
    <row r="6" spans="1:3" ht="14.95" customHeight="1">
      <c r="A6" s="1110" t="s">
        <v>279</v>
      </c>
      <c r="B6" s="1111"/>
      <c r="C6" s="1112"/>
    </row>
    <row r="7" spans="1:3">
      <c r="A7" s="1113" t="s">
        <v>280</v>
      </c>
      <c r="B7" s="1114"/>
      <c r="C7" s="1115"/>
    </row>
    <row r="8" spans="1:3">
      <c r="A8" s="1113" t="s">
        <v>281</v>
      </c>
      <c r="B8" s="1114"/>
      <c r="C8" s="1115"/>
    </row>
    <row r="9" spans="1:3" ht="14.95" customHeight="1">
      <c r="A9" s="1116" t="s">
        <v>282</v>
      </c>
      <c r="B9" s="1117"/>
      <c r="C9" s="1118"/>
    </row>
    <row r="10" spans="1:3" ht="15.8" customHeight="1" thickBot="1">
      <c r="A10" s="1119" t="s">
        <v>2931</v>
      </c>
      <c r="B10" s="1120"/>
      <c r="C10" s="1121"/>
    </row>
    <row r="14" spans="1:3">
      <c r="A14" s="1106" t="s">
        <v>290</v>
      </c>
      <c r="B14" s="1106"/>
    </row>
    <row r="15" spans="1:3">
      <c r="A15" s="1106" t="s">
        <v>291</v>
      </c>
      <c r="B15" s="1106"/>
    </row>
    <row r="16" spans="1:3">
      <c r="A16" s="11"/>
      <c r="B16" s="11"/>
    </row>
    <row r="17" spans="1:4">
      <c r="A17" s="1106" t="s">
        <v>292</v>
      </c>
      <c r="B17" s="1106"/>
      <c r="D17" s="480"/>
    </row>
    <row r="18" spans="1:4">
      <c r="A18" s="12"/>
      <c r="B18" s="12"/>
    </row>
    <row r="19" spans="1:4">
      <c r="A19" s="1107" t="s">
        <v>293</v>
      </c>
      <c r="B19" s="1107"/>
    </row>
    <row r="20" spans="1:4">
      <c r="A20" s="1108" t="str">
        <f>"For Period Ending "&amp; TEXT(Keys!$C$20, "MMM D, YYYY")</f>
        <v>For Period Ending Jan 10, 2020</v>
      </c>
      <c r="B20" s="1108"/>
      <c r="C20" s="479">
        <v>43840</v>
      </c>
    </row>
    <row r="21" spans="1:4">
      <c r="A21" s="12"/>
      <c r="B21" s="12"/>
    </row>
    <row r="22" spans="1:4" ht="18.350000000000001">
      <c r="A22" s="1109" t="s">
        <v>294</v>
      </c>
      <c r="B22" s="1109"/>
    </row>
    <row r="25" spans="1:4">
      <c r="A25" s="1105"/>
      <c r="B25" s="1105"/>
      <c r="C25" s="1105"/>
    </row>
    <row r="28" spans="1:4">
      <c r="A28" s="1106" t="s">
        <v>290</v>
      </c>
      <c r="B28" s="1106"/>
      <c r="C28" s="1106"/>
    </row>
    <row r="29" spans="1:4">
      <c r="A29" s="1106" t="s">
        <v>291</v>
      </c>
      <c r="B29" s="1106"/>
      <c r="C29" s="1106"/>
    </row>
    <row r="30" spans="1:4">
      <c r="A30" s="11"/>
      <c r="B30" s="11"/>
    </row>
    <row r="31" spans="1:4">
      <c r="A31" s="1106" t="s">
        <v>292</v>
      </c>
      <c r="B31" s="1106"/>
      <c r="C31" s="1106"/>
    </row>
    <row r="32" spans="1:4">
      <c r="A32" s="12"/>
      <c r="B32" s="12"/>
    </row>
    <row r="33" spans="1:3">
      <c r="A33" s="1107" t="s">
        <v>293</v>
      </c>
      <c r="B33" s="1107"/>
      <c r="C33" s="1107"/>
    </row>
    <row r="34" spans="1:3">
      <c r="A34" s="1108" t="str">
        <f>"For Period Ending "&amp; TEXT(Keys!$C$20, "MMM D, YYYY")</f>
        <v>For Period Ending Jan 10, 2020</v>
      </c>
      <c r="B34" s="1108"/>
      <c r="C34" s="1108"/>
    </row>
    <row r="35" spans="1:3">
      <c r="A35" s="12"/>
      <c r="B35" s="12"/>
    </row>
    <row r="36" spans="1:3" ht="15.65">
      <c r="A36" s="1122" t="s">
        <v>864</v>
      </c>
      <c r="B36" s="1122"/>
      <c r="C36" s="1122"/>
    </row>
    <row r="38" spans="1:3" ht="15.65">
      <c r="A38" s="478"/>
    </row>
  </sheetData>
  <mergeCells count="18">
    <mergeCell ref="A36:C36"/>
    <mergeCell ref="A28:C28"/>
    <mergeCell ref="A29:C29"/>
    <mergeCell ref="A31:C31"/>
    <mergeCell ref="A33:C33"/>
    <mergeCell ref="A34:C34"/>
    <mergeCell ref="A14:B14"/>
    <mergeCell ref="A6:C6"/>
    <mergeCell ref="A7:C7"/>
    <mergeCell ref="A8:C8"/>
    <mergeCell ref="A9:C9"/>
    <mergeCell ref="A10:C10"/>
    <mergeCell ref="A25:C25"/>
    <mergeCell ref="A15:B15"/>
    <mergeCell ref="A17:B17"/>
    <mergeCell ref="A19:B19"/>
    <mergeCell ref="A20:B20"/>
    <mergeCell ref="A22:B2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A762"/>
  <sheetViews>
    <sheetView view="pageBreakPreview" zoomScale="75" zoomScaleSheetLayoutView="75" workbookViewId="0">
      <selection sqref="A1:R1"/>
    </sheetView>
  </sheetViews>
  <sheetFormatPr defaultColWidth="9.125" defaultRowHeight="13.6"/>
  <cols>
    <col min="1" max="1" width="11.375" style="490" customWidth="1"/>
    <col min="2" max="2" width="12" style="490" bestFit="1" customWidth="1"/>
    <col min="3" max="3" width="25.125" style="490" bestFit="1" customWidth="1"/>
    <col min="4" max="4" width="9.875" style="490" bestFit="1" customWidth="1"/>
    <col min="5" max="5" width="6.25" style="490" bestFit="1" customWidth="1"/>
    <col min="6" max="6" width="16.75" style="490" bestFit="1" customWidth="1"/>
    <col min="7" max="7" width="24.25" style="490" customWidth="1"/>
    <col min="8" max="8" width="23.875" style="490" bestFit="1" customWidth="1"/>
    <col min="9" max="9" width="15.375" style="490" customWidth="1"/>
    <col min="10" max="10" width="17.875" style="490" customWidth="1"/>
    <col min="11" max="11" width="2.25" style="490" bestFit="1" customWidth="1"/>
    <col min="12" max="12" width="20.25" style="490" customWidth="1"/>
    <col min="13" max="13" width="18.375" style="490" bestFit="1" customWidth="1"/>
    <col min="14" max="14" width="26.75" style="490" customWidth="1"/>
    <col min="15" max="15" width="23.25" style="490" customWidth="1"/>
    <col min="16" max="16" width="2.375" style="490" bestFit="1" customWidth="1"/>
    <col min="17" max="17" width="17.125" style="490" bestFit="1" customWidth="1"/>
    <col min="18" max="18" width="20.125" style="490" bestFit="1" customWidth="1"/>
    <col min="19" max="19" width="11.375" style="490" bestFit="1" customWidth="1"/>
    <col min="20" max="20" width="27.375" style="490" customWidth="1"/>
    <col min="21" max="21" width="18" style="490" bestFit="1" customWidth="1"/>
    <col min="22" max="22" width="22.375" style="490" customWidth="1"/>
    <col min="23" max="23" width="16.375" style="490" bestFit="1" customWidth="1"/>
    <col min="24" max="24" width="9.125" style="490"/>
    <col min="25" max="25" width="20" style="490" bestFit="1" customWidth="1"/>
    <col min="26" max="26" width="17.875" style="490" bestFit="1" customWidth="1"/>
    <col min="27" max="27" width="20" style="490" bestFit="1" customWidth="1"/>
    <col min="28" max="16384" width="9.125" style="490"/>
  </cols>
  <sheetData>
    <row r="1" spans="1:27" s="499" customFormat="1" ht="14.3">
      <c r="A1" s="1434" t="s">
        <v>645</v>
      </c>
      <c r="B1" s="1434"/>
      <c r="C1" s="1434"/>
      <c r="D1" s="1434"/>
      <c r="E1" s="1434"/>
      <c r="F1" s="1434"/>
      <c r="G1" s="1434"/>
      <c r="H1" s="1434"/>
      <c r="I1" s="1434"/>
      <c r="J1" s="1434"/>
      <c r="K1" s="1434"/>
      <c r="L1" s="1434"/>
      <c r="M1" s="1434"/>
      <c r="N1" s="1434"/>
      <c r="O1" s="1434"/>
      <c r="P1" s="1434"/>
      <c r="Q1" s="1434"/>
      <c r="R1" s="1434"/>
    </row>
    <row r="2" spans="1:27" s="499" customFormat="1" ht="14.3" thickBot="1"/>
    <row r="3" spans="1:27" s="499" customFormat="1" ht="30.25" customHeight="1" thickBot="1">
      <c r="A3" s="1435" t="s">
        <v>0</v>
      </c>
      <c r="B3" s="1437" t="s">
        <v>453</v>
      </c>
      <c r="C3" s="1438"/>
      <c r="D3" s="1438"/>
      <c r="E3" s="1439"/>
      <c r="F3" s="1437" t="s">
        <v>452</v>
      </c>
      <c r="G3" s="1438" t="s">
        <v>646</v>
      </c>
      <c r="H3" s="1438" t="s">
        <v>599</v>
      </c>
      <c r="I3" s="1439" t="s">
        <v>455</v>
      </c>
      <c r="J3" s="1443" t="s">
        <v>647</v>
      </c>
      <c r="K3" s="1444"/>
      <c r="L3" s="1445"/>
      <c r="M3" s="1443" t="s">
        <v>648</v>
      </c>
      <c r="N3" s="1445"/>
      <c r="O3" s="1443" t="s">
        <v>649</v>
      </c>
      <c r="P3" s="1444"/>
      <c r="Q3" s="1444"/>
      <c r="R3" s="1445"/>
    </row>
    <row r="4" spans="1:27" s="499" customFormat="1" ht="43.5" thickBot="1">
      <c r="A4" s="1436"/>
      <c r="B4" s="496" t="s">
        <v>1</v>
      </c>
      <c r="C4" s="489" t="s">
        <v>602</v>
      </c>
      <c r="D4" s="489" t="s">
        <v>296</v>
      </c>
      <c r="E4" s="192" t="s">
        <v>297</v>
      </c>
      <c r="F4" s="1440"/>
      <c r="G4" s="1441"/>
      <c r="H4" s="1441"/>
      <c r="I4" s="1442"/>
      <c r="J4" s="500" t="s">
        <v>650</v>
      </c>
      <c r="K4" s="193"/>
      <c r="L4" s="192" t="s">
        <v>651</v>
      </c>
      <c r="M4" s="501" t="s">
        <v>652</v>
      </c>
      <c r="N4" s="497" t="s">
        <v>653</v>
      </c>
      <c r="O4" s="496" t="s">
        <v>654</v>
      </c>
      <c r="P4" s="194">
        <v>3</v>
      </c>
      <c r="Q4" s="488" t="s">
        <v>655</v>
      </c>
      <c r="R4" s="192" t="s">
        <v>656</v>
      </c>
      <c r="T4" s="195"/>
      <c r="U4" s="196"/>
    </row>
    <row r="5" spans="1:27" ht="27.2">
      <c r="A5" s="197">
        <v>1</v>
      </c>
      <c r="B5" s="198">
        <v>39813</v>
      </c>
      <c r="C5" s="199" t="s">
        <v>657</v>
      </c>
      <c r="D5" s="200" t="s">
        <v>29</v>
      </c>
      <c r="E5" s="201" t="s">
        <v>56</v>
      </c>
      <c r="F5" s="202" t="s">
        <v>466</v>
      </c>
      <c r="G5" s="199" t="s">
        <v>658</v>
      </c>
      <c r="H5" s="203">
        <v>20000000000</v>
      </c>
      <c r="I5" s="201" t="s">
        <v>468</v>
      </c>
      <c r="J5" s="204">
        <v>40170</v>
      </c>
      <c r="K5" s="205">
        <v>2</v>
      </c>
      <c r="L5" s="206">
        <v>20000000000</v>
      </c>
      <c r="M5" s="207">
        <v>0</v>
      </c>
      <c r="N5" s="208" t="s">
        <v>659</v>
      </c>
      <c r="O5" s="209">
        <v>40568</v>
      </c>
      <c r="P5" s="210" t="s">
        <v>660</v>
      </c>
      <c r="Q5" s="211" t="s">
        <v>659</v>
      </c>
      <c r="R5" s="212">
        <v>190386428.13999999</v>
      </c>
      <c r="T5" s="213"/>
      <c r="U5" s="214"/>
    </row>
    <row r="6" spans="1:27" ht="27.85" thickBot="1">
      <c r="A6" s="631"/>
      <c r="B6" s="630">
        <v>39829</v>
      </c>
      <c r="C6" s="627" t="s">
        <v>661</v>
      </c>
      <c r="D6" s="629" t="s">
        <v>198</v>
      </c>
      <c r="E6" s="625" t="s">
        <v>105</v>
      </c>
      <c r="F6" s="628" t="s">
        <v>466</v>
      </c>
      <c r="G6" s="627" t="s">
        <v>284</v>
      </c>
      <c r="H6" s="626">
        <v>20000000000</v>
      </c>
      <c r="I6" s="625" t="s">
        <v>468</v>
      </c>
      <c r="J6" s="624">
        <v>40156</v>
      </c>
      <c r="K6" s="623">
        <v>2</v>
      </c>
      <c r="L6" s="619">
        <v>20000000000</v>
      </c>
      <c r="M6" s="215">
        <v>0</v>
      </c>
      <c r="N6" s="216" t="s">
        <v>659</v>
      </c>
      <c r="O6" s="622">
        <v>40240</v>
      </c>
      <c r="P6" s="621" t="s">
        <v>660</v>
      </c>
      <c r="Q6" s="620" t="s">
        <v>659</v>
      </c>
      <c r="R6" s="619">
        <v>1236804512.51</v>
      </c>
      <c r="U6" s="213"/>
      <c r="Y6" s="217"/>
      <c r="Z6" s="217"/>
      <c r="AA6" s="217"/>
    </row>
    <row r="7" spans="1:27">
      <c r="H7" s="218"/>
    </row>
    <row r="8" spans="1:27" ht="14.95" thickBot="1">
      <c r="G8" s="498" t="s">
        <v>662</v>
      </c>
      <c r="H8" s="219">
        <f>SUM(H5:H6)</f>
        <v>40000000000</v>
      </c>
      <c r="I8" s="1434" t="s">
        <v>663</v>
      </c>
      <c r="J8" s="1434"/>
      <c r="K8" s="1434"/>
      <c r="L8" s="219">
        <f>L5+L6</f>
        <v>40000000000</v>
      </c>
      <c r="O8" s="1434" t="s">
        <v>664</v>
      </c>
      <c r="P8" s="1434"/>
      <c r="Q8" s="1434"/>
      <c r="R8" s="220">
        <f>SUM(R5:R6)</f>
        <v>1427190940.6500001</v>
      </c>
    </row>
    <row r="9" spans="1:27" ht="14.3" thickTop="1"/>
    <row r="10" spans="1:27" ht="14.95" thickBot="1">
      <c r="H10" s="1398" t="s">
        <v>665</v>
      </c>
      <c r="I10" s="1398"/>
      <c r="J10" s="1398"/>
      <c r="K10" s="221"/>
      <c r="L10" s="222">
        <v>0</v>
      </c>
    </row>
    <row r="11" spans="1:27" ht="14.3" thickTop="1"/>
    <row r="12" spans="1:27" ht="12.75" customHeight="1">
      <c r="A12" s="1394" t="s">
        <v>666</v>
      </c>
      <c r="B12" s="1394"/>
      <c r="C12" s="1394"/>
      <c r="D12" s="1394"/>
      <c r="E12" s="1394"/>
      <c r="F12" s="1394"/>
      <c r="G12" s="1394"/>
      <c r="H12" s="1394"/>
      <c r="I12" s="1394"/>
      <c r="J12" s="1394"/>
      <c r="K12" s="1394"/>
      <c r="L12" s="1394"/>
      <c r="M12" s="1394"/>
      <c r="N12" s="1394"/>
      <c r="O12" s="1394"/>
      <c r="P12" s="1394"/>
      <c r="Q12" s="1394"/>
      <c r="R12" s="1394"/>
    </row>
    <row r="13" spans="1:27" ht="12.75" customHeight="1">
      <c r="A13" s="1394"/>
      <c r="B13" s="1394"/>
      <c r="C13" s="1394"/>
      <c r="D13" s="1394"/>
      <c r="E13" s="1394"/>
      <c r="F13" s="1394"/>
      <c r="G13" s="1394"/>
      <c r="H13" s="1394"/>
      <c r="I13" s="1394"/>
      <c r="J13" s="1394"/>
      <c r="K13" s="1394"/>
      <c r="L13" s="1394"/>
      <c r="M13" s="1394"/>
      <c r="N13" s="1394"/>
      <c r="O13" s="1394"/>
      <c r="P13" s="1394"/>
      <c r="Q13" s="1394"/>
      <c r="R13" s="1394"/>
    </row>
    <row r="14" spans="1:27">
      <c r="A14" s="1129" t="s">
        <v>667</v>
      </c>
      <c r="B14" s="1129"/>
      <c r="C14" s="1129"/>
      <c r="D14" s="1129"/>
      <c r="E14" s="1129"/>
      <c r="F14" s="1129"/>
      <c r="G14" s="1129"/>
      <c r="H14" s="1129"/>
      <c r="I14" s="1129"/>
      <c r="J14" s="1129"/>
      <c r="K14" s="1129"/>
      <c r="L14" s="1129"/>
      <c r="M14" s="1129"/>
      <c r="N14" s="1129"/>
      <c r="O14" s="1129"/>
      <c r="P14" s="1129"/>
      <c r="Q14" s="1129"/>
      <c r="R14" s="1129"/>
      <c r="S14" s="1129"/>
      <c r="T14" s="492"/>
      <c r="U14" s="492"/>
      <c r="V14" s="492"/>
    </row>
    <row r="15" spans="1:27">
      <c r="A15" s="1129" t="s">
        <v>668</v>
      </c>
      <c r="B15" s="1433"/>
      <c r="C15" s="1433"/>
      <c r="D15" s="1433"/>
      <c r="E15" s="1433"/>
      <c r="F15" s="1433"/>
      <c r="G15" s="1433"/>
      <c r="H15" s="1433"/>
      <c r="I15" s="1433"/>
      <c r="J15" s="1433"/>
      <c r="K15" s="1433"/>
      <c r="L15" s="1433"/>
      <c r="M15" s="1433"/>
      <c r="N15" s="1433"/>
      <c r="O15" s="1433"/>
      <c r="P15" s="1433"/>
      <c r="Q15" s="1433"/>
      <c r="R15" s="1433"/>
      <c r="S15" s="1433"/>
    </row>
    <row r="17" spans="1:23" ht="14.3">
      <c r="A17" s="1434" t="s">
        <v>669</v>
      </c>
      <c r="B17" s="1446"/>
      <c r="C17" s="1446"/>
      <c r="D17" s="1446"/>
      <c r="E17" s="1446"/>
      <c r="F17" s="1446"/>
      <c r="G17" s="1446"/>
      <c r="H17" s="1446"/>
      <c r="I17" s="1446"/>
      <c r="J17" s="1446"/>
      <c r="K17" s="1446"/>
      <c r="L17" s="1446"/>
      <c r="M17" s="1446"/>
      <c r="N17" s="1446"/>
      <c r="O17" s="1446"/>
      <c r="P17" s="1446"/>
      <c r="Q17" s="1446"/>
      <c r="R17" s="1446"/>
      <c r="S17" s="1446"/>
      <c r="T17" s="1446"/>
      <c r="U17" s="1446"/>
      <c r="V17" s="1446"/>
      <c r="W17" s="1446"/>
    </row>
    <row r="18" spans="1:23" ht="14.3" thickBot="1"/>
    <row r="19" spans="1:23" ht="13.75" customHeight="1" thickBot="1">
      <c r="A19" s="1447" t="s">
        <v>0</v>
      </c>
      <c r="B19" s="1443" t="s">
        <v>447</v>
      </c>
      <c r="C19" s="1444"/>
      <c r="D19" s="1444"/>
      <c r="E19" s="1444"/>
      <c r="F19" s="1444"/>
      <c r="G19" s="1444"/>
      <c r="H19" s="1444"/>
      <c r="I19" s="1443" t="s">
        <v>670</v>
      </c>
      <c r="J19" s="1444"/>
      <c r="K19" s="1445"/>
      <c r="L19" s="1443" t="s">
        <v>448</v>
      </c>
      <c r="M19" s="1444"/>
      <c r="N19" s="1444"/>
      <c r="O19" s="1444"/>
      <c r="P19" s="1444"/>
      <c r="Q19" s="1445"/>
      <c r="R19" s="1443" t="s">
        <v>671</v>
      </c>
      <c r="S19" s="1444"/>
      <c r="T19" s="1444"/>
      <c r="U19" s="1444"/>
      <c r="V19" s="1444"/>
      <c r="W19" s="1445"/>
    </row>
    <row r="20" spans="1:23" ht="13.75" customHeight="1" thickBot="1">
      <c r="A20" s="1448"/>
      <c r="B20" s="1443" t="s">
        <v>453</v>
      </c>
      <c r="C20" s="1444"/>
      <c r="D20" s="1444"/>
      <c r="E20" s="1453"/>
      <c r="F20" s="1150" t="s">
        <v>457</v>
      </c>
      <c r="G20" s="1150" t="s">
        <v>459</v>
      </c>
      <c r="H20" s="1454" t="s">
        <v>672</v>
      </c>
      <c r="I20" s="1471" t="s">
        <v>459</v>
      </c>
      <c r="J20" s="1145" t="s">
        <v>301</v>
      </c>
      <c r="K20" s="1450"/>
      <c r="L20" s="1471" t="s">
        <v>0</v>
      </c>
      <c r="M20" s="1452" t="s">
        <v>1</v>
      </c>
      <c r="N20" s="1452" t="s">
        <v>457</v>
      </c>
      <c r="O20" s="1452" t="s">
        <v>459</v>
      </c>
      <c r="P20" s="1145" t="s">
        <v>301</v>
      </c>
      <c r="Q20" s="1450"/>
      <c r="R20" s="1435" t="s">
        <v>0</v>
      </c>
      <c r="S20" s="1438" t="s">
        <v>1</v>
      </c>
      <c r="T20" s="1438" t="s">
        <v>457</v>
      </c>
      <c r="U20" s="1438" t="s">
        <v>301</v>
      </c>
      <c r="V20" s="1438" t="s">
        <v>673</v>
      </c>
      <c r="W20" s="1439" t="s">
        <v>674</v>
      </c>
    </row>
    <row r="21" spans="1:23" ht="14.95" customHeight="1" thickBot="1">
      <c r="A21" s="1449"/>
      <c r="B21" s="496" t="s">
        <v>1</v>
      </c>
      <c r="C21" s="489" t="s">
        <v>602</v>
      </c>
      <c r="D21" s="489" t="s">
        <v>296</v>
      </c>
      <c r="E21" s="505" t="s">
        <v>297</v>
      </c>
      <c r="F21" s="1151"/>
      <c r="G21" s="1151"/>
      <c r="H21" s="1455"/>
      <c r="I21" s="1473"/>
      <c r="J21" s="1146"/>
      <c r="K21" s="1451"/>
      <c r="L21" s="1472"/>
      <c r="M21" s="1290"/>
      <c r="N21" s="1290"/>
      <c r="O21" s="1290"/>
      <c r="P21" s="1146"/>
      <c r="Q21" s="1451"/>
      <c r="R21" s="1470"/>
      <c r="S21" s="1292"/>
      <c r="T21" s="1292"/>
      <c r="U21" s="1292"/>
      <c r="V21" s="1292"/>
      <c r="W21" s="1456"/>
    </row>
    <row r="22" spans="1:23" ht="27.2">
      <c r="A22" s="1457">
        <v>1</v>
      </c>
      <c r="B22" s="1460">
        <v>39829</v>
      </c>
      <c r="C22" s="1229" t="s">
        <v>657</v>
      </c>
      <c r="D22" s="1463" t="s">
        <v>29</v>
      </c>
      <c r="E22" s="1463" t="s">
        <v>56</v>
      </c>
      <c r="F22" s="1463" t="s">
        <v>675</v>
      </c>
      <c r="G22" s="1229" t="s">
        <v>676</v>
      </c>
      <c r="H22" s="1464">
        <v>5000000000</v>
      </c>
      <c r="I22" s="1467" t="s">
        <v>284</v>
      </c>
      <c r="J22" s="1474">
        <v>4034000000</v>
      </c>
      <c r="K22" s="1475"/>
      <c r="L22" s="223">
        <v>2</v>
      </c>
      <c r="M22" s="224">
        <v>39973</v>
      </c>
      <c r="N22" s="487" t="s">
        <v>677</v>
      </c>
      <c r="O22" s="487" t="s">
        <v>658</v>
      </c>
      <c r="P22" s="1480">
        <v>4034000000</v>
      </c>
      <c r="Q22" s="1481"/>
      <c r="R22" s="223">
        <v>3</v>
      </c>
      <c r="S22" s="224">
        <v>40170</v>
      </c>
      <c r="T22" s="487" t="s">
        <v>678</v>
      </c>
      <c r="U22" s="225">
        <v>-1800000000</v>
      </c>
      <c r="V22" s="487" t="s">
        <v>658</v>
      </c>
      <c r="W22" s="226">
        <v>2234000000</v>
      </c>
    </row>
    <row r="23" spans="1:23" ht="42.8" customHeight="1">
      <c r="A23" s="1458"/>
      <c r="B23" s="1461"/>
      <c r="C23" s="1211"/>
      <c r="D23" s="1202"/>
      <c r="E23" s="1202"/>
      <c r="F23" s="1202"/>
      <c r="G23" s="1211"/>
      <c r="H23" s="1465"/>
      <c r="I23" s="1468"/>
      <c r="J23" s="1476"/>
      <c r="K23" s="1477"/>
      <c r="L23" s="1482">
        <v>4</v>
      </c>
      <c r="M23" s="1258">
        <v>40450</v>
      </c>
      <c r="N23" s="1485" t="s">
        <v>679</v>
      </c>
      <c r="O23" s="1485" t="s">
        <v>658</v>
      </c>
      <c r="P23" s="1487">
        <v>2246000000</v>
      </c>
      <c r="Q23" s="1488"/>
      <c r="R23" s="618">
        <v>5</v>
      </c>
      <c r="S23" s="617">
        <v>40451</v>
      </c>
      <c r="T23" s="616" t="s">
        <v>538</v>
      </c>
      <c r="U23" s="615">
        <v>2246000000</v>
      </c>
      <c r="V23" s="614" t="s">
        <v>659</v>
      </c>
      <c r="W23" s="613">
        <v>0</v>
      </c>
    </row>
    <row r="24" spans="1:23" ht="29.25" customHeight="1">
      <c r="A24" s="1459"/>
      <c r="B24" s="1462"/>
      <c r="C24" s="1212"/>
      <c r="D24" s="1203"/>
      <c r="E24" s="1203"/>
      <c r="F24" s="1203"/>
      <c r="G24" s="1212"/>
      <c r="H24" s="1466"/>
      <c r="I24" s="1469"/>
      <c r="J24" s="1478"/>
      <c r="K24" s="1479"/>
      <c r="L24" s="1483"/>
      <c r="M24" s="1484"/>
      <c r="N24" s="1486"/>
      <c r="O24" s="1486"/>
      <c r="P24" s="1478"/>
      <c r="Q24" s="1479"/>
      <c r="R24" s="227"/>
      <c r="S24" s="228">
        <v>40568</v>
      </c>
      <c r="T24" s="229" t="s">
        <v>680</v>
      </c>
      <c r="U24" s="230">
        <v>67197045.280000001</v>
      </c>
      <c r="V24" s="231" t="s">
        <v>611</v>
      </c>
      <c r="W24" s="232">
        <v>0</v>
      </c>
    </row>
    <row r="25" spans="1:23" ht="28.55" customHeight="1">
      <c r="A25" s="1489">
        <v>3</v>
      </c>
      <c r="B25" s="612">
        <v>40170</v>
      </c>
      <c r="C25" s="577" t="s">
        <v>657</v>
      </c>
      <c r="D25" s="611" t="s">
        <v>29</v>
      </c>
      <c r="E25" s="611" t="s">
        <v>56</v>
      </c>
      <c r="F25" s="610" t="s">
        <v>681</v>
      </c>
      <c r="G25" s="577" t="s">
        <v>682</v>
      </c>
      <c r="H25" s="609">
        <v>-5000000000</v>
      </c>
      <c r="I25" s="233"/>
      <c r="J25" s="1491"/>
      <c r="K25" s="1492"/>
      <c r="L25" s="233"/>
      <c r="M25" s="577"/>
      <c r="N25" s="577"/>
      <c r="O25" s="577"/>
      <c r="P25" s="1491"/>
      <c r="Q25" s="1492"/>
      <c r="R25" s="233"/>
      <c r="S25" s="577"/>
      <c r="T25" s="577"/>
      <c r="U25" s="608"/>
      <c r="V25" s="577"/>
      <c r="W25" s="234"/>
    </row>
    <row r="26" spans="1:23" ht="27.2">
      <c r="A26" s="1458"/>
      <c r="B26" s="605"/>
      <c r="C26" s="607"/>
      <c r="D26" s="607"/>
      <c r="E26" s="607"/>
      <c r="F26" s="607"/>
      <c r="G26" s="607"/>
      <c r="H26" s="606"/>
      <c r="I26" s="605"/>
      <c r="J26" s="604"/>
      <c r="K26" s="235"/>
      <c r="L26" s="572">
        <v>6</v>
      </c>
      <c r="M26" s="603">
        <v>41271</v>
      </c>
      <c r="N26" s="554" t="s">
        <v>683</v>
      </c>
      <c r="O26" s="554" t="s">
        <v>486</v>
      </c>
      <c r="P26" s="1493">
        <v>800000000</v>
      </c>
      <c r="Q26" s="1494"/>
      <c r="R26" s="602"/>
      <c r="S26" s="553"/>
      <c r="T26" s="554"/>
      <c r="U26" s="554"/>
      <c r="V26" s="554"/>
      <c r="W26" s="601"/>
    </row>
    <row r="27" spans="1:23" ht="45" customHeight="1" thickBot="1">
      <c r="A27" s="1490"/>
      <c r="B27" s="236"/>
      <c r="C27" s="237"/>
      <c r="D27" s="237"/>
      <c r="E27" s="237"/>
      <c r="F27" s="237"/>
      <c r="G27" s="237"/>
      <c r="H27" s="238"/>
      <c r="I27" s="236"/>
      <c r="J27" s="239"/>
      <c r="K27" s="240"/>
      <c r="L27" s="241">
        <v>7</v>
      </c>
      <c r="M27" s="242">
        <v>41309</v>
      </c>
      <c r="N27" s="120" t="s">
        <v>684</v>
      </c>
      <c r="O27" s="120" t="s">
        <v>685</v>
      </c>
      <c r="P27" s="1495">
        <v>894000000</v>
      </c>
      <c r="Q27" s="1496"/>
      <c r="R27" s="241">
        <v>8</v>
      </c>
      <c r="S27" s="121">
        <v>41313</v>
      </c>
      <c r="T27" s="120" t="s">
        <v>538</v>
      </c>
      <c r="U27" s="243">
        <v>894000000</v>
      </c>
      <c r="V27" s="120" t="s">
        <v>611</v>
      </c>
      <c r="W27" s="600">
        <v>0</v>
      </c>
    </row>
    <row r="28" spans="1:23">
      <c r="A28" s="132"/>
    </row>
    <row r="29" spans="1:23" ht="14.95" thickBot="1">
      <c r="G29" s="498" t="s">
        <v>662</v>
      </c>
      <c r="H29" s="244">
        <v>0</v>
      </c>
      <c r="T29" s="245" t="s">
        <v>686</v>
      </c>
      <c r="U29" s="246">
        <f>U23+U24+U27</f>
        <v>3207197045.2800002</v>
      </c>
    </row>
    <row r="30" spans="1:23" ht="14.3" thickTop="1"/>
    <row r="31" spans="1:23">
      <c r="A31" s="1138" t="s">
        <v>687</v>
      </c>
      <c r="B31" s="1138"/>
      <c r="C31" s="1138"/>
      <c r="D31" s="1138"/>
      <c r="E31" s="1138"/>
      <c r="F31" s="1138"/>
      <c r="G31" s="1138"/>
      <c r="H31" s="1138"/>
      <c r="I31" s="1138"/>
      <c r="J31" s="1138"/>
      <c r="K31" s="1138"/>
      <c r="L31" s="1138"/>
      <c r="M31" s="1138"/>
      <c r="N31" s="1138"/>
      <c r="O31" s="1138"/>
      <c r="P31" s="1138"/>
      <c r="Q31" s="1138"/>
      <c r="R31" s="1138"/>
      <c r="S31" s="1138"/>
      <c r="T31" s="1138"/>
      <c r="U31" s="1138"/>
      <c r="V31" s="1138"/>
    </row>
    <row r="32" spans="1:23" ht="14.3" customHeight="1">
      <c r="A32" s="1394" t="s">
        <v>688</v>
      </c>
      <c r="B32" s="1394"/>
      <c r="C32" s="1394"/>
      <c r="D32" s="1394"/>
      <c r="E32" s="1394"/>
      <c r="F32" s="1394"/>
      <c r="G32" s="1394"/>
      <c r="H32" s="1394"/>
      <c r="I32" s="1394"/>
      <c r="J32" s="1394"/>
      <c r="K32" s="1394"/>
      <c r="L32" s="1394"/>
      <c r="M32" s="1394"/>
      <c r="N32" s="1394"/>
      <c r="O32" s="1394"/>
      <c r="P32" s="1394"/>
      <c r="Q32" s="1394"/>
      <c r="R32" s="1394"/>
      <c r="S32" s="1394"/>
      <c r="T32" s="1394"/>
      <c r="U32" s="1394"/>
      <c r="V32" s="1394"/>
      <c r="W32" s="1394"/>
    </row>
    <row r="33" spans="1:23" ht="14.3" customHeight="1">
      <c r="A33" s="1394"/>
      <c r="B33" s="1394"/>
      <c r="C33" s="1394"/>
      <c r="D33" s="1394"/>
      <c r="E33" s="1394"/>
      <c r="F33" s="1394"/>
      <c r="G33" s="1394"/>
      <c r="H33" s="1394"/>
      <c r="I33" s="1394"/>
      <c r="J33" s="1394"/>
      <c r="K33" s="1394"/>
      <c r="L33" s="1394"/>
      <c r="M33" s="1394"/>
      <c r="N33" s="1394"/>
      <c r="O33" s="1394"/>
      <c r="P33" s="1394"/>
      <c r="Q33" s="1394"/>
      <c r="R33" s="1394"/>
      <c r="S33" s="1394"/>
      <c r="T33" s="1394"/>
      <c r="U33" s="1394"/>
      <c r="V33" s="1394"/>
      <c r="W33" s="1394"/>
    </row>
    <row r="34" spans="1:23" ht="14.3" customHeight="1">
      <c r="A34" s="1394" t="s">
        <v>689</v>
      </c>
      <c r="B34" s="1394"/>
      <c r="C34" s="1394"/>
      <c r="D34" s="1394"/>
      <c r="E34" s="1394"/>
      <c r="F34" s="1394"/>
      <c r="G34" s="1394"/>
      <c r="H34" s="1394"/>
      <c r="I34" s="1394"/>
      <c r="J34" s="1394"/>
      <c r="K34" s="1394"/>
      <c r="L34" s="1394"/>
      <c r="M34" s="1394"/>
      <c r="N34" s="1394"/>
      <c r="O34" s="1394"/>
      <c r="P34" s="1394"/>
      <c r="Q34" s="1394"/>
      <c r="R34" s="1394"/>
      <c r="S34" s="1394"/>
      <c r="T34" s="1394"/>
      <c r="U34" s="1394"/>
      <c r="V34" s="1394"/>
      <c r="W34" s="1394"/>
    </row>
    <row r="35" spans="1:23">
      <c r="A35" s="1394"/>
      <c r="B35" s="1394"/>
      <c r="C35" s="1394"/>
      <c r="D35" s="1394"/>
      <c r="E35" s="1394"/>
      <c r="F35" s="1394"/>
      <c r="G35" s="1394"/>
      <c r="H35" s="1394"/>
      <c r="I35" s="1394"/>
      <c r="J35" s="1394"/>
      <c r="K35" s="1394"/>
      <c r="L35" s="1394"/>
      <c r="M35" s="1394"/>
      <c r="N35" s="1394"/>
      <c r="O35" s="1394"/>
      <c r="P35" s="1394"/>
      <c r="Q35" s="1394"/>
      <c r="R35" s="1394"/>
      <c r="S35" s="1394"/>
      <c r="T35" s="1394"/>
      <c r="U35" s="1394"/>
      <c r="V35" s="1394"/>
      <c r="W35" s="1394"/>
    </row>
    <row r="36" spans="1:23">
      <c r="A36" s="1399" t="s">
        <v>690</v>
      </c>
      <c r="B36" s="1399"/>
      <c r="C36" s="1399"/>
      <c r="D36" s="1399"/>
      <c r="E36" s="1399"/>
      <c r="F36" s="1399"/>
      <c r="G36" s="1399"/>
      <c r="H36" s="1399"/>
      <c r="I36" s="1399"/>
      <c r="J36" s="1399"/>
      <c r="K36" s="1399"/>
      <c r="L36" s="1399"/>
      <c r="M36" s="1399"/>
      <c r="N36" s="1399"/>
      <c r="O36" s="1399"/>
      <c r="P36" s="1399"/>
      <c r="Q36" s="1399"/>
      <c r="R36" s="1399"/>
      <c r="S36" s="1399"/>
      <c r="T36" s="1399"/>
      <c r="U36" s="1399"/>
      <c r="V36" s="1399"/>
      <c r="W36" s="1399"/>
    </row>
    <row r="37" spans="1:23">
      <c r="A37" s="1395" t="s">
        <v>691</v>
      </c>
      <c r="B37" s="1395"/>
      <c r="C37" s="1395"/>
      <c r="D37" s="1395"/>
      <c r="E37" s="1395"/>
      <c r="F37" s="1395"/>
      <c r="G37" s="1395"/>
      <c r="H37" s="1395"/>
      <c r="I37" s="1395"/>
      <c r="J37" s="1395"/>
      <c r="K37" s="1395"/>
      <c r="L37" s="1395"/>
      <c r="M37" s="1395"/>
      <c r="N37" s="1395"/>
      <c r="O37" s="1395"/>
      <c r="P37" s="1395"/>
      <c r="Q37" s="1395"/>
      <c r="R37" s="1395"/>
      <c r="S37" s="1395"/>
      <c r="T37" s="1395"/>
      <c r="U37" s="1395"/>
      <c r="V37" s="1395"/>
      <c r="W37" s="1395"/>
    </row>
    <row r="38" spans="1:23">
      <c r="A38" s="1394" t="s">
        <v>692</v>
      </c>
      <c r="B38" s="1394"/>
      <c r="C38" s="1394"/>
      <c r="D38" s="1394"/>
      <c r="E38" s="1394"/>
      <c r="F38" s="1394"/>
      <c r="G38" s="1394"/>
      <c r="H38" s="1394"/>
      <c r="I38" s="1394"/>
      <c r="J38" s="1394"/>
      <c r="K38" s="1394"/>
      <c r="L38" s="1394"/>
      <c r="M38" s="1394"/>
      <c r="N38" s="1394"/>
      <c r="O38" s="1394"/>
      <c r="P38" s="1394"/>
      <c r="Q38" s="1394"/>
      <c r="R38" s="1394"/>
      <c r="S38" s="1394"/>
      <c r="T38" s="1394"/>
      <c r="U38" s="1394"/>
      <c r="V38" s="1394"/>
      <c r="W38" s="1394"/>
    </row>
    <row r="39" spans="1:23">
      <c r="A39" s="1394" t="s">
        <v>693</v>
      </c>
      <c r="B39" s="1394"/>
      <c r="C39" s="1394"/>
      <c r="D39" s="1394"/>
      <c r="E39" s="1394"/>
      <c r="F39" s="1394"/>
      <c r="G39" s="1394"/>
      <c r="H39" s="1394"/>
      <c r="I39" s="1394"/>
      <c r="J39" s="1394"/>
      <c r="K39" s="1394"/>
      <c r="L39" s="1394"/>
      <c r="M39" s="1394"/>
      <c r="N39" s="1394"/>
      <c r="O39" s="1394"/>
      <c r="P39" s="1394"/>
      <c r="Q39" s="1394"/>
      <c r="R39" s="1394"/>
      <c r="S39" s="1394"/>
      <c r="T39" s="1394"/>
      <c r="U39" s="1394"/>
      <c r="V39" s="1394"/>
      <c r="W39" s="1394"/>
    </row>
    <row r="40" spans="1:23">
      <c r="A40" s="1394" t="s">
        <v>694</v>
      </c>
      <c r="B40" s="1394"/>
      <c r="C40" s="1394"/>
      <c r="D40" s="1394"/>
      <c r="E40" s="1394"/>
      <c r="F40" s="1394"/>
      <c r="G40" s="1394"/>
      <c r="H40" s="1394"/>
      <c r="I40" s="1394"/>
      <c r="J40" s="1394"/>
      <c r="K40" s="1394"/>
      <c r="L40" s="1394"/>
      <c r="M40" s="1394"/>
      <c r="N40" s="1394"/>
      <c r="O40" s="1394"/>
      <c r="P40" s="1394"/>
      <c r="Q40" s="1394"/>
      <c r="R40" s="1394"/>
      <c r="S40" s="1394"/>
      <c r="T40" s="1394"/>
      <c r="U40" s="1394"/>
      <c r="V40" s="1394"/>
      <c r="W40" s="1394"/>
    </row>
    <row r="762" spans="6:6" ht="27.2">
      <c r="F762" s="490" t="s">
        <v>625</v>
      </c>
    </row>
  </sheetData>
  <protectedRanges>
    <protectedRange sqref="H29 M5:M6 L10" name="Range1"/>
  </protectedRanges>
  <mergeCells count="68">
    <mergeCell ref="A40:W40"/>
    <mergeCell ref="A32:W33"/>
    <mergeCell ref="A34:W35"/>
    <mergeCell ref="A36:W36"/>
    <mergeCell ref="A37:W37"/>
    <mergeCell ref="A38:W38"/>
    <mergeCell ref="A39:W39"/>
    <mergeCell ref="A31:V31"/>
    <mergeCell ref="J22:K24"/>
    <mergeCell ref="P22:Q22"/>
    <mergeCell ref="L23:L24"/>
    <mergeCell ref="M23:M24"/>
    <mergeCell ref="N23:N24"/>
    <mergeCell ref="O23:O24"/>
    <mergeCell ref="P23:Q24"/>
    <mergeCell ref="A25:A27"/>
    <mergeCell ref="J25:K25"/>
    <mergeCell ref="P25:Q25"/>
    <mergeCell ref="P26:Q26"/>
    <mergeCell ref="P27:Q27"/>
    <mergeCell ref="W20:W21"/>
    <mergeCell ref="A22:A24"/>
    <mergeCell ref="B22:B24"/>
    <mergeCell ref="C22:C24"/>
    <mergeCell ref="D22:D24"/>
    <mergeCell ref="E22:E24"/>
    <mergeCell ref="F22:F24"/>
    <mergeCell ref="G22:G24"/>
    <mergeCell ref="H22:H24"/>
    <mergeCell ref="I22:I24"/>
    <mergeCell ref="P20:Q21"/>
    <mergeCell ref="R20:R21"/>
    <mergeCell ref="L20:L21"/>
    <mergeCell ref="M20:M21"/>
    <mergeCell ref="N20:N21"/>
    <mergeCell ref="I20:I21"/>
    <mergeCell ref="A17:W17"/>
    <mergeCell ref="A19:A21"/>
    <mergeCell ref="B19:H19"/>
    <mergeCell ref="I19:K19"/>
    <mergeCell ref="L19:Q19"/>
    <mergeCell ref="R19:W19"/>
    <mergeCell ref="S20:S21"/>
    <mergeCell ref="J20:K21"/>
    <mergeCell ref="T20:T21"/>
    <mergeCell ref="U20:U21"/>
    <mergeCell ref="V20:V21"/>
    <mergeCell ref="O20:O21"/>
    <mergeCell ref="B20:E20"/>
    <mergeCell ref="F20:F21"/>
    <mergeCell ref="G20:G21"/>
    <mergeCell ref="H20:H21"/>
    <mergeCell ref="A12:R13"/>
    <mergeCell ref="A14:S14"/>
    <mergeCell ref="A15:S15"/>
    <mergeCell ref="A1:R1"/>
    <mergeCell ref="A3:A4"/>
    <mergeCell ref="B3:E3"/>
    <mergeCell ref="F3:F4"/>
    <mergeCell ref="G3:G4"/>
    <mergeCell ref="H3:H4"/>
    <mergeCell ref="I3:I4"/>
    <mergeCell ref="J3:L3"/>
    <mergeCell ref="M3:N3"/>
    <mergeCell ref="O3:R3"/>
    <mergeCell ref="I8:K8"/>
    <mergeCell ref="O8:Q8"/>
    <mergeCell ref="H10:J10"/>
  </mergeCells>
  <pageMargins left="0.7" right="0.7" top="0.75" bottom="0.75" header="0.3" footer="0.3"/>
  <pageSetup paperSize="5" scale="4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R774"/>
  <sheetViews>
    <sheetView view="pageBreakPreview" zoomScale="70" zoomScaleSheetLayoutView="70" workbookViewId="0">
      <selection activeCell="J78" sqref="J78"/>
    </sheetView>
  </sheetViews>
  <sheetFormatPr defaultColWidth="9.125" defaultRowHeight="13.6"/>
  <cols>
    <col min="1" max="1" width="14.375" style="783" bestFit="1" customWidth="1"/>
    <col min="2" max="2" width="18.75" style="783" bestFit="1" customWidth="1"/>
    <col min="3" max="3" width="31.875" style="783" bestFit="1" customWidth="1"/>
    <col min="4" max="4" width="18.125" style="783" bestFit="1" customWidth="1"/>
    <col min="5" max="5" width="6.25" style="783" customWidth="1"/>
    <col min="6" max="6" width="13.75" style="789" customWidth="1"/>
    <col min="7" max="7" width="10.375" style="783" customWidth="1"/>
    <col min="8" max="8" width="27.25" style="783" customWidth="1"/>
    <col min="9" max="9" width="40.75" style="783" customWidth="1"/>
    <col min="10" max="10" width="22.375" style="145" customWidth="1"/>
    <col min="11" max="11" width="2.875" style="145" bestFit="1" customWidth="1"/>
    <col min="12" max="12" width="20.375" style="783" customWidth="1"/>
    <col min="13" max="13" width="20.125" style="783" bestFit="1" customWidth="1"/>
    <col min="14" max="14" width="28" style="783" customWidth="1"/>
    <col min="15" max="15" width="4.875" style="783" customWidth="1"/>
    <col min="16" max="16" width="20.375" style="783" customWidth="1"/>
    <col min="17" max="17" width="18.25" style="783" customWidth="1"/>
    <col min="18" max="18" width="3.25" style="783" customWidth="1"/>
    <col min="19" max="16384" width="9.125" style="783"/>
  </cols>
  <sheetData>
    <row r="1" spans="1:17" ht="14.95" customHeight="1">
      <c r="A1" s="1506" t="s">
        <v>695</v>
      </c>
      <c r="B1" s="1506"/>
      <c r="C1" s="1506"/>
      <c r="D1" s="1506"/>
      <c r="E1" s="1506"/>
      <c r="F1" s="1506"/>
      <c r="G1" s="1506"/>
      <c r="H1" s="1506"/>
      <c r="I1" s="1506"/>
      <c r="J1" s="1506"/>
      <c r="K1" s="1506"/>
      <c r="L1" s="1506"/>
      <c r="M1" s="1506"/>
      <c r="N1" s="1506"/>
      <c r="O1" s="1506"/>
      <c r="P1" s="1506"/>
      <c r="Q1" s="1506"/>
    </row>
    <row r="2" spans="1:17" ht="14.95" customHeight="1">
      <c r="A2" s="1506" t="s">
        <v>696</v>
      </c>
      <c r="B2" s="1506"/>
      <c r="C2" s="1506"/>
      <c r="D2" s="1506"/>
      <c r="E2" s="1506"/>
      <c r="F2" s="1506"/>
      <c r="G2" s="1506"/>
      <c r="H2" s="1506"/>
      <c r="I2" s="1506"/>
      <c r="J2" s="1506"/>
      <c r="K2" s="1506"/>
      <c r="L2" s="1506"/>
      <c r="M2" s="1506"/>
      <c r="N2" s="1506"/>
      <c r="O2" s="1506"/>
      <c r="P2" s="1506"/>
      <c r="Q2" s="1506"/>
    </row>
    <row r="3" spans="1:17" ht="14.3" thickBot="1"/>
    <row r="4" spans="1:17" ht="14.95" customHeight="1">
      <c r="A4" s="1143" t="s">
        <v>697</v>
      </c>
      <c r="B4" s="1507" t="s">
        <v>698</v>
      </c>
      <c r="C4" s="247" t="s">
        <v>699</v>
      </c>
      <c r="D4" s="248"/>
      <c r="E4" s="249"/>
      <c r="F4" s="1147" t="s">
        <v>700</v>
      </c>
      <c r="G4" s="1148"/>
      <c r="H4" s="1148"/>
      <c r="I4" s="1148"/>
      <c r="J4" s="1148"/>
      <c r="K4" s="1509"/>
      <c r="L4" s="1510" t="s">
        <v>701</v>
      </c>
      <c r="M4" s="1511"/>
      <c r="N4" s="1511"/>
      <c r="O4" s="1511"/>
      <c r="P4" s="1511"/>
      <c r="Q4" s="1512"/>
    </row>
    <row r="5" spans="1:17" ht="29.25" thickBot="1">
      <c r="A5" s="1144"/>
      <c r="B5" s="1508"/>
      <c r="C5" s="654" t="s">
        <v>702</v>
      </c>
      <c r="D5" s="654" t="s">
        <v>703</v>
      </c>
      <c r="E5" s="654" t="s">
        <v>704</v>
      </c>
      <c r="F5" s="250" t="s">
        <v>705</v>
      </c>
      <c r="G5" s="1513" t="s">
        <v>598</v>
      </c>
      <c r="H5" s="1514"/>
      <c r="I5" s="251" t="s">
        <v>599</v>
      </c>
      <c r="J5" s="1497" t="s">
        <v>455</v>
      </c>
      <c r="K5" s="1498"/>
      <c r="L5" s="653" t="s">
        <v>456</v>
      </c>
      <c r="M5" s="652" t="s">
        <v>452</v>
      </c>
      <c r="N5" s="1499" t="s">
        <v>646</v>
      </c>
      <c r="O5" s="1500"/>
      <c r="P5" s="652" t="s">
        <v>301</v>
      </c>
      <c r="Q5" s="252" t="s">
        <v>455</v>
      </c>
    </row>
    <row r="6" spans="1:17" ht="28.55" customHeight="1">
      <c r="A6" s="1532">
        <v>1</v>
      </c>
      <c r="B6" s="1534">
        <v>39777</v>
      </c>
      <c r="C6" s="1535" t="s">
        <v>706</v>
      </c>
      <c r="D6" s="1535" t="s">
        <v>29</v>
      </c>
      <c r="E6" s="1537" t="s">
        <v>56</v>
      </c>
      <c r="F6" s="1539" t="s">
        <v>466</v>
      </c>
      <c r="G6" s="1515" t="s">
        <v>707</v>
      </c>
      <c r="H6" s="1516"/>
      <c r="I6" s="1502">
        <v>40000000000</v>
      </c>
      <c r="J6" s="1504" t="s">
        <v>468</v>
      </c>
      <c r="K6" s="1519"/>
      <c r="L6" s="253">
        <v>39920</v>
      </c>
      <c r="M6" s="254" t="s">
        <v>708</v>
      </c>
      <c r="N6" s="255" t="s">
        <v>709</v>
      </c>
      <c r="O6" s="256">
        <v>1</v>
      </c>
      <c r="P6" s="257">
        <v>40000000000</v>
      </c>
      <c r="Q6" s="258" t="s">
        <v>710</v>
      </c>
    </row>
    <row r="7" spans="1:17" ht="14.95" customHeight="1">
      <c r="A7" s="1533"/>
      <c r="B7" s="1501"/>
      <c r="C7" s="1536"/>
      <c r="D7" s="1536"/>
      <c r="E7" s="1538"/>
      <c r="F7" s="1540"/>
      <c r="G7" s="1517"/>
      <c r="H7" s="1518"/>
      <c r="I7" s="1503"/>
      <c r="J7" s="1505"/>
      <c r="K7" s="1520"/>
      <c r="L7" s="1521" t="s">
        <v>711</v>
      </c>
      <c r="M7" s="1522"/>
      <c r="N7" s="1522"/>
      <c r="O7" s="1522"/>
      <c r="P7" s="1522"/>
      <c r="Q7" s="1523"/>
    </row>
    <row r="8" spans="1:17" s="164" customFormat="1" ht="30.25" customHeight="1" thickBot="1">
      <c r="A8" s="651" t="s">
        <v>712</v>
      </c>
      <c r="B8" s="650">
        <v>39920</v>
      </c>
      <c r="C8" s="649" t="s">
        <v>706</v>
      </c>
      <c r="D8" s="648" t="s">
        <v>29</v>
      </c>
      <c r="E8" s="647" t="s">
        <v>56</v>
      </c>
      <c r="F8" s="646" t="s">
        <v>466</v>
      </c>
      <c r="G8" s="1527" t="s">
        <v>713</v>
      </c>
      <c r="H8" s="1528"/>
      <c r="I8" s="645">
        <v>29835000000</v>
      </c>
      <c r="J8" s="644" t="s">
        <v>468</v>
      </c>
      <c r="K8" s="643">
        <v>2</v>
      </c>
      <c r="L8" s="1524"/>
      <c r="M8" s="1525"/>
      <c r="N8" s="1525"/>
      <c r="O8" s="1525"/>
      <c r="P8" s="1525"/>
      <c r="Q8" s="1526"/>
    </row>
    <row r="9" spans="1:17" ht="14.95" customHeight="1" thickBot="1">
      <c r="A9" s="37"/>
      <c r="B9" s="259"/>
      <c r="C9" s="260"/>
      <c r="D9" s="260"/>
      <c r="E9" s="261"/>
      <c r="F9" s="262"/>
      <c r="G9" s="263"/>
      <c r="H9" s="263"/>
      <c r="I9" s="264"/>
      <c r="J9" s="261"/>
      <c r="K9" s="261"/>
      <c r="M9" s="1529" t="s">
        <v>649</v>
      </c>
      <c r="N9" s="1529"/>
      <c r="O9" s="1529"/>
      <c r="P9" s="1529"/>
      <c r="Q9" s="1529"/>
    </row>
    <row r="10" spans="1:17" ht="30.25" customHeight="1" thickBot="1">
      <c r="A10" s="37"/>
      <c r="B10" s="259"/>
      <c r="C10" s="260"/>
      <c r="D10" s="260"/>
      <c r="E10" s="261"/>
      <c r="F10" s="262"/>
      <c r="G10" s="263"/>
      <c r="H10" s="788" t="s">
        <v>662</v>
      </c>
      <c r="I10" s="786">
        <f>SUM(P6+I8)</f>
        <v>69835000000</v>
      </c>
      <c r="J10" s="261"/>
      <c r="K10" s="261"/>
      <c r="M10" s="265" t="s">
        <v>1</v>
      </c>
      <c r="N10" s="1530" t="s">
        <v>714</v>
      </c>
      <c r="O10" s="1531"/>
      <c r="P10" s="266" t="s">
        <v>452</v>
      </c>
      <c r="Q10" s="267" t="s">
        <v>715</v>
      </c>
    </row>
    <row r="11" spans="1:17" ht="30.25" customHeight="1" thickTop="1">
      <c r="A11" s="37"/>
      <c r="B11" s="259"/>
      <c r="C11" s="260"/>
      <c r="D11" s="260"/>
      <c r="E11" s="261"/>
      <c r="F11" s="262"/>
      <c r="G11" s="263"/>
      <c r="H11" s="263"/>
      <c r="I11" s="264"/>
      <c r="J11" s="261"/>
      <c r="K11" s="261"/>
      <c r="M11" s="268">
        <v>41334</v>
      </c>
      <c r="N11" s="1501" t="s">
        <v>716</v>
      </c>
      <c r="O11" s="1501"/>
      <c r="P11" s="790" t="s">
        <v>717</v>
      </c>
      <c r="Q11" s="269">
        <v>25150923.100000001</v>
      </c>
    </row>
    <row r="12" spans="1:17" ht="30.25" customHeight="1" thickBot="1">
      <c r="A12" s="37"/>
      <c r="B12" s="259"/>
      <c r="C12" s="260"/>
      <c r="D12" s="260"/>
      <c r="E12" s="261"/>
      <c r="F12" s="262"/>
      <c r="G12" s="260"/>
      <c r="H12" s="260"/>
      <c r="I12" s="270"/>
      <c r="J12" s="261"/>
      <c r="K12" s="261"/>
      <c r="M12" s="642">
        <v>41334</v>
      </c>
      <c r="N12" s="1414" t="s">
        <v>718</v>
      </c>
      <c r="O12" s="1414"/>
      <c r="P12" s="785" t="s">
        <v>717</v>
      </c>
      <c r="Q12" s="641">
        <v>5767.5</v>
      </c>
    </row>
    <row r="13" spans="1:17" ht="18" customHeight="1">
      <c r="A13" s="37"/>
      <c r="B13" s="271"/>
      <c r="C13" s="260"/>
      <c r="D13" s="260"/>
      <c r="E13" s="260"/>
      <c r="F13" s="262"/>
      <c r="H13" s="788"/>
      <c r="J13" s="261"/>
      <c r="K13" s="261"/>
      <c r="P13" s="272"/>
    </row>
    <row r="14" spans="1:17" ht="30.25" customHeight="1" thickBot="1">
      <c r="A14" s="37"/>
      <c r="B14" s="271"/>
      <c r="C14" s="260"/>
      <c r="D14" s="260"/>
      <c r="E14" s="260"/>
      <c r="F14" s="262"/>
      <c r="G14" s="260"/>
      <c r="H14" s="260"/>
      <c r="I14" s="270"/>
      <c r="J14" s="261"/>
      <c r="K14" s="261"/>
      <c r="N14" s="787" t="s">
        <v>664</v>
      </c>
      <c r="O14" s="1544">
        <f>Q11+Q12</f>
        <v>25156690.600000001</v>
      </c>
      <c r="P14" s="1544"/>
    </row>
    <row r="15" spans="1:17" ht="14.3" thickTop="1">
      <c r="J15" s="783"/>
      <c r="K15" s="783"/>
    </row>
    <row r="16" spans="1:17">
      <c r="J16" s="783"/>
      <c r="K16" s="783"/>
    </row>
    <row r="17" spans="1:18" ht="14.3" customHeight="1">
      <c r="A17" s="1126" t="s">
        <v>719</v>
      </c>
      <c r="B17" s="1126"/>
      <c r="C17" s="1126"/>
      <c r="D17" s="1126"/>
      <c r="E17" s="1126"/>
      <c r="F17" s="1126"/>
      <c r="G17" s="1126"/>
      <c r="H17" s="1126"/>
      <c r="I17" s="1126"/>
      <c r="J17" s="1126"/>
      <c r="K17" s="1126"/>
      <c r="L17" s="1126"/>
      <c r="M17" s="1126"/>
      <c r="N17" s="1126"/>
      <c r="O17" s="1126"/>
      <c r="P17" s="1126"/>
      <c r="Q17" s="1126"/>
    </row>
    <row r="18" spans="1:18" ht="14.3" customHeight="1">
      <c r="A18" s="1126"/>
      <c r="B18" s="1126"/>
      <c r="C18" s="1126"/>
      <c r="D18" s="1126"/>
      <c r="E18" s="1126"/>
      <c r="F18" s="1126"/>
      <c r="G18" s="1126"/>
      <c r="H18" s="1126"/>
      <c r="I18" s="1126"/>
      <c r="J18" s="1126"/>
      <c r="K18" s="1126"/>
      <c r="L18" s="1126"/>
      <c r="M18" s="1126"/>
      <c r="N18" s="1126"/>
      <c r="O18" s="1126"/>
      <c r="P18" s="1126"/>
      <c r="Q18" s="1126"/>
    </row>
    <row r="19" spans="1:18" ht="14.3" customHeight="1">
      <c r="A19" s="1126" t="s">
        <v>720</v>
      </c>
      <c r="B19" s="1126"/>
      <c r="C19" s="1126"/>
      <c r="D19" s="1126"/>
      <c r="E19" s="1126"/>
      <c r="F19" s="1126"/>
      <c r="G19" s="1126"/>
      <c r="H19" s="1126"/>
      <c r="I19" s="1126"/>
      <c r="J19" s="1126"/>
      <c r="K19" s="1126"/>
      <c r="L19" s="1126"/>
      <c r="M19" s="1126"/>
      <c r="N19" s="1126"/>
      <c r="O19" s="1126"/>
      <c r="P19" s="1126"/>
      <c r="Q19" s="1126"/>
    </row>
    <row r="20" spans="1:18" ht="14.3" customHeight="1">
      <c r="A20" s="1177" t="s">
        <v>721</v>
      </c>
      <c r="B20" s="1177"/>
      <c r="C20" s="1177"/>
      <c r="D20" s="1177"/>
      <c r="E20" s="1177"/>
      <c r="F20" s="1177"/>
      <c r="G20" s="1177"/>
      <c r="H20" s="1177"/>
      <c r="I20" s="1177"/>
      <c r="J20" s="1177"/>
      <c r="K20" s="1177"/>
      <c r="L20" s="1177"/>
      <c r="M20" s="1177"/>
      <c r="N20" s="1177"/>
      <c r="O20" s="1177"/>
      <c r="P20" s="1177"/>
      <c r="Q20" s="1177"/>
    </row>
    <row r="21" spans="1:18">
      <c r="A21" s="1177"/>
      <c r="B21" s="1177"/>
      <c r="C21" s="1177"/>
      <c r="D21" s="1177"/>
      <c r="E21" s="1177"/>
      <c r="F21" s="1177"/>
      <c r="G21" s="1177"/>
      <c r="H21" s="1177"/>
      <c r="I21" s="1177"/>
      <c r="J21" s="1177"/>
      <c r="K21" s="1177"/>
      <c r="L21" s="1177"/>
      <c r="M21" s="1177"/>
      <c r="N21" s="1177"/>
      <c r="O21" s="1177"/>
      <c r="P21" s="1177"/>
      <c r="Q21" s="1177"/>
    </row>
    <row r="23" spans="1:18" ht="14.3">
      <c r="A23" s="1506" t="s">
        <v>722</v>
      </c>
      <c r="B23" s="1506"/>
      <c r="C23" s="1506"/>
      <c r="D23" s="1506"/>
      <c r="E23" s="1506"/>
      <c r="F23" s="1506"/>
      <c r="G23" s="1506"/>
      <c r="H23" s="1506"/>
      <c r="I23" s="1506"/>
      <c r="J23" s="1506"/>
      <c r="K23" s="1506"/>
      <c r="L23" s="1506"/>
      <c r="M23" s="1506"/>
      <c r="N23" s="1506"/>
      <c r="O23" s="1506"/>
      <c r="P23" s="1506"/>
      <c r="Q23" s="1506"/>
    </row>
    <row r="24" spans="1:18" ht="14.95" thickBot="1">
      <c r="A24" s="273"/>
    </row>
    <row r="25" spans="1:18" ht="18" customHeight="1">
      <c r="A25" s="1561" t="s">
        <v>723</v>
      </c>
      <c r="B25" s="1148"/>
      <c r="C25" s="1148"/>
      <c r="D25" s="1148"/>
      <c r="E25" s="1148"/>
      <c r="F25" s="1148"/>
      <c r="G25" s="1509"/>
      <c r="H25" s="1561" t="s">
        <v>724</v>
      </c>
      <c r="I25" s="1148"/>
      <c r="J25" s="1148"/>
      <c r="K25" s="1148"/>
      <c r="L25" s="1548" t="s">
        <v>649</v>
      </c>
      <c r="M25" s="1549"/>
      <c r="N25" s="1549"/>
      <c r="O25" s="1549"/>
      <c r="P25" s="1549"/>
      <c r="Q25" s="1549"/>
      <c r="R25" s="1550"/>
    </row>
    <row r="26" spans="1:18" ht="45.7" customHeight="1" thickBot="1">
      <c r="A26" s="274" t="s">
        <v>697</v>
      </c>
      <c r="B26" s="275" t="s">
        <v>1</v>
      </c>
      <c r="C26" s="784" t="s">
        <v>646</v>
      </c>
      <c r="D26" s="1403" t="s">
        <v>452</v>
      </c>
      <c r="E26" s="1404"/>
      <c r="F26" s="1403" t="s">
        <v>455</v>
      </c>
      <c r="G26" s="1551"/>
      <c r="H26" s="1552" t="s">
        <v>646</v>
      </c>
      <c r="I26" s="1404"/>
      <c r="J26" s="1403" t="s">
        <v>725</v>
      </c>
      <c r="K26" s="1551"/>
      <c r="L26" s="640" t="s">
        <v>1</v>
      </c>
      <c r="M26" s="639" t="s">
        <v>452</v>
      </c>
      <c r="N26" s="1553" t="s">
        <v>726</v>
      </c>
      <c r="O26" s="1553"/>
      <c r="P26" s="638" t="s">
        <v>455</v>
      </c>
      <c r="Q26" s="1440" t="s">
        <v>727</v>
      </c>
      <c r="R26" s="1442"/>
    </row>
    <row r="27" spans="1:18" ht="18" customHeight="1">
      <c r="A27" s="1590">
        <v>4</v>
      </c>
      <c r="B27" s="1591">
        <v>40557</v>
      </c>
      <c r="C27" s="1592" t="s">
        <v>728</v>
      </c>
      <c r="D27" s="1601" t="s">
        <v>708</v>
      </c>
      <c r="E27" s="1602"/>
      <c r="F27" s="1603" t="s">
        <v>468</v>
      </c>
      <c r="G27" s="1604"/>
      <c r="H27" s="1562" t="s">
        <v>729</v>
      </c>
      <c r="I27" s="1563"/>
      <c r="J27" s="276">
        <v>2000000000</v>
      </c>
      <c r="K27" s="277"/>
      <c r="L27" s="278">
        <v>40690</v>
      </c>
      <c r="M27" s="279" t="s">
        <v>730</v>
      </c>
      <c r="N27" s="1557">
        <v>0</v>
      </c>
      <c r="O27" s="1557"/>
      <c r="P27" s="280" t="s">
        <v>470</v>
      </c>
      <c r="Q27" s="281">
        <v>0</v>
      </c>
      <c r="R27" s="282">
        <v>10</v>
      </c>
    </row>
    <row r="28" spans="1:18" ht="18" customHeight="1">
      <c r="A28" s="1577"/>
      <c r="B28" s="1255"/>
      <c r="C28" s="1593"/>
      <c r="D28" s="1179" t="s">
        <v>708</v>
      </c>
      <c r="E28" s="1554"/>
      <c r="F28" s="1179" t="s">
        <v>470</v>
      </c>
      <c r="G28" s="1371"/>
      <c r="H28" s="1564" t="s">
        <v>731</v>
      </c>
      <c r="I28" s="1565"/>
      <c r="J28" s="1570">
        <v>16916603567.65</v>
      </c>
      <c r="K28" s="1573">
        <v>7</v>
      </c>
      <c r="L28" s="637">
        <v>40588</v>
      </c>
      <c r="M28" s="766" t="s">
        <v>732</v>
      </c>
      <c r="N28" s="1545">
        <v>185726191.94</v>
      </c>
      <c r="O28" s="1545"/>
      <c r="P28" s="636" t="s">
        <v>468</v>
      </c>
      <c r="Q28" s="1558">
        <v>0</v>
      </c>
      <c r="R28" s="1541">
        <v>8</v>
      </c>
    </row>
    <row r="29" spans="1:18" ht="18.7" customHeight="1">
      <c r="A29" s="1577"/>
      <c r="B29" s="1255"/>
      <c r="C29" s="1593"/>
      <c r="D29" s="1216"/>
      <c r="E29" s="1555"/>
      <c r="F29" s="1216"/>
      <c r="G29" s="1372"/>
      <c r="H29" s="1566"/>
      <c r="I29" s="1567"/>
      <c r="J29" s="1571"/>
      <c r="K29" s="1574"/>
      <c r="L29" s="637">
        <v>40610</v>
      </c>
      <c r="M29" s="766" t="s">
        <v>732</v>
      </c>
      <c r="N29" s="1546">
        <v>5511067613.79</v>
      </c>
      <c r="O29" s="1547"/>
      <c r="P29" s="636" t="s">
        <v>468</v>
      </c>
      <c r="Q29" s="1559"/>
      <c r="R29" s="1542"/>
    </row>
    <row r="30" spans="1:18" ht="18.7" customHeight="1">
      <c r="A30" s="1577"/>
      <c r="B30" s="1255"/>
      <c r="C30" s="1593"/>
      <c r="D30" s="1216"/>
      <c r="E30" s="1555"/>
      <c r="F30" s="1216"/>
      <c r="G30" s="1372"/>
      <c r="H30" s="1566"/>
      <c r="I30" s="1567"/>
      <c r="J30" s="1571"/>
      <c r="K30" s="1574"/>
      <c r="L30" s="637">
        <v>40617</v>
      </c>
      <c r="M30" s="766" t="s">
        <v>732</v>
      </c>
      <c r="N30" s="1546">
        <v>55833333.329999998</v>
      </c>
      <c r="O30" s="1547"/>
      <c r="P30" s="636" t="s">
        <v>468</v>
      </c>
      <c r="Q30" s="1559"/>
      <c r="R30" s="1542"/>
    </row>
    <row r="31" spans="1:18" ht="18.7" customHeight="1">
      <c r="A31" s="1577"/>
      <c r="B31" s="1255"/>
      <c r="C31" s="1593"/>
      <c r="D31" s="1216"/>
      <c r="E31" s="1555"/>
      <c r="F31" s="1216"/>
      <c r="G31" s="1372"/>
      <c r="H31" s="1566"/>
      <c r="I31" s="1567"/>
      <c r="J31" s="1571"/>
      <c r="K31" s="1574"/>
      <c r="L31" s="637">
        <v>40772</v>
      </c>
      <c r="M31" s="766" t="s">
        <v>732</v>
      </c>
      <c r="N31" s="1546">
        <v>97008351.170000002</v>
      </c>
      <c r="O31" s="1547"/>
      <c r="P31" s="636" t="s">
        <v>468</v>
      </c>
      <c r="Q31" s="1559"/>
      <c r="R31" s="1542"/>
    </row>
    <row r="32" spans="1:18" ht="18.7" customHeight="1">
      <c r="A32" s="1577"/>
      <c r="B32" s="1255"/>
      <c r="C32" s="1593"/>
      <c r="D32" s="1216"/>
      <c r="E32" s="1555"/>
      <c r="F32" s="1216"/>
      <c r="G32" s="1372"/>
      <c r="H32" s="1566"/>
      <c r="I32" s="1567"/>
      <c r="J32" s="1571"/>
      <c r="K32" s="1574"/>
      <c r="L32" s="637">
        <v>40773</v>
      </c>
      <c r="M32" s="766" t="s">
        <v>732</v>
      </c>
      <c r="N32" s="1546">
        <v>2153520000</v>
      </c>
      <c r="O32" s="1547"/>
      <c r="P32" s="636" t="s">
        <v>468</v>
      </c>
      <c r="Q32" s="1559"/>
      <c r="R32" s="1542"/>
    </row>
    <row r="33" spans="1:18" ht="18.7" customHeight="1">
      <c r="A33" s="1577"/>
      <c r="B33" s="1255"/>
      <c r="C33" s="1593"/>
      <c r="D33" s="1216"/>
      <c r="E33" s="1555"/>
      <c r="F33" s="1216"/>
      <c r="G33" s="1372"/>
      <c r="H33" s="1566"/>
      <c r="I33" s="1567"/>
      <c r="J33" s="1571"/>
      <c r="K33" s="1574"/>
      <c r="L33" s="637">
        <v>40788</v>
      </c>
      <c r="M33" s="766" t="s">
        <v>732</v>
      </c>
      <c r="N33" s="1546">
        <v>55885302.439999998</v>
      </c>
      <c r="O33" s="1547"/>
      <c r="P33" s="636" t="s">
        <v>468</v>
      </c>
      <c r="Q33" s="1559"/>
      <c r="R33" s="1542"/>
    </row>
    <row r="34" spans="1:18" ht="18.7" customHeight="1">
      <c r="A34" s="1577"/>
      <c r="B34" s="1255"/>
      <c r="C34" s="1593"/>
      <c r="D34" s="1216"/>
      <c r="E34" s="1555"/>
      <c r="F34" s="1216"/>
      <c r="G34" s="1372"/>
      <c r="H34" s="1566"/>
      <c r="I34" s="1567"/>
      <c r="J34" s="1571"/>
      <c r="K34" s="1574"/>
      <c r="L34" s="637">
        <v>40848</v>
      </c>
      <c r="M34" s="766" t="s">
        <v>732</v>
      </c>
      <c r="N34" s="1546">
        <v>971506765.26999998</v>
      </c>
      <c r="O34" s="1547"/>
      <c r="P34" s="636" t="s">
        <v>468</v>
      </c>
      <c r="Q34" s="1559"/>
      <c r="R34" s="1542"/>
    </row>
    <row r="35" spans="1:18" ht="18.7" customHeight="1">
      <c r="A35" s="1577"/>
      <c r="B35" s="1255"/>
      <c r="C35" s="1593"/>
      <c r="D35" s="1216"/>
      <c r="E35" s="1555"/>
      <c r="F35" s="1216"/>
      <c r="G35" s="1372"/>
      <c r="H35" s="1566"/>
      <c r="I35" s="1567"/>
      <c r="J35" s="1571"/>
      <c r="K35" s="1574"/>
      <c r="L35" s="637">
        <v>40976</v>
      </c>
      <c r="M35" s="766" t="s">
        <v>732</v>
      </c>
      <c r="N35" s="1546">
        <v>5576121382.04</v>
      </c>
      <c r="O35" s="1547"/>
      <c r="P35" s="636" t="s">
        <v>468</v>
      </c>
      <c r="Q35" s="1559"/>
      <c r="R35" s="1542"/>
    </row>
    <row r="36" spans="1:18" ht="18.7" customHeight="1">
      <c r="A36" s="1577"/>
      <c r="B36" s="1255"/>
      <c r="C36" s="1593"/>
      <c r="D36" s="1216"/>
      <c r="E36" s="1555"/>
      <c r="F36" s="1216"/>
      <c r="G36" s="1372"/>
      <c r="H36" s="1566"/>
      <c r="I36" s="1567"/>
      <c r="J36" s="1571"/>
      <c r="K36" s="1574"/>
      <c r="L36" s="637">
        <v>40983</v>
      </c>
      <c r="M36" s="766" t="s">
        <v>732</v>
      </c>
      <c r="N36" s="1546">
        <v>1521632095.9100001</v>
      </c>
      <c r="O36" s="1547"/>
      <c r="P36" s="636" t="s">
        <v>468</v>
      </c>
      <c r="Q36" s="1559"/>
      <c r="R36" s="1542"/>
    </row>
    <row r="37" spans="1:18" ht="18.7" customHeight="1">
      <c r="A37" s="1577"/>
      <c r="B37" s="1255"/>
      <c r="C37" s="1593"/>
      <c r="D37" s="1216"/>
      <c r="E37" s="1555"/>
      <c r="F37" s="1216"/>
      <c r="G37" s="1372"/>
      <c r="H37" s="1568"/>
      <c r="I37" s="1569"/>
      <c r="J37" s="1572"/>
      <c r="K37" s="1575"/>
      <c r="L37" s="637">
        <v>40990</v>
      </c>
      <c r="M37" s="766" t="s">
        <v>732</v>
      </c>
      <c r="N37" s="1546">
        <v>1493250339.48</v>
      </c>
      <c r="O37" s="1547"/>
      <c r="P37" s="636" t="s">
        <v>468</v>
      </c>
      <c r="Q37" s="1560"/>
      <c r="R37" s="1543"/>
    </row>
    <row r="38" spans="1:18" ht="18" customHeight="1">
      <c r="A38" s="1577"/>
      <c r="B38" s="1255"/>
      <c r="C38" s="1593"/>
      <c r="D38" s="1216"/>
      <c r="E38" s="1555"/>
      <c r="F38" s="1216"/>
      <c r="G38" s="1372"/>
      <c r="H38" s="1564" t="s">
        <v>733</v>
      </c>
      <c r="I38" s="1565"/>
      <c r="J38" s="1570">
        <v>3375328432.3499999</v>
      </c>
      <c r="K38" s="1573">
        <v>7</v>
      </c>
      <c r="L38" s="637">
        <v>40588</v>
      </c>
      <c r="M38" s="766" t="s">
        <v>732</v>
      </c>
      <c r="N38" s="1545">
        <v>2009932072.0599999</v>
      </c>
      <c r="O38" s="1545"/>
      <c r="P38" s="636" t="s">
        <v>468</v>
      </c>
      <c r="Q38" s="1558">
        <v>0</v>
      </c>
      <c r="R38" s="1541">
        <v>8</v>
      </c>
    </row>
    <row r="39" spans="1:18" ht="18" customHeight="1">
      <c r="A39" s="1577"/>
      <c r="B39" s="1255"/>
      <c r="C39" s="1593"/>
      <c r="D39" s="1216"/>
      <c r="E39" s="1555"/>
      <c r="F39" s="1216"/>
      <c r="G39" s="1372"/>
      <c r="H39" s="1566"/>
      <c r="I39" s="1567"/>
      <c r="J39" s="1571"/>
      <c r="K39" s="1574"/>
      <c r="L39" s="637">
        <v>40610</v>
      </c>
      <c r="M39" s="766" t="s">
        <v>732</v>
      </c>
      <c r="N39" s="1546">
        <v>1383888037.0499995</v>
      </c>
      <c r="O39" s="1547"/>
      <c r="P39" s="636" t="s">
        <v>468</v>
      </c>
      <c r="Q39" s="1559"/>
      <c r="R39" s="1542"/>
    </row>
    <row r="40" spans="1:18" ht="18" customHeight="1">
      <c r="A40" s="1577"/>
      <c r="B40" s="1255"/>
      <c r="C40" s="1593"/>
      <c r="D40" s="1180"/>
      <c r="E40" s="1556"/>
      <c r="F40" s="1180"/>
      <c r="G40" s="1373"/>
      <c r="H40" s="1568"/>
      <c r="I40" s="1569"/>
      <c r="J40" s="1572"/>
      <c r="K40" s="1575"/>
      <c r="L40" s="637">
        <v>40983</v>
      </c>
      <c r="M40" s="766" t="s">
        <v>732</v>
      </c>
      <c r="N40" s="1546">
        <v>44941843</v>
      </c>
      <c r="O40" s="1547"/>
      <c r="P40" s="636" t="s">
        <v>468</v>
      </c>
      <c r="Q40" s="1560"/>
      <c r="R40" s="1543"/>
    </row>
    <row r="41" spans="1:18" ht="18" customHeight="1">
      <c r="A41" s="1578"/>
      <c r="B41" s="1342"/>
      <c r="C41" s="1594"/>
      <c r="D41" s="1595" t="s">
        <v>708</v>
      </c>
      <c r="E41" s="1596"/>
      <c r="F41" s="1597" t="s">
        <v>470</v>
      </c>
      <c r="G41" s="1597"/>
      <c r="H41" s="1210" t="s">
        <v>31</v>
      </c>
      <c r="I41" s="1210"/>
      <c r="J41" s="1587">
        <v>167623733</v>
      </c>
      <c r="K41" s="1606"/>
      <c r="L41" s="1624">
        <v>40687</v>
      </c>
      <c r="M41" s="1626" t="s">
        <v>734</v>
      </c>
      <c r="N41" s="1627">
        <v>5800000000</v>
      </c>
      <c r="O41" s="1627"/>
      <c r="P41" s="1628" t="s">
        <v>470</v>
      </c>
      <c r="Q41" s="633">
        <v>1455037962</v>
      </c>
      <c r="R41" s="1617">
        <v>9</v>
      </c>
    </row>
    <row r="42" spans="1:18" ht="18" customHeight="1">
      <c r="A42" s="1576">
        <v>5</v>
      </c>
      <c r="B42" s="1254">
        <v>40557</v>
      </c>
      <c r="C42" s="1579" t="s">
        <v>735</v>
      </c>
      <c r="D42" s="1179" t="s">
        <v>708</v>
      </c>
      <c r="E42" s="1582"/>
      <c r="F42" s="1598"/>
      <c r="G42" s="1598"/>
      <c r="H42" s="1211"/>
      <c r="I42" s="1211"/>
      <c r="J42" s="1605"/>
      <c r="K42" s="1607"/>
      <c r="L42" s="1625"/>
      <c r="M42" s="1626"/>
      <c r="N42" s="1627"/>
      <c r="O42" s="1627"/>
      <c r="P42" s="1628"/>
      <c r="Q42" s="635">
        <v>0.77</v>
      </c>
      <c r="R42" s="1617"/>
    </row>
    <row r="43" spans="1:18" ht="18" customHeight="1">
      <c r="A43" s="1577"/>
      <c r="B43" s="1255"/>
      <c r="C43" s="1580"/>
      <c r="D43" s="1583"/>
      <c r="E43" s="1584"/>
      <c r="F43" s="1598"/>
      <c r="G43" s="1598"/>
      <c r="H43" s="1211"/>
      <c r="I43" s="1211"/>
      <c r="J43" s="1587">
        <v>924546133</v>
      </c>
      <c r="K43" s="1589"/>
      <c r="L43" s="1624">
        <v>40976</v>
      </c>
      <c r="M43" s="1626" t="s">
        <v>734</v>
      </c>
      <c r="N43" s="1627">
        <v>6000000008</v>
      </c>
      <c r="O43" s="1627"/>
      <c r="P43" s="1628" t="s">
        <v>470</v>
      </c>
      <c r="Q43" s="633">
        <v>1248141410</v>
      </c>
      <c r="R43" s="1617">
        <v>11</v>
      </c>
    </row>
    <row r="44" spans="1:18" ht="18" customHeight="1">
      <c r="A44" s="1577"/>
      <c r="B44" s="1255"/>
      <c r="C44" s="1580"/>
      <c r="D44" s="1583"/>
      <c r="E44" s="1584"/>
      <c r="F44" s="1598"/>
      <c r="G44" s="1598"/>
      <c r="H44" s="1211"/>
      <c r="I44" s="1211"/>
      <c r="J44" s="1588"/>
      <c r="K44" s="1589"/>
      <c r="L44" s="1625"/>
      <c r="M44" s="1626"/>
      <c r="N44" s="1627"/>
      <c r="O44" s="1627"/>
      <c r="P44" s="1628"/>
      <c r="Q44" s="635">
        <v>0.7</v>
      </c>
      <c r="R44" s="1617"/>
    </row>
    <row r="45" spans="1:18" ht="18" customHeight="1">
      <c r="A45" s="1577"/>
      <c r="B45" s="1255"/>
      <c r="C45" s="1580"/>
      <c r="D45" s="1583"/>
      <c r="E45" s="1584"/>
      <c r="F45" s="1598"/>
      <c r="G45" s="1598"/>
      <c r="H45" s="1211"/>
      <c r="I45" s="1211"/>
      <c r="J45" s="1588"/>
      <c r="K45" s="1589"/>
      <c r="L45" s="1624">
        <v>41035</v>
      </c>
      <c r="M45" s="1626" t="s">
        <v>734</v>
      </c>
      <c r="N45" s="1627">
        <v>4999999993</v>
      </c>
      <c r="O45" s="1627"/>
      <c r="P45" s="1628" t="s">
        <v>470</v>
      </c>
      <c r="Q45" s="633">
        <v>1084206984</v>
      </c>
      <c r="R45" s="1617">
        <v>12</v>
      </c>
    </row>
    <row r="46" spans="1:18" ht="18" customHeight="1">
      <c r="A46" s="1577"/>
      <c r="B46" s="1255"/>
      <c r="C46" s="1580"/>
      <c r="D46" s="1583"/>
      <c r="E46" s="1584"/>
      <c r="F46" s="1598"/>
      <c r="G46" s="1598"/>
      <c r="H46" s="1211"/>
      <c r="I46" s="1211"/>
      <c r="J46" s="1588"/>
      <c r="K46" s="1589"/>
      <c r="L46" s="1625"/>
      <c r="M46" s="1626"/>
      <c r="N46" s="1627"/>
      <c r="O46" s="1627"/>
      <c r="P46" s="1628"/>
      <c r="Q46" s="635">
        <v>0.63</v>
      </c>
      <c r="R46" s="1617"/>
    </row>
    <row r="47" spans="1:18" ht="18" customHeight="1">
      <c r="A47" s="1577"/>
      <c r="B47" s="1255"/>
      <c r="C47" s="1580"/>
      <c r="D47" s="1583"/>
      <c r="E47" s="1584"/>
      <c r="F47" s="1598"/>
      <c r="G47" s="1598"/>
      <c r="H47" s="1211"/>
      <c r="I47" s="1211"/>
      <c r="J47" s="1588"/>
      <c r="K47" s="1589"/>
      <c r="L47" s="1624">
        <v>41036</v>
      </c>
      <c r="M47" s="1626" t="s">
        <v>734</v>
      </c>
      <c r="N47" s="1627">
        <v>749999971.5</v>
      </c>
      <c r="O47" s="1627"/>
      <c r="P47" s="1628" t="s">
        <v>470</v>
      </c>
      <c r="Q47" s="633">
        <v>1059616821</v>
      </c>
      <c r="R47" s="1617">
        <v>12</v>
      </c>
    </row>
    <row r="48" spans="1:18" ht="18" customHeight="1">
      <c r="A48" s="1577"/>
      <c r="B48" s="1255"/>
      <c r="C48" s="1580"/>
      <c r="D48" s="1583"/>
      <c r="E48" s="1584"/>
      <c r="F48" s="1598"/>
      <c r="G48" s="1598"/>
      <c r="H48" s="1211"/>
      <c r="I48" s="1211"/>
      <c r="J48" s="1588"/>
      <c r="K48" s="1589"/>
      <c r="L48" s="1624"/>
      <c r="M48" s="1626"/>
      <c r="N48" s="1627"/>
      <c r="O48" s="1627"/>
      <c r="P48" s="1628"/>
      <c r="Q48" s="635">
        <v>0.61</v>
      </c>
      <c r="R48" s="1617"/>
    </row>
    <row r="49" spans="1:18" ht="18" customHeight="1">
      <c r="A49" s="1578"/>
      <c r="B49" s="1342"/>
      <c r="C49" s="1581"/>
      <c r="D49" s="1585"/>
      <c r="E49" s="1586"/>
      <c r="F49" s="1598"/>
      <c r="G49" s="1598"/>
      <c r="H49" s="1211"/>
      <c r="I49" s="1211"/>
      <c r="J49" s="1588"/>
      <c r="K49" s="1589"/>
      <c r="L49" s="1624">
        <v>41124</v>
      </c>
      <c r="M49" s="1626" t="s">
        <v>734</v>
      </c>
      <c r="N49" s="1627">
        <v>4999999993</v>
      </c>
      <c r="O49" s="1627"/>
      <c r="P49" s="1628" t="s">
        <v>470</v>
      </c>
      <c r="Q49" s="633">
        <v>895682395</v>
      </c>
      <c r="R49" s="1617">
        <v>13</v>
      </c>
    </row>
    <row r="50" spans="1:18" ht="18" customHeight="1">
      <c r="A50" s="1576">
        <v>6</v>
      </c>
      <c r="B50" s="1608">
        <v>40557</v>
      </c>
      <c r="C50" s="1597" t="s">
        <v>736</v>
      </c>
      <c r="D50" s="1597" t="s">
        <v>737</v>
      </c>
      <c r="E50" s="1597"/>
      <c r="F50" s="1598"/>
      <c r="G50" s="1598"/>
      <c r="H50" s="1211"/>
      <c r="I50" s="1211"/>
      <c r="J50" s="1611">
        <v>562868096</v>
      </c>
      <c r="K50" s="1614"/>
      <c r="L50" s="1629"/>
      <c r="M50" s="1626"/>
      <c r="N50" s="1627"/>
      <c r="O50" s="1627"/>
      <c r="P50" s="1628"/>
      <c r="Q50" s="635">
        <v>0.55000000000000004</v>
      </c>
      <c r="R50" s="1617"/>
    </row>
    <row r="51" spans="1:18" ht="18" customHeight="1">
      <c r="A51" s="1577"/>
      <c r="B51" s="1609"/>
      <c r="C51" s="1598"/>
      <c r="D51" s="1598"/>
      <c r="E51" s="1598"/>
      <c r="F51" s="1598"/>
      <c r="G51" s="1598"/>
      <c r="H51" s="1211"/>
      <c r="I51" s="1211"/>
      <c r="J51" s="1612"/>
      <c r="K51" s="1615"/>
      <c r="L51" s="1608">
        <v>41127</v>
      </c>
      <c r="M51" s="1579" t="s">
        <v>734</v>
      </c>
      <c r="N51" s="1618">
        <v>750000002</v>
      </c>
      <c r="O51" s="1619"/>
      <c r="P51" s="1622" t="s">
        <v>470</v>
      </c>
      <c r="Q51" s="633">
        <v>871092231</v>
      </c>
      <c r="R51" s="1541">
        <v>13</v>
      </c>
    </row>
    <row r="52" spans="1:18" ht="18" customHeight="1">
      <c r="A52" s="1577"/>
      <c r="B52" s="1609"/>
      <c r="C52" s="1598"/>
      <c r="D52" s="1598"/>
      <c r="E52" s="1598"/>
      <c r="F52" s="1598"/>
      <c r="G52" s="1598"/>
      <c r="H52" s="1211"/>
      <c r="I52" s="1211"/>
      <c r="J52" s="1612"/>
      <c r="K52" s="1615"/>
      <c r="L52" s="1635"/>
      <c r="M52" s="1581"/>
      <c r="N52" s="1620"/>
      <c r="O52" s="1621"/>
      <c r="P52" s="1623"/>
      <c r="Q52" s="634">
        <v>0.53</v>
      </c>
      <c r="R52" s="1543"/>
    </row>
    <row r="53" spans="1:18" ht="18" customHeight="1">
      <c r="A53" s="1577"/>
      <c r="B53" s="1609"/>
      <c r="C53" s="1598"/>
      <c r="D53" s="1598"/>
      <c r="E53" s="1598"/>
      <c r="F53" s="1598"/>
      <c r="G53" s="1598"/>
      <c r="H53" s="1211"/>
      <c r="I53" s="1211"/>
      <c r="J53" s="1612"/>
      <c r="K53" s="1615"/>
      <c r="L53" s="1629">
        <v>41162</v>
      </c>
      <c r="M53" s="1626" t="s">
        <v>734</v>
      </c>
      <c r="N53" s="1627">
        <v>17999999972.5</v>
      </c>
      <c r="O53" s="1627"/>
      <c r="P53" s="1628" t="s">
        <v>470</v>
      </c>
      <c r="Q53" s="633">
        <v>317246078</v>
      </c>
      <c r="R53" s="1617">
        <v>14</v>
      </c>
    </row>
    <row r="54" spans="1:18" ht="18" customHeight="1">
      <c r="A54" s="1577"/>
      <c r="B54" s="1609"/>
      <c r="C54" s="1598"/>
      <c r="D54" s="1598"/>
      <c r="E54" s="1598"/>
      <c r="F54" s="1598"/>
      <c r="G54" s="1598"/>
      <c r="H54" s="1211"/>
      <c r="I54" s="1211"/>
      <c r="J54" s="1612"/>
      <c r="K54" s="1615"/>
      <c r="L54" s="1632"/>
      <c r="M54" s="1626"/>
      <c r="N54" s="1627"/>
      <c r="O54" s="1627"/>
      <c r="P54" s="1628"/>
      <c r="Q54" s="635">
        <v>0.215</v>
      </c>
      <c r="R54" s="1617"/>
    </row>
    <row r="55" spans="1:18" ht="18" customHeight="1">
      <c r="A55" s="1577"/>
      <c r="B55" s="1609"/>
      <c r="C55" s="1598"/>
      <c r="D55" s="1598"/>
      <c r="E55" s="1598"/>
      <c r="F55" s="1598"/>
      <c r="G55" s="1598"/>
      <c r="H55" s="1211"/>
      <c r="I55" s="1211"/>
      <c r="J55" s="1612"/>
      <c r="K55" s="1615"/>
      <c r="L55" s="1629">
        <v>41163</v>
      </c>
      <c r="M55" s="1626" t="s">
        <v>734</v>
      </c>
      <c r="N55" s="1627">
        <v>2699999965</v>
      </c>
      <c r="O55" s="1627"/>
      <c r="P55" s="1628" t="s">
        <v>470</v>
      </c>
      <c r="Q55" s="633">
        <v>234169156</v>
      </c>
      <c r="R55" s="1617">
        <v>14</v>
      </c>
    </row>
    <row r="56" spans="1:18" ht="18" customHeight="1">
      <c r="A56" s="1577"/>
      <c r="B56" s="1609"/>
      <c r="C56" s="1598"/>
      <c r="D56" s="1598"/>
      <c r="E56" s="1598"/>
      <c r="F56" s="1598"/>
      <c r="G56" s="1598"/>
      <c r="H56" s="1211"/>
      <c r="I56" s="1211"/>
      <c r="J56" s="1612"/>
      <c r="K56" s="1615"/>
      <c r="L56" s="1636"/>
      <c r="M56" s="1579"/>
      <c r="N56" s="1570"/>
      <c r="O56" s="1570"/>
      <c r="P56" s="1622"/>
      <c r="Q56" s="634">
        <v>0.159</v>
      </c>
      <c r="R56" s="1541"/>
    </row>
    <row r="57" spans="1:18" ht="18" customHeight="1">
      <c r="A57" s="1577"/>
      <c r="B57" s="1609"/>
      <c r="C57" s="1598"/>
      <c r="D57" s="1598"/>
      <c r="E57" s="1598"/>
      <c r="F57" s="1598"/>
      <c r="G57" s="1598"/>
      <c r="H57" s="1211"/>
      <c r="I57" s="1211"/>
      <c r="J57" s="1612"/>
      <c r="K57" s="1615"/>
      <c r="L57" s="1624">
        <v>41257</v>
      </c>
      <c r="M57" s="1579" t="s">
        <v>649</v>
      </c>
      <c r="N57" s="1570">
        <v>7610497570</v>
      </c>
      <c r="O57" s="1570"/>
      <c r="P57" s="1622" t="s">
        <v>470</v>
      </c>
      <c r="Q57" s="633">
        <v>234169156</v>
      </c>
      <c r="R57" s="1541">
        <v>15</v>
      </c>
    </row>
    <row r="58" spans="1:18" ht="18" customHeight="1" thickBot="1">
      <c r="A58" s="1578"/>
      <c r="B58" s="1610"/>
      <c r="C58" s="1599"/>
      <c r="D58" s="1599"/>
      <c r="E58" s="1599"/>
      <c r="F58" s="1599"/>
      <c r="G58" s="1599"/>
      <c r="H58" s="1600"/>
      <c r="I58" s="1600"/>
      <c r="J58" s="1613"/>
      <c r="K58" s="1616"/>
      <c r="L58" s="1630"/>
      <c r="M58" s="1631"/>
      <c r="N58" s="1633"/>
      <c r="O58" s="1633"/>
      <c r="P58" s="1634"/>
      <c r="Q58" s="632">
        <v>0</v>
      </c>
      <c r="R58" s="1637"/>
    </row>
    <row r="59" spans="1:18" ht="18" customHeight="1">
      <c r="A59" s="283"/>
      <c r="B59" s="792"/>
      <c r="C59" s="284"/>
      <c r="D59" s="283"/>
      <c r="E59" s="283"/>
      <c r="F59" s="283"/>
      <c r="G59" s="283"/>
      <c r="H59" s="285"/>
      <c r="I59" s="285"/>
      <c r="J59" s="286"/>
      <c r="K59" s="286"/>
      <c r="L59" s="791"/>
      <c r="M59" s="284"/>
      <c r="N59" s="793"/>
      <c r="O59" s="793"/>
      <c r="P59" s="283"/>
      <c r="Q59" s="287"/>
      <c r="R59" s="288"/>
    </row>
    <row r="60" spans="1:18">
      <c r="A60" s="783" t="s">
        <v>543</v>
      </c>
    </row>
    <row r="61" spans="1:18" ht="14.3" customHeight="1">
      <c r="A61" s="1639" t="s">
        <v>738</v>
      </c>
      <c r="B61" s="1639"/>
      <c r="C61" s="1639"/>
      <c r="D61" s="1639"/>
      <c r="E61" s="1639"/>
      <c r="F61" s="1639"/>
      <c r="G61" s="1639"/>
      <c r="H61" s="1639"/>
      <c r="I61" s="1639"/>
      <c r="J61" s="1639"/>
      <c r="K61" s="1639"/>
      <c r="L61" s="1639"/>
      <c r="M61" s="1639"/>
      <c r="N61" s="1639"/>
      <c r="O61" s="1639"/>
      <c r="P61" s="1639"/>
      <c r="Q61" s="1639"/>
      <c r="R61" s="1639"/>
    </row>
    <row r="62" spans="1:18">
      <c r="A62" s="1639"/>
      <c r="B62" s="1639"/>
      <c r="C62" s="1639"/>
      <c r="D62" s="1639"/>
      <c r="E62" s="1639"/>
      <c r="F62" s="1639"/>
      <c r="G62" s="1639"/>
      <c r="H62" s="1639"/>
      <c r="I62" s="1639"/>
      <c r="J62" s="1639"/>
      <c r="K62" s="1639"/>
      <c r="L62" s="1639"/>
      <c r="M62" s="1639"/>
      <c r="N62" s="1639"/>
      <c r="O62" s="1639"/>
      <c r="P62" s="1639"/>
      <c r="Q62" s="1639"/>
      <c r="R62" s="1639"/>
    </row>
    <row r="63" spans="1:18" ht="14.3" customHeight="1">
      <c r="A63" s="1639" t="s">
        <v>739</v>
      </c>
      <c r="B63" s="1639"/>
      <c r="C63" s="1639"/>
      <c r="D63" s="1639"/>
      <c r="E63" s="1639"/>
      <c r="F63" s="1639"/>
      <c r="G63" s="1639"/>
      <c r="H63" s="1639"/>
      <c r="I63" s="1639"/>
      <c r="J63" s="1639"/>
      <c r="K63" s="1639"/>
      <c r="L63" s="1639"/>
      <c r="M63" s="1639"/>
      <c r="N63" s="1639"/>
      <c r="O63" s="1639"/>
      <c r="P63" s="1639"/>
      <c r="Q63" s="1639"/>
      <c r="R63" s="1639"/>
    </row>
    <row r="64" spans="1:18" ht="14.3" customHeight="1">
      <c r="A64" s="1639" t="s">
        <v>740</v>
      </c>
      <c r="B64" s="1639"/>
      <c r="C64" s="1639"/>
      <c r="D64" s="1639"/>
      <c r="E64" s="1639"/>
      <c r="F64" s="1639"/>
      <c r="G64" s="1639"/>
      <c r="H64" s="1639"/>
      <c r="I64" s="1639"/>
      <c r="J64" s="1639"/>
      <c r="K64" s="1639"/>
      <c r="L64" s="1639"/>
      <c r="M64" s="1639"/>
      <c r="N64" s="1639"/>
      <c r="O64" s="1639"/>
      <c r="P64" s="1639"/>
      <c r="Q64" s="1639"/>
      <c r="R64" s="1639"/>
    </row>
    <row r="65" spans="1:18">
      <c r="A65" s="1639"/>
      <c r="B65" s="1639"/>
      <c r="C65" s="1639"/>
      <c r="D65" s="1639"/>
      <c r="E65" s="1639"/>
      <c r="F65" s="1639"/>
      <c r="G65" s="1639"/>
      <c r="H65" s="1639"/>
      <c r="I65" s="1639"/>
      <c r="J65" s="1639"/>
      <c r="K65" s="1639"/>
      <c r="L65" s="1639"/>
      <c r="M65" s="1639"/>
      <c r="N65" s="1639"/>
      <c r="O65" s="1639"/>
      <c r="P65" s="1639"/>
      <c r="Q65" s="1639"/>
      <c r="R65" s="1639"/>
    </row>
    <row r="66" spans="1:18">
      <c r="A66" s="1639" t="s">
        <v>741</v>
      </c>
      <c r="B66" s="1639"/>
      <c r="C66" s="1639"/>
      <c r="D66" s="1639"/>
      <c r="E66" s="1639"/>
      <c r="F66" s="1639"/>
      <c r="G66" s="1639"/>
      <c r="H66" s="1639"/>
      <c r="I66" s="1639"/>
      <c r="J66" s="1639"/>
      <c r="K66" s="1639"/>
      <c r="L66" s="1639"/>
      <c r="M66" s="1639"/>
      <c r="N66" s="1639"/>
      <c r="O66" s="1639"/>
      <c r="P66" s="1639"/>
      <c r="Q66" s="1639"/>
      <c r="R66" s="1639"/>
    </row>
    <row r="67" spans="1:18">
      <c r="A67" s="1639" t="s">
        <v>742</v>
      </c>
      <c r="B67" s="1639"/>
      <c r="C67" s="1639"/>
      <c r="D67" s="1639"/>
      <c r="E67" s="1639"/>
      <c r="F67" s="1639"/>
      <c r="G67" s="1639"/>
      <c r="H67" s="1639"/>
      <c r="I67" s="1639"/>
      <c r="J67" s="1639"/>
      <c r="K67" s="1639"/>
      <c r="L67" s="1639"/>
      <c r="M67" s="1639"/>
      <c r="N67" s="1639"/>
      <c r="O67" s="1639"/>
      <c r="P67" s="1639"/>
      <c r="Q67" s="1639"/>
      <c r="R67" s="1639"/>
    </row>
    <row r="68" spans="1:18">
      <c r="A68" s="1638" t="s">
        <v>743</v>
      </c>
      <c r="B68" s="1638"/>
      <c r="C68" s="1638"/>
      <c r="D68" s="1638"/>
      <c r="E68" s="1638"/>
      <c r="F68" s="1638"/>
      <c r="G68" s="1638"/>
      <c r="H68" s="1638"/>
      <c r="I68" s="1638"/>
      <c r="J68" s="1638"/>
      <c r="K68" s="1638"/>
      <c r="L68" s="1638"/>
      <c r="M68" s="1638"/>
      <c r="N68" s="1638"/>
      <c r="O68" s="1638"/>
      <c r="P68" s="1638"/>
      <c r="Q68" s="1638"/>
      <c r="R68" s="1638"/>
    </row>
    <row r="69" spans="1:18">
      <c r="A69" s="1638" t="s">
        <v>744</v>
      </c>
      <c r="B69" s="1638"/>
      <c r="C69" s="1638"/>
      <c r="D69" s="1638"/>
      <c r="E69" s="1638"/>
      <c r="F69" s="1638"/>
      <c r="G69" s="1638"/>
      <c r="H69" s="1638"/>
      <c r="I69" s="1638"/>
      <c r="J69" s="1638"/>
      <c r="K69" s="1638"/>
      <c r="L69" s="1638"/>
      <c r="M69" s="1638"/>
      <c r="N69" s="1638"/>
      <c r="O69" s="1638"/>
      <c r="P69" s="1638"/>
      <c r="Q69" s="1638"/>
      <c r="R69" s="1638"/>
    </row>
    <row r="70" spans="1:18" ht="14.3" customHeight="1">
      <c r="A70" s="1395" t="s">
        <v>745</v>
      </c>
      <c r="B70" s="1395"/>
      <c r="C70" s="1395"/>
      <c r="D70" s="1395"/>
      <c r="E70" s="1395"/>
      <c r="F70" s="1395"/>
      <c r="G70" s="1395"/>
      <c r="H70" s="1395"/>
      <c r="I70" s="1395"/>
      <c r="J70" s="1395"/>
      <c r="K70" s="1395"/>
      <c r="L70" s="1395"/>
      <c r="M70" s="1395"/>
      <c r="N70" s="1395"/>
      <c r="O70" s="1395"/>
      <c r="P70" s="1395"/>
      <c r="Q70" s="1395"/>
      <c r="R70" s="1395"/>
    </row>
    <row r="71" spans="1:18" ht="14.3" customHeight="1">
      <c r="A71" s="1638" t="s">
        <v>746</v>
      </c>
      <c r="B71" s="1638"/>
      <c r="C71" s="1638"/>
      <c r="D71" s="1638"/>
      <c r="E71" s="1638"/>
      <c r="F71" s="1638"/>
      <c r="G71" s="1638"/>
      <c r="H71" s="1638"/>
      <c r="I71" s="1638"/>
      <c r="J71" s="1638"/>
      <c r="K71" s="1638"/>
      <c r="L71" s="1638"/>
      <c r="M71" s="1638"/>
      <c r="N71" s="1638"/>
      <c r="O71" s="1638"/>
      <c r="P71" s="1638"/>
      <c r="Q71" s="1638"/>
      <c r="R71" s="1638"/>
    </row>
    <row r="72" spans="1:18" ht="14.95" customHeight="1">
      <c r="A72" s="1638" t="s">
        <v>747</v>
      </c>
      <c r="B72" s="1638"/>
      <c r="C72" s="1638"/>
      <c r="D72" s="1638"/>
      <c r="E72" s="1638"/>
      <c r="F72" s="1638"/>
      <c r="G72" s="1638"/>
      <c r="H72" s="1638"/>
      <c r="I72" s="1638"/>
      <c r="J72" s="1638"/>
      <c r="K72" s="1638"/>
      <c r="L72" s="1638"/>
      <c r="M72" s="1638"/>
      <c r="N72" s="1638"/>
      <c r="O72" s="1638"/>
      <c r="P72" s="1638"/>
      <c r="Q72" s="1638"/>
      <c r="R72" s="1638"/>
    </row>
    <row r="73" spans="1:18" ht="14.95" customHeight="1">
      <c r="A73" s="1638" t="s">
        <v>748</v>
      </c>
      <c r="B73" s="1638"/>
      <c r="C73" s="1638"/>
      <c r="D73" s="1638"/>
      <c r="E73" s="1638"/>
      <c r="F73" s="1638"/>
      <c r="G73" s="1638"/>
      <c r="H73" s="1638"/>
      <c r="I73" s="1638"/>
      <c r="J73" s="1638"/>
      <c r="K73" s="1638"/>
      <c r="L73" s="1638"/>
      <c r="M73" s="1638"/>
      <c r="N73" s="1638"/>
      <c r="O73" s="1638"/>
      <c r="P73" s="1638"/>
      <c r="Q73" s="1638"/>
      <c r="R73" s="1638"/>
    </row>
    <row r="74" spans="1:18">
      <c r="A74" s="1390" t="s">
        <v>749</v>
      </c>
      <c r="B74" s="1390"/>
      <c r="C74" s="1390"/>
      <c r="D74" s="1390"/>
      <c r="E74" s="1390"/>
      <c r="F74" s="1390"/>
      <c r="G74" s="1390"/>
      <c r="H74" s="1390"/>
      <c r="I74" s="1390"/>
      <c r="J74" s="1390"/>
      <c r="K74" s="1390"/>
      <c r="L74" s="1390"/>
      <c r="M74" s="1390"/>
      <c r="N74" s="1390"/>
      <c r="O74" s="1390"/>
      <c r="P74" s="1390"/>
      <c r="Q74" s="1390"/>
      <c r="R74" s="1390"/>
    </row>
    <row r="77" spans="1:18">
      <c r="Q77" s="289"/>
    </row>
    <row r="78" spans="1:18">
      <c r="P78" s="290"/>
    </row>
    <row r="80" spans="1:18">
      <c r="P80" s="291"/>
    </row>
    <row r="81" spans="16:16">
      <c r="P81" s="292"/>
    </row>
    <row r="82" spans="16:16">
      <c r="P82" s="292"/>
    </row>
    <row r="83" spans="16:16">
      <c r="P83" s="292"/>
    </row>
    <row r="84" spans="16:16">
      <c r="P84" s="292"/>
    </row>
    <row r="85" spans="16:16">
      <c r="P85" s="292"/>
    </row>
    <row r="86" spans="16:16">
      <c r="P86" s="291"/>
    </row>
    <row r="87" spans="16:16">
      <c r="P87" s="293"/>
    </row>
    <row r="88" spans="16:16">
      <c r="P88" s="292"/>
    </row>
    <row r="89" spans="16:16">
      <c r="P89" s="292"/>
    </row>
    <row r="90" spans="16:16">
      <c r="P90" s="292"/>
    </row>
    <row r="91" spans="16:16">
      <c r="P91" s="291"/>
    </row>
    <row r="774" spans="6:6" ht="40.75">
      <c r="F774" s="789" t="s">
        <v>625</v>
      </c>
    </row>
  </sheetData>
  <mergeCells count="145">
    <mergeCell ref="R55:R56"/>
    <mergeCell ref="M53:M54"/>
    <mergeCell ref="N53:O54"/>
    <mergeCell ref="P53:P54"/>
    <mergeCell ref="R53:R54"/>
    <mergeCell ref="R57:R58"/>
    <mergeCell ref="A73:R73"/>
    <mergeCell ref="A74:R74"/>
    <mergeCell ref="A61:R62"/>
    <mergeCell ref="A63:R63"/>
    <mergeCell ref="A64:R65"/>
    <mergeCell ref="A66:R66"/>
    <mergeCell ref="A67:R67"/>
    <mergeCell ref="A68:R68"/>
    <mergeCell ref="A72:R72"/>
    <mergeCell ref="A69:R69"/>
    <mergeCell ref="A70:R70"/>
    <mergeCell ref="A71:R71"/>
    <mergeCell ref="R43:R44"/>
    <mergeCell ref="L45:L46"/>
    <mergeCell ref="M45:M46"/>
    <mergeCell ref="N45:O46"/>
    <mergeCell ref="P45:P46"/>
    <mergeCell ref="R45:R46"/>
    <mergeCell ref="L43:L44"/>
    <mergeCell ref="M43:M44"/>
    <mergeCell ref="N43:O44"/>
    <mergeCell ref="P47:P48"/>
    <mergeCell ref="L57:L58"/>
    <mergeCell ref="M57:M58"/>
    <mergeCell ref="L53:L54"/>
    <mergeCell ref="M55:M56"/>
    <mergeCell ref="N55:O56"/>
    <mergeCell ref="N57:O58"/>
    <mergeCell ref="P57:P58"/>
    <mergeCell ref="P55:P56"/>
    <mergeCell ref="L51:L52"/>
    <mergeCell ref="L55:L56"/>
    <mergeCell ref="M51:M52"/>
    <mergeCell ref="R38:R40"/>
    <mergeCell ref="N39:O39"/>
    <mergeCell ref="N40:O40"/>
    <mergeCell ref="J38:J40"/>
    <mergeCell ref="R41:R42"/>
    <mergeCell ref="K38:K40"/>
    <mergeCell ref="N38:O38"/>
    <mergeCell ref="N51:O52"/>
    <mergeCell ref="P51:P52"/>
    <mergeCell ref="L41:L42"/>
    <mergeCell ref="M41:M42"/>
    <mergeCell ref="N41:O42"/>
    <mergeCell ref="P41:P42"/>
    <mergeCell ref="N47:O48"/>
    <mergeCell ref="P43:P44"/>
    <mergeCell ref="R51:R52"/>
    <mergeCell ref="R47:R48"/>
    <mergeCell ref="L49:L50"/>
    <mergeCell ref="M49:M50"/>
    <mergeCell ref="N49:O50"/>
    <mergeCell ref="P49:P50"/>
    <mergeCell ref="R49:R50"/>
    <mergeCell ref="L47:L48"/>
    <mergeCell ref="M47:M48"/>
    <mergeCell ref="A42:A49"/>
    <mergeCell ref="B42:B49"/>
    <mergeCell ref="C42:C49"/>
    <mergeCell ref="D42:E49"/>
    <mergeCell ref="J43:J49"/>
    <mergeCell ref="K43:K49"/>
    <mergeCell ref="A27:A41"/>
    <mergeCell ref="B27:B41"/>
    <mergeCell ref="C27:C41"/>
    <mergeCell ref="D41:E41"/>
    <mergeCell ref="F41:G58"/>
    <mergeCell ref="H41:I58"/>
    <mergeCell ref="A50:A58"/>
    <mergeCell ref="H38:I40"/>
    <mergeCell ref="D27:E27"/>
    <mergeCell ref="F27:G27"/>
    <mergeCell ref="J41:J42"/>
    <mergeCell ref="K41:K42"/>
    <mergeCell ref="B50:B58"/>
    <mergeCell ref="C50:C58"/>
    <mergeCell ref="D50:E58"/>
    <mergeCell ref="J50:J58"/>
    <mergeCell ref="K50:K58"/>
    <mergeCell ref="A19:Q19"/>
    <mergeCell ref="A20:Q21"/>
    <mergeCell ref="A23:Q23"/>
    <mergeCell ref="A25:G25"/>
    <mergeCell ref="H25:K25"/>
    <mergeCell ref="H27:I27"/>
    <mergeCell ref="F28:G40"/>
    <mergeCell ref="H28:I37"/>
    <mergeCell ref="J28:J37"/>
    <mergeCell ref="K28:K37"/>
    <mergeCell ref="Q38:Q40"/>
    <mergeCell ref="R28:R37"/>
    <mergeCell ref="N12:O12"/>
    <mergeCell ref="O14:P14"/>
    <mergeCell ref="A17:Q18"/>
    <mergeCell ref="N28:O28"/>
    <mergeCell ref="N37:O37"/>
    <mergeCell ref="L25:R25"/>
    <mergeCell ref="D26:E26"/>
    <mergeCell ref="F26:G26"/>
    <mergeCell ref="H26:I26"/>
    <mergeCell ref="J26:K26"/>
    <mergeCell ref="N26:O26"/>
    <mergeCell ref="Q26:R26"/>
    <mergeCell ref="D28:E40"/>
    <mergeCell ref="N33:O33"/>
    <mergeCell ref="N34:O34"/>
    <mergeCell ref="N35:O35"/>
    <mergeCell ref="N36:O36"/>
    <mergeCell ref="N27:O27"/>
    <mergeCell ref="Q28:Q37"/>
    <mergeCell ref="N29:O29"/>
    <mergeCell ref="N30:O30"/>
    <mergeCell ref="N31:O31"/>
    <mergeCell ref="N32:O32"/>
    <mergeCell ref="J5:K5"/>
    <mergeCell ref="N5:O5"/>
    <mergeCell ref="N11:O11"/>
    <mergeCell ref="I6:I7"/>
    <mergeCell ref="J6:J7"/>
    <mergeCell ref="A1:Q1"/>
    <mergeCell ref="A2:Q2"/>
    <mergeCell ref="A4:A5"/>
    <mergeCell ref="B4:B5"/>
    <mergeCell ref="F4:K4"/>
    <mergeCell ref="L4:Q4"/>
    <mergeCell ref="G5:H5"/>
    <mergeCell ref="G6:H7"/>
    <mergeCell ref="K6:K7"/>
    <mergeCell ref="L7:Q8"/>
    <mergeCell ref="G8:H8"/>
    <mergeCell ref="M9:Q9"/>
    <mergeCell ref="N10:O10"/>
    <mergeCell ref="A6:A7"/>
    <mergeCell ref="B6:B7"/>
    <mergeCell ref="C6:C7"/>
    <mergeCell ref="D6:D7"/>
    <mergeCell ref="E6:E7"/>
    <mergeCell ref="F6:F7"/>
  </mergeCells>
  <printOptions horizontalCentered="1"/>
  <pageMargins left="0.2" right="0.2" top="0.35" bottom="0.5" header="0.3" footer="0.3"/>
  <pageSetup paperSize="5" scale="49" fitToWidth="0" fitToHeight="0" orientation="landscape" r:id="rId1"/>
  <rowBreaks count="1" manualBreakCount="1">
    <brk id="60" max="1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S765"/>
  <sheetViews>
    <sheetView view="pageBreakPreview" zoomScale="85" zoomScaleSheetLayoutView="85" workbookViewId="0">
      <selection activeCell="A2" sqref="A2:X2"/>
    </sheetView>
  </sheetViews>
  <sheetFormatPr defaultColWidth="9.125" defaultRowHeight="13.6"/>
  <cols>
    <col min="1" max="1" width="14.125" style="492" bestFit="1" customWidth="1"/>
    <col min="2" max="2" width="18.375" style="492" bestFit="1" customWidth="1"/>
    <col min="3" max="3" width="28.25" style="492" bestFit="1" customWidth="1"/>
    <col min="4" max="4" width="18.125" style="492" bestFit="1" customWidth="1"/>
    <col min="5" max="5" width="6.25" style="492" customWidth="1"/>
    <col min="6" max="6" width="13.75" style="499" customWidth="1"/>
    <col min="7" max="7" width="32.375" style="492" customWidth="1"/>
    <col min="8" max="8" width="31" style="492" customWidth="1"/>
    <col min="9" max="9" width="22.375" style="145" customWidth="1"/>
    <col min="10" max="10" width="2" style="145" customWidth="1"/>
    <col min="11" max="11" width="20" style="492" customWidth="1"/>
    <col min="12" max="12" width="2.125" style="492" bestFit="1" customWidth="1"/>
    <col min="13" max="13" width="18.875" style="492" bestFit="1" customWidth="1"/>
    <col min="14" max="14" width="26.375" style="492" bestFit="1" customWidth="1"/>
    <col min="15" max="15" width="13.25" style="492" customWidth="1"/>
    <col min="16" max="16" width="28.375" style="492" bestFit="1" customWidth="1"/>
    <col min="17" max="17" width="18.875" style="492" bestFit="1" customWidth="1"/>
    <col min="18" max="18" width="13.125" style="492" customWidth="1"/>
    <col min="19" max="19" width="18.375" style="492" bestFit="1" customWidth="1"/>
    <col min="20" max="16384" width="9.125" style="492"/>
  </cols>
  <sheetData>
    <row r="1" spans="1:19" ht="18" customHeight="1">
      <c r="A1" s="1644" t="s">
        <v>750</v>
      </c>
      <c r="B1" s="1644"/>
      <c r="C1" s="1644"/>
      <c r="D1" s="1644"/>
      <c r="E1" s="1644"/>
      <c r="F1" s="1644"/>
      <c r="G1" s="1644"/>
      <c r="H1" s="1644"/>
      <c r="I1" s="1644"/>
      <c r="J1" s="1644"/>
      <c r="K1" s="1644"/>
      <c r="L1" s="1644"/>
      <c r="M1" s="1644"/>
      <c r="N1" s="1644"/>
      <c r="O1" s="1644"/>
      <c r="P1" s="502"/>
      <c r="Q1" s="294"/>
      <c r="R1" s="294"/>
      <c r="S1" s="294"/>
    </row>
    <row r="2" spans="1:19" ht="18" customHeight="1">
      <c r="A2" s="1644" t="s">
        <v>751</v>
      </c>
      <c r="B2" s="1644"/>
      <c r="C2" s="1644"/>
      <c r="D2" s="1644"/>
      <c r="E2" s="1644"/>
      <c r="F2" s="1644"/>
      <c r="G2" s="1644"/>
      <c r="H2" s="1644"/>
      <c r="I2" s="1644"/>
      <c r="J2" s="1644"/>
      <c r="K2" s="1644"/>
      <c r="L2" s="1644"/>
      <c r="M2" s="1644"/>
      <c r="N2" s="1644"/>
      <c r="O2" s="1644"/>
      <c r="P2" s="502"/>
      <c r="Q2" s="294"/>
      <c r="R2" s="294"/>
      <c r="S2" s="294"/>
    </row>
    <row r="3" spans="1:19" ht="14.95" thickBot="1">
      <c r="B3" s="295"/>
      <c r="C3" s="295"/>
      <c r="D3" s="295"/>
      <c r="E3" s="295"/>
      <c r="F3" s="296"/>
      <c r="G3" s="295"/>
      <c r="H3" s="295"/>
      <c r="I3" s="297"/>
      <c r="J3" s="297"/>
    </row>
    <row r="4" spans="1:19" ht="17">
      <c r="A4" s="1143" t="s">
        <v>0</v>
      </c>
      <c r="B4" s="1145" t="s">
        <v>1</v>
      </c>
      <c r="C4" s="1147" t="s">
        <v>453</v>
      </c>
      <c r="D4" s="1148"/>
      <c r="E4" s="1149"/>
      <c r="F4" s="1145" t="s">
        <v>452</v>
      </c>
      <c r="G4" s="1647" t="s">
        <v>598</v>
      </c>
      <c r="H4" s="1150" t="s">
        <v>599</v>
      </c>
      <c r="I4" s="1650" t="s">
        <v>455</v>
      </c>
      <c r="J4" s="1651"/>
      <c r="K4" s="1549" t="s">
        <v>752</v>
      </c>
      <c r="L4" s="1148"/>
      <c r="M4" s="1549"/>
      <c r="N4" s="1640" t="s">
        <v>753</v>
      </c>
      <c r="O4" s="1149" t="s">
        <v>754</v>
      </c>
      <c r="P4" s="1148"/>
      <c r="Q4" s="1550"/>
    </row>
    <row r="5" spans="1:19" ht="14.3">
      <c r="A5" s="1645"/>
      <c r="B5" s="1646"/>
      <c r="C5" s="298" t="s">
        <v>602</v>
      </c>
      <c r="D5" s="298" t="s">
        <v>296</v>
      </c>
      <c r="E5" s="298" t="s">
        <v>297</v>
      </c>
      <c r="F5" s="1646"/>
      <c r="G5" s="1648"/>
      <c r="H5" s="1649"/>
      <c r="I5" s="1652"/>
      <c r="J5" s="1653"/>
      <c r="K5" s="1642" t="s">
        <v>1</v>
      </c>
      <c r="L5" s="1643"/>
      <c r="M5" s="665" t="s">
        <v>301</v>
      </c>
      <c r="N5" s="1641"/>
      <c r="O5" s="664" t="s">
        <v>1</v>
      </c>
      <c r="P5" s="664" t="s">
        <v>459</v>
      </c>
      <c r="Q5" s="663" t="s">
        <v>301</v>
      </c>
    </row>
    <row r="6" spans="1:19" ht="16.5" customHeight="1">
      <c r="A6" s="1675">
        <v>1</v>
      </c>
      <c r="B6" s="1254">
        <v>39875</v>
      </c>
      <c r="C6" s="1201" t="s">
        <v>755</v>
      </c>
      <c r="D6" s="1597" t="s">
        <v>607</v>
      </c>
      <c r="E6" s="1597" t="s">
        <v>289</v>
      </c>
      <c r="F6" s="1201" t="s">
        <v>466</v>
      </c>
      <c r="G6" s="1201" t="s">
        <v>492</v>
      </c>
      <c r="H6" s="1217">
        <v>20000000000</v>
      </c>
      <c r="I6" s="1668" t="s">
        <v>470</v>
      </c>
      <c r="J6" s="1668"/>
      <c r="K6" s="662">
        <v>40378</v>
      </c>
      <c r="L6" s="661">
        <v>2</v>
      </c>
      <c r="M6" s="594">
        <v>4300000000</v>
      </c>
      <c r="N6" s="1671">
        <v>100000000</v>
      </c>
      <c r="O6" s="1674">
        <v>41311</v>
      </c>
      <c r="P6" s="1674" t="s">
        <v>756</v>
      </c>
      <c r="Q6" s="1654">
        <v>100000000</v>
      </c>
    </row>
    <row r="7" spans="1:19" ht="16.5" customHeight="1">
      <c r="A7" s="1676"/>
      <c r="B7" s="1255"/>
      <c r="C7" s="1202"/>
      <c r="D7" s="1598"/>
      <c r="E7" s="1598"/>
      <c r="F7" s="1202"/>
      <c r="G7" s="1202"/>
      <c r="H7" s="1218"/>
      <c r="I7" s="1669"/>
      <c r="J7" s="1669"/>
      <c r="K7" s="1629">
        <v>41088</v>
      </c>
      <c r="L7" s="1655">
        <v>3</v>
      </c>
      <c r="M7" s="1656">
        <v>1400000000</v>
      </c>
      <c r="N7" s="1672"/>
      <c r="O7" s="1674"/>
      <c r="P7" s="1674"/>
      <c r="Q7" s="1654"/>
    </row>
    <row r="8" spans="1:19" ht="14.3" customHeight="1">
      <c r="A8" s="1676"/>
      <c r="B8" s="1255"/>
      <c r="C8" s="1202"/>
      <c r="D8" s="1598"/>
      <c r="E8" s="1598"/>
      <c r="F8" s="1202"/>
      <c r="G8" s="1202"/>
      <c r="H8" s="1218"/>
      <c r="I8" s="1669"/>
      <c r="J8" s="1669"/>
      <c r="K8" s="1629"/>
      <c r="L8" s="1655"/>
      <c r="M8" s="1656"/>
      <c r="N8" s="1672"/>
      <c r="O8" s="555">
        <v>41311</v>
      </c>
      <c r="P8" s="603" t="s">
        <v>757</v>
      </c>
      <c r="Q8" s="660">
        <v>212829609.62</v>
      </c>
    </row>
    <row r="9" spans="1:19" ht="14.3" customHeight="1">
      <c r="A9" s="1676"/>
      <c r="B9" s="1255"/>
      <c r="C9" s="1202"/>
      <c r="D9" s="1598"/>
      <c r="E9" s="1598"/>
      <c r="F9" s="1202"/>
      <c r="G9" s="1202"/>
      <c r="H9" s="1218"/>
      <c r="I9" s="1669"/>
      <c r="J9" s="1669"/>
      <c r="K9" s="1657">
        <v>41289</v>
      </c>
      <c r="L9" s="1660">
        <v>4</v>
      </c>
      <c r="M9" s="1663">
        <v>100000000</v>
      </c>
      <c r="N9" s="1672"/>
      <c r="O9" s="555">
        <v>41339</v>
      </c>
      <c r="P9" s="603" t="s">
        <v>757</v>
      </c>
      <c r="Q9" s="660">
        <v>97594053.450000003</v>
      </c>
    </row>
    <row r="10" spans="1:19" ht="14.95" customHeight="1">
      <c r="A10" s="1676"/>
      <c r="B10" s="1255"/>
      <c r="C10" s="1202"/>
      <c r="D10" s="1598"/>
      <c r="E10" s="1598"/>
      <c r="F10" s="1202"/>
      <c r="G10" s="1202"/>
      <c r="H10" s="1218"/>
      <c r="I10" s="1669"/>
      <c r="J10" s="1669"/>
      <c r="K10" s="1658"/>
      <c r="L10" s="1661"/>
      <c r="M10" s="1664"/>
      <c r="N10" s="1672"/>
      <c r="O10" s="494">
        <v>41368</v>
      </c>
      <c r="P10" s="658" t="s">
        <v>757</v>
      </c>
      <c r="Q10" s="299">
        <v>6069968.46</v>
      </c>
    </row>
    <row r="11" spans="1:19" ht="14.95" customHeight="1">
      <c r="A11" s="1676"/>
      <c r="B11" s="1255"/>
      <c r="C11" s="1202"/>
      <c r="D11" s="1598"/>
      <c r="E11" s="1598"/>
      <c r="F11" s="1202"/>
      <c r="G11" s="1202"/>
      <c r="H11" s="1218"/>
      <c r="I11" s="1669"/>
      <c r="J11" s="1669"/>
      <c r="K11" s="1658"/>
      <c r="L11" s="1661"/>
      <c r="M11" s="1664"/>
      <c r="N11" s="1672"/>
      <c r="O11" s="555">
        <v>41400</v>
      </c>
      <c r="P11" s="603" t="s">
        <v>757</v>
      </c>
      <c r="Q11" s="660">
        <v>4419258.7300000004</v>
      </c>
    </row>
    <row r="12" spans="1:19" ht="14.95" customHeight="1">
      <c r="A12" s="1676"/>
      <c r="B12" s="1255"/>
      <c r="C12" s="1202"/>
      <c r="D12" s="1598"/>
      <c r="E12" s="1598"/>
      <c r="F12" s="1202"/>
      <c r="G12" s="1202"/>
      <c r="H12" s="1218"/>
      <c r="I12" s="1669"/>
      <c r="J12" s="1669"/>
      <c r="K12" s="1658"/>
      <c r="L12" s="1661"/>
      <c r="M12" s="1664"/>
      <c r="N12" s="1672"/>
      <c r="O12" s="555">
        <v>41431</v>
      </c>
      <c r="P12" s="603" t="s">
        <v>757</v>
      </c>
      <c r="Q12" s="660">
        <v>96496771.870000005</v>
      </c>
    </row>
    <row r="13" spans="1:19" ht="14.95" customHeight="1">
      <c r="A13" s="1676"/>
      <c r="B13" s="1255"/>
      <c r="C13" s="1202"/>
      <c r="D13" s="1598"/>
      <c r="E13" s="1598"/>
      <c r="F13" s="1202"/>
      <c r="G13" s="1202"/>
      <c r="H13" s="1218"/>
      <c r="I13" s="1669"/>
      <c r="J13" s="1669"/>
      <c r="K13" s="1658"/>
      <c r="L13" s="1661"/>
      <c r="M13" s="1664"/>
      <c r="N13" s="1672"/>
      <c r="O13" s="555">
        <v>41460</v>
      </c>
      <c r="P13" s="603" t="s">
        <v>757</v>
      </c>
      <c r="Q13" s="660">
        <v>11799669.859999999</v>
      </c>
    </row>
    <row r="14" spans="1:19" ht="14.95" customHeight="1">
      <c r="A14" s="1676"/>
      <c r="B14" s="1255"/>
      <c r="C14" s="1202"/>
      <c r="D14" s="1598"/>
      <c r="E14" s="1598"/>
      <c r="F14" s="1202"/>
      <c r="G14" s="1202"/>
      <c r="H14" s="1218"/>
      <c r="I14" s="1669"/>
      <c r="J14" s="1669"/>
      <c r="K14" s="1658"/>
      <c r="L14" s="1661"/>
      <c r="M14" s="1664"/>
      <c r="N14" s="1672"/>
      <c r="O14" s="555">
        <v>41492</v>
      </c>
      <c r="P14" s="603" t="s">
        <v>757</v>
      </c>
      <c r="Q14" s="659">
        <v>66072964.93</v>
      </c>
    </row>
    <row r="15" spans="1:19" ht="14.95" customHeight="1">
      <c r="A15" s="1676"/>
      <c r="B15" s="1255"/>
      <c r="C15" s="1202"/>
      <c r="D15" s="1598"/>
      <c r="E15" s="1598"/>
      <c r="F15" s="1202"/>
      <c r="G15" s="1202"/>
      <c r="H15" s="1218"/>
      <c r="I15" s="1669"/>
      <c r="J15" s="1669"/>
      <c r="K15" s="1658"/>
      <c r="L15" s="1661"/>
      <c r="M15" s="1664"/>
      <c r="N15" s="1672"/>
      <c r="O15" s="494">
        <v>41523</v>
      </c>
      <c r="P15" s="495" t="s">
        <v>757</v>
      </c>
      <c r="Q15" s="299">
        <v>74797684.469999999</v>
      </c>
    </row>
    <row r="16" spans="1:19" ht="14.95" customHeight="1">
      <c r="A16" s="1676"/>
      <c r="B16" s="1255"/>
      <c r="C16" s="1202"/>
      <c r="D16" s="1598"/>
      <c r="E16" s="1598"/>
      <c r="F16" s="1202"/>
      <c r="G16" s="1202"/>
      <c r="H16" s="1218"/>
      <c r="I16" s="1669"/>
      <c r="J16" s="1669"/>
      <c r="K16" s="1658"/>
      <c r="L16" s="1661"/>
      <c r="M16" s="1664"/>
      <c r="N16" s="1672"/>
      <c r="O16" s="555">
        <v>41551</v>
      </c>
      <c r="P16" s="603" t="s">
        <v>757</v>
      </c>
      <c r="Q16" s="659">
        <v>1114074.03</v>
      </c>
    </row>
    <row r="17" spans="1:17" ht="14.95" customHeight="1">
      <c r="A17" s="1676"/>
      <c r="B17" s="1255"/>
      <c r="C17" s="1202"/>
      <c r="D17" s="1598"/>
      <c r="E17" s="1598"/>
      <c r="F17" s="1202"/>
      <c r="G17" s="1202"/>
      <c r="H17" s="1218"/>
      <c r="I17" s="1669"/>
      <c r="J17" s="1669"/>
      <c r="K17" s="1658"/>
      <c r="L17" s="1661"/>
      <c r="M17" s="1664"/>
      <c r="N17" s="1672"/>
      <c r="O17" s="555">
        <v>41584</v>
      </c>
      <c r="P17" s="603" t="s">
        <v>757</v>
      </c>
      <c r="Q17" s="659">
        <v>933181.49</v>
      </c>
    </row>
    <row r="18" spans="1:17" ht="14.95" customHeight="1">
      <c r="A18" s="1676"/>
      <c r="B18" s="1255"/>
      <c r="C18" s="1202"/>
      <c r="D18" s="1598"/>
      <c r="E18" s="1598"/>
      <c r="F18" s="1202"/>
      <c r="G18" s="1202"/>
      <c r="H18" s="1218"/>
      <c r="I18" s="1669"/>
      <c r="J18" s="1669"/>
      <c r="K18" s="1658"/>
      <c r="L18" s="1661"/>
      <c r="M18" s="1664"/>
      <c r="N18" s="1672"/>
      <c r="O18" s="578">
        <v>41613</v>
      </c>
      <c r="P18" s="658" t="s">
        <v>757</v>
      </c>
      <c r="Q18" s="657">
        <v>1102423.75</v>
      </c>
    </row>
    <row r="19" spans="1:17" ht="14.95" customHeight="1">
      <c r="A19" s="1676"/>
      <c r="B19" s="1255"/>
      <c r="C19" s="1202"/>
      <c r="D19" s="1598"/>
      <c r="E19" s="1598"/>
      <c r="F19" s="1202"/>
      <c r="G19" s="1202"/>
      <c r="H19" s="1218"/>
      <c r="I19" s="1669"/>
      <c r="J19" s="1669"/>
      <c r="K19" s="1658"/>
      <c r="L19" s="1661"/>
      <c r="M19" s="1664"/>
      <c r="N19" s="1672"/>
      <c r="O19" s="578">
        <v>41646</v>
      </c>
      <c r="P19" s="658" t="s">
        <v>757</v>
      </c>
      <c r="Q19" s="657">
        <v>1026568.7</v>
      </c>
    </row>
    <row r="20" spans="1:17" ht="14.95" customHeight="1">
      <c r="A20" s="1676"/>
      <c r="B20" s="1255"/>
      <c r="C20" s="1202"/>
      <c r="D20" s="1598"/>
      <c r="E20" s="1598"/>
      <c r="F20" s="1202"/>
      <c r="G20" s="1202"/>
      <c r="H20" s="1218"/>
      <c r="I20" s="1669"/>
      <c r="J20" s="1669"/>
      <c r="K20" s="1658"/>
      <c r="L20" s="1661"/>
      <c r="M20" s="1664"/>
      <c r="N20" s="1672"/>
      <c r="O20" s="578">
        <v>41676</v>
      </c>
      <c r="P20" s="658" t="s">
        <v>757</v>
      </c>
      <c r="Q20" s="657">
        <v>1107573.72</v>
      </c>
    </row>
    <row r="21" spans="1:17" ht="14.95" customHeight="1">
      <c r="A21" s="1676"/>
      <c r="B21" s="1255"/>
      <c r="C21" s="1202"/>
      <c r="D21" s="1598"/>
      <c r="E21" s="1598"/>
      <c r="F21" s="1202"/>
      <c r="G21" s="1202"/>
      <c r="H21" s="1218"/>
      <c r="I21" s="1669"/>
      <c r="J21" s="1669"/>
      <c r="K21" s="1658"/>
      <c r="L21" s="1661"/>
      <c r="M21" s="1664"/>
      <c r="N21" s="1672"/>
      <c r="O21" s="578">
        <v>41704</v>
      </c>
      <c r="P21" s="658" t="s">
        <v>757</v>
      </c>
      <c r="Q21" s="657">
        <v>1225983.02</v>
      </c>
    </row>
    <row r="22" spans="1:17" ht="14.95" customHeight="1">
      <c r="A22" s="1676"/>
      <c r="B22" s="1255"/>
      <c r="C22" s="1202"/>
      <c r="D22" s="1598"/>
      <c r="E22" s="1598"/>
      <c r="F22" s="1202"/>
      <c r="G22" s="1202"/>
      <c r="H22" s="1218"/>
      <c r="I22" s="1669"/>
      <c r="J22" s="1669"/>
      <c r="K22" s="1658"/>
      <c r="L22" s="1661"/>
      <c r="M22" s="1664"/>
      <c r="N22" s="1672"/>
      <c r="O22" s="578">
        <v>41733</v>
      </c>
      <c r="P22" s="658" t="s">
        <v>757</v>
      </c>
      <c r="Q22" s="657">
        <v>11597601.92</v>
      </c>
    </row>
    <row r="23" spans="1:17" ht="14.95" customHeight="1">
      <c r="A23" s="1676"/>
      <c r="B23" s="1255"/>
      <c r="C23" s="1202"/>
      <c r="D23" s="1598"/>
      <c r="E23" s="1598"/>
      <c r="F23" s="1202"/>
      <c r="G23" s="1202"/>
      <c r="H23" s="1218"/>
      <c r="I23" s="1669"/>
      <c r="J23" s="1669"/>
      <c r="K23" s="1658"/>
      <c r="L23" s="1661"/>
      <c r="M23" s="1664"/>
      <c r="N23" s="1672"/>
      <c r="O23" s="578">
        <v>41765</v>
      </c>
      <c r="P23" s="658" t="s">
        <v>757</v>
      </c>
      <c r="Q23" s="657">
        <v>1055555.52</v>
      </c>
    </row>
    <row r="24" spans="1:17" ht="14.95" customHeight="1">
      <c r="A24" s="1676"/>
      <c r="B24" s="1255"/>
      <c r="C24" s="1202"/>
      <c r="D24" s="1598"/>
      <c r="E24" s="1598"/>
      <c r="F24" s="1202"/>
      <c r="G24" s="1202"/>
      <c r="H24" s="1218"/>
      <c r="I24" s="1669"/>
      <c r="J24" s="1669"/>
      <c r="K24" s="1658"/>
      <c r="L24" s="1661"/>
      <c r="M24" s="1664"/>
      <c r="N24" s="1672"/>
      <c r="O24" s="578">
        <v>41795</v>
      </c>
      <c r="P24" s="658" t="s">
        <v>757</v>
      </c>
      <c r="Q24" s="657">
        <v>1343150.49</v>
      </c>
    </row>
    <row r="25" spans="1:17" ht="14.95" customHeight="1">
      <c r="A25" s="1676"/>
      <c r="B25" s="1255"/>
      <c r="C25" s="1202"/>
      <c r="D25" s="1598"/>
      <c r="E25" s="1598"/>
      <c r="F25" s="1202"/>
      <c r="G25" s="1202"/>
      <c r="H25" s="1218"/>
      <c r="I25" s="1669"/>
      <c r="J25" s="1669"/>
      <c r="K25" s="1658"/>
      <c r="L25" s="1661"/>
      <c r="M25" s="1664"/>
      <c r="N25" s="1672"/>
      <c r="O25" s="578">
        <v>41827</v>
      </c>
      <c r="P25" s="658" t="s">
        <v>757</v>
      </c>
      <c r="Q25" s="657">
        <v>27005139.48</v>
      </c>
    </row>
    <row r="26" spans="1:17" ht="14.95" customHeight="1">
      <c r="A26" s="1676"/>
      <c r="B26" s="1255"/>
      <c r="C26" s="1202"/>
      <c r="D26" s="1598"/>
      <c r="E26" s="1598"/>
      <c r="F26" s="1202"/>
      <c r="G26" s="1202"/>
      <c r="H26" s="1218"/>
      <c r="I26" s="1669"/>
      <c r="J26" s="1669"/>
      <c r="K26" s="1658"/>
      <c r="L26" s="1661"/>
      <c r="M26" s="1664"/>
      <c r="N26" s="1672"/>
      <c r="O26" s="578">
        <v>41857</v>
      </c>
      <c r="P26" s="658" t="s">
        <v>757</v>
      </c>
      <c r="Q26" s="657">
        <v>14059970.76</v>
      </c>
    </row>
    <row r="27" spans="1:17" ht="14.95" customHeight="1">
      <c r="A27" s="1676"/>
      <c r="B27" s="1255"/>
      <c r="C27" s="1202"/>
      <c r="D27" s="1598"/>
      <c r="E27" s="1598"/>
      <c r="F27" s="1202"/>
      <c r="G27" s="1202"/>
      <c r="H27" s="1218"/>
      <c r="I27" s="1669"/>
      <c r="J27" s="1669"/>
      <c r="K27" s="1658"/>
      <c r="L27" s="1661"/>
      <c r="M27" s="1664"/>
      <c r="N27" s="1672"/>
      <c r="O27" s="578">
        <v>41887</v>
      </c>
      <c r="P27" s="658" t="s">
        <v>757</v>
      </c>
      <c r="Q27" s="657">
        <v>262036.25</v>
      </c>
    </row>
    <row r="28" spans="1:17" ht="14.95" customHeight="1">
      <c r="A28" s="1676"/>
      <c r="B28" s="1255"/>
      <c r="C28" s="1202"/>
      <c r="D28" s="1598"/>
      <c r="E28" s="1598"/>
      <c r="F28" s="1202"/>
      <c r="G28" s="1202"/>
      <c r="H28" s="1218"/>
      <c r="I28" s="1669"/>
      <c r="J28" s="1669"/>
      <c r="K28" s="1658"/>
      <c r="L28" s="1661"/>
      <c r="M28" s="1664"/>
      <c r="N28" s="1672"/>
      <c r="O28" s="578">
        <v>41918</v>
      </c>
      <c r="P28" s="658" t="s">
        <v>757</v>
      </c>
      <c r="Q28" s="657">
        <v>17394583.210000001</v>
      </c>
    </row>
    <row r="29" spans="1:17" ht="18" customHeight="1" thickBot="1">
      <c r="A29" s="1677"/>
      <c r="B29" s="1678"/>
      <c r="C29" s="1666"/>
      <c r="D29" s="1599"/>
      <c r="E29" s="1599"/>
      <c r="F29" s="1666"/>
      <c r="G29" s="1666"/>
      <c r="H29" s="1667"/>
      <c r="I29" s="1670"/>
      <c r="J29" s="1670"/>
      <c r="K29" s="1659"/>
      <c r="L29" s="1662"/>
      <c r="M29" s="1665"/>
      <c r="N29" s="1673"/>
      <c r="O29" s="542">
        <v>41949</v>
      </c>
      <c r="P29" s="656" t="s">
        <v>757</v>
      </c>
      <c r="Q29" s="655">
        <v>21835384.789999999</v>
      </c>
    </row>
    <row r="30" spans="1:17">
      <c r="B30" s="300"/>
      <c r="C30" s="482"/>
      <c r="D30" s="301"/>
      <c r="E30" s="301"/>
      <c r="F30" s="143"/>
      <c r="G30" s="482"/>
      <c r="H30" s="302"/>
      <c r="I30" s="41"/>
      <c r="J30" s="41"/>
    </row>
    <row r="31" spans="1:17">
      <c r="B31" s="300"/>
      <c r="C31" s="482"/>
      <c r="D31" s="301"/>
      <c r="E31" s="301"/>
      <c r="F31" s="143"/>
      <c r="G31" s="482"/>
      <c r="H31" s="302"/>
      <c r="I31" s="41"/>
      <c r="J31" s="41"/>
    </row>
    <row r="32" spans="1:17" ht="17.7" thickBot="1">
      <c r="B32" s="491"/>
      <c r="C32" s="482"/>
      <c r="D32" s="491"/>
      <c r="E32" s="491"/>
      <c r="F32" s="143"/>
      <c r="M32" s="144" t="s">
        <v>758</v>
      </c>
      <c r="N32" s="303">
        <f>N6</f>
        <v>100000000</v>
      </c>
      <c r="P32" s="273" t="s">
        <v>759</v>
      </c>
      <c r="Q32" s="303">
        <f>SUM(Q6:Q29)</f>
        <v>771143208.51999998</v>
      </c>
    </row>
    <row r="33" spans="1:18" ht="14.95" thickTop="1">
      <c r="B33" s="491"/>
      <c r="C33" s="482"/>
      <c r="D33" s="491"/>
      <c r="E33" s="491"/>
      <c r="F33" s="143"/>
      <c r="G33" s="485"/>
      <c r="H33" s="172"/>
    </row>
    <row r="35" spans="1:18" ht="17.5" customHeight="1">
      <c r="A35" s="1399" t="s">
        <v>760</v>
      </c>
      <c r="B35" s="1399"/>
      <c r="C35" s="1399"/>
      <c r="D35" s="1399"/>
      <c r="E35" s="1399"/>
      <c r="F35" s="1399"/>
      <c r="G35" s="1399"/>
      <c r="H35" s="1399"/>
      <c r="I35" s="1399"/>
      <c r="J35" s="1399"/>
      <c r="K35" s="1399"/>
      <c r="L35" s="1399"/>
      <c r="M35" s="1399"/>
      <c r="N35" s="1399"/>
      <c r="O35" s="1399"/>
      <c r="P35" s="1399"/>
      <c r="Q35" s="1399"/>
      <c r="R35" s="484"/>
    </row>
    <row r="36" spans="1:18">
      <c r="A36" s="1399" t="s">
        <v>761</v>
      </c>
      <c r="B36" s="1399"/>
      <c r="C36" s="1399"/>
      <c r="D36" s="1399"/>
      <c r="E36" s="1399"/>
      <c r="F36" s="1399"/>
      <c r="G36" s="1399"/>
      <c r="H36" s="1399"/>
      <c r="I36" s="1399"/>
      <c r="J36" s="1399"/>
      <c r="K36" s="1399"/>
      <c r="L36" s="1399"/>
      <c r="M36" s="1399"/>
      <c r="N36" s="1399"/>
      <c r="O36" s="1399"/>
      <c r="P36" s="1399"/>
      <c r="Q36" s="1399"/>
    </row>
    <row r="37" spans="1:18">
      <c r="A37" s="1399" t="s">
        <v>762</v>
      </c>
      <c r="B37" s="1399"/>
      <c r="C37" s="1399"/>
      <c r="D37" s="1399"/>
      <c r="E37" s="1399"/>
      <c r="F37" s="1399"/>
      <c r="G37" s="1399"/>
      <c r="H37" s="1399"/>
      <c r="I37" s="1399"/>
      <c r="J37" s="1399"/>
      <c r="K37" s="1399"/>
      <c r="L37" s="1399"/>
      <c r="M37" s="1399"/>
      <c r="N37" s="1399"/>
      <c r="O37" s="1399"/>
      <c r="P37" s="1399"/>
      <c r="Q37" s="1399"/>
    </row>
    <row r="38" spans="1:18">
      <c r="A38" s="1399" t="s">
        <v>763</v>
      </c>
      <c r="B38" s="1399"/>
      <c r="C38" s="1399"/>
      <c r="D38" s="1399"/>
      <c r="E38" s="1399"/>
      <c r="F38" s="1399"/>
      <c r="G38" s="1399"/>
      <c r="H38" s="1399"/>
      <c r="I38" s="1399"/>
      <c r="J38" s="1399"/>
      <c r="K38" s="1399"/>
      <c r="L38" s="1399"/>
      <c r="M38" s="1399"/>
      <c r="N38" s="1399"/>
      <c r="O38" s="1399"/>
      <c r="P38" s="1399"/>
      <c r="Q38" s="1399"/>
    </row>
    <row r="39" spans="1:18">
      <c r="A39" s="492" t="s">
        <v>764</v>
      </c>
    </row>
    <row r="765" spans="6:6" ht="40.75">
      <c r="F765" s="499" t="s">
        <v>625</v>
      </c>
    </row>
  </sheetData>
  <mergeCells count="36">
    <mergeCell ref="A36:Q36"/>
    <mergeCell ref="A37:Q37"/>
    <mergeCell ref="F6:F29"/>
    <mergeCell ref="G6:G29"/>
    <mergeCell ref="A38:Q38"/>
    <mergeCell ref="H6:H29"/>
    <mergeCell ref="I6:J29"/>
    <mergeCell ref="N6:N29"/>
    <mergeCell ref="O6:O7"/>
    <mergeCell ref="P6:P7"/>
    <mergeCell ref="A35:Q35"/>
    <mergeCell ref="A6:A29"/>
    <mergeCell ref="B6:B29"/>
    <mergeCell ref="C6:C29"/>
    <mergeCell ref="D6:D29"/>
    <mergeCell ref="E6:E29"/>
    <mergeCell ref="Q6:Q7"/>
    <mergeCell ref="K7:K8"/>
    <mergeCell ref="L7:L8"/>
    <mergeCell ref="M7:M8"/>
    <mergeCell ref="K9:K29"/>
    <mergeCell ref="L9:L29"/>
    <mergeCell ref="M9:M29"/>
    <mergeCell ref="N4:N5"/>
    <mergeCell ref="O4:Q4"/>
    <mergeCell ref="K5:L5"/>
    <mergeCell ref="A1:O1"/>
    <mergeCell ref="A2:O2"/>
    <mergeCell ref="A4:A5"/>
    <mergeCell ref="B4:B5"/>
    <mergeCell ref="C4:E4"/>
    <mergeCell ref="F4:F5"/>
    <mergeCell ref="G4:G5"/>
    <mergeCell ref="H4:H5"/>
    <mergeCell ref="I4:J5"/>
    <mergeCell ref="K4:M4"/>
  </mergeCells>
  <printOptions horizontalCentered="1"/>
  <pageMargins left="0.2" right="0.2" top="0.35" bottom="0.5" header="0.3" footer="0.3"/>
  <pageSetup paperSize="5" scale="55"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786"/>
  <sheetViews>
    <sheetView view="pageBreakPreview" topLeftCell="B4" zoomScale="85" zoomScaleSheetLayoutView="85" workbookViewId="0">
      <selection activeCell="K81" sqref="K81"/>
    </sheetView>
  </sheetViews>
  <sheetFormatPr defaultColWidth="9.125" defaultRowHeight="12.9"/>
  <cols>
    <col min="1" max="1" width="20.75" style="304" customWidth="1"/>
    <col min="2" max="3" width="9.125" style="304"/>
    <col min="4" max="4" width="30.75" style="304" customWidth="1"/>
    <col min="5" max="5" width="20" style="304" customWidth="1"/>
    <col min="6" max="6" width="19.875" style="304" customWidth="1"/>
    <col min="7" max="7" width="9.875" style="304" bestFit="1" customWidth="1"/>
    <col min="8" max="9" width="20" style="304" customWidth="1"/>
    <col min="10" max="10" width="1.25" style="304" customWidth="1"/>
    <col min="11" max="11" width="9.125" style="304"/>
    <col min="12" max="12" width="20" style="304" customWidth="1"/>
    <col min="13" max="13" width="14.375" style="304" customWidth="1"/>
    <col min="14" max="14" width="10" style="304" customWidth="1"/>
    <col min="15" max="15" width="18.75" style="304" customWidth="1"/>
    <col min="16" max="16" width="17.375" style="304" customWidth="1"/>
    <col min="17" max="17" width="18.25" style="304" customWidth="1"/>
    <col min="18" max="18" width="18" style="304" customWidth="1"/>
    <col min="19" max="19" width="2" style="304" customWidth="1"/>
    <col min="20" max="20" width="9" style="304" customWidth="1"/>
    <col min="21" max="21" width="17" style="304" customWidth="1"/>
    <col min="22" max="22" width="17.75" style="304" customWidth="1"/>
    <col min="23" max="16384" width="9.125" style="304"/>
  </cols>
  <sheetData>
    <row r="1" spans="1:22" ht="14.3">
      <c r="A1" s="1682" t="s">
        <v>750</v>
      </c>
      <c r="B1" s="1682"/>
      <c r="C1" s="1682"/>
      <c r="D1" s="1682"/>
      <c r="E1" s="1682"/>
      <c r="F1" s="1682"/>
      <c r="G1" s="1682"/>
      <c r="H1" s="1682"/>
      <c r="I1" s="1682"/>
      <c r="J1" s="1682"/>
      <c r="K1" s="1682"/>
      <c r="L1" s="1682"/>
      <c r="M1" s="1682"/>
      <c r="N1" s="1682"/>
      <c r="O1" s="1682"/>
      <c r="P1" s="1682"/>
      <c r="Q1" s="1682"/>
      <c r="R1" s="1682"/>
    </row>
    <row r="2" spans="1:22" ht="14.3">
      <c r="A2" s="1682" t="s">
        <v>765</v>
      </c>
      <c r="B2" s="1682"/>
      <c r="C2" s="1682"/>
      <c r="D2" s="1682"/>
      <c r="E2" s="1682"/>
      <c r="F2" s="1682"/>
      <c r="G2" s="1682"/>
      <c r="H2" s="1682"/>
      <c r="I2" s="1682"/>
      <c r="J2" s="1682"/>
      <c r="K2" s="1682"/>
      <c r="L2" s="1682"/>
      <c r="M2" s="1682"/>
      <c r="N2" s="1682"/>
      <c r="O2" s="1682"/>
      <c r="P2" s="1682"/>
      <c r="Q2" s="1682"/>
      <c r="R2" s="1682"/>
    </row>
    <row r="3" spans="1:22" ht="14.95" thickBot="1">
      <c r="A3" s="503"/>
      <c r="B3" s="503"/>
      <c r="C3" s="503"/>
      <c r="D3" s="503"/>
      <c r="E3" s="503"/>
      <c r="F3" s="305"/>
      <c r="G3" s="503"/>
      <c r="H3" s="306"/>
      <c r="I3" s="306"/>
      <c r="J3" s="306"/>
      <c r="K3" s="306"/>
      <c r="L3" s="503"/>
      <c r="M3" s="503"/>
      <c r="N3" s="503"/>
      <c r="O3" s="503"/>
      <c r="P3" s="306"/>
      <c r="Q3" s="503"/>
      <c r="R3" s="307"/>
    </row>
    <row r="4" spans="1:22" ht="14.95" customHeight="1">
      <c r="A4" s="1510" t="s">
        <v>766</v>
      </c>
      <c r="B4" s="1511"/>
      <c r="C4" s="1511"/>
      <c r="D4" s="1511"/>
      <c r="E4" s="1511"/>
      <c r="F4" s="1511"/>
      <c r="G4" s="1512"/>
      <c r="H4" s="1511" t="s">
        <v>767</v>
      </c>
      <c r="I4" s="1511"/>
      <c r="J4" s="1511"/>
      <c r="K4" s="1511"/>
      <c r="L4" s="1512"/>
      <c r="M4" s="1435" t="s">
        <v>649</v>
      </c>
      <c r="N4" s="1437"/>
      <c r="O4" s="1437"/>
      <c r="P4" s="1438"/>
      <c r="Q4" s="1683"/>
      <c r="R4" s="1439"/>
    </row>
    <row r="5" spans="1:22" ht="47.25" customHeight="1" thickBot="1">
      <c r="A5" s="700" t="s">
        <v>1</v>
      </c>
      <c r="B5" s="1679" t="s">
        <v>646</v>
      </c>
      <c r="C5" s="1679"/>
      <c r="D5" s="1680"/>
      <c r="E5" s="308" t="s">
        <v>768</v>
      </c>
      <c r="F5" s="309" t="s">
        <v>769</v>
      </c>
      <c r="G5" s="310" t="s">
        <v>770</v>
      </c>
      <c r="H5" s="697" t="s">
        <v>771</v>
      </c>
      <c r="I5" s="311" t="s">
        <v>772</v>
      </c>
      <c r="J5" s="1681" t="s">
        <v>770</v>
      </c>
      <c r="K5" s="1680"/>
      <c r="L5" s="699" t="s">
        <v>773</v>
      </c>
      <c r="M5" s="698" t="s">
        <v>774</v>
      </c>
      <c r="N5" s="697" t="s">
        <v>775</v>
      </c>
      <c r="O5" s="697" t="s">
        <v>776</v>
      </c>
      <c r="P5" s="697" t="s">
        <v>777</v>
      </c>
      <c r="Q5" s="696" t="s">
        <v>778</v>
      </c>
      <c r="R5" s="695" t="s">
        <v>779</v>
      </c>
    </row>
    <row r="6" spans="1:22" ht="14.3">
      <c r="A6" s="312">
        <v>40256</v>
      </c>
      <c r="B6" s="1684" t="s">
        <v>780</v>
      </c>
      <c r="C6" s="1684"/>
      <c r="D6" s="1685"/>
      <c r="E6" s="313">
        <v>4070000</v>
      </c>
      <c r="F6" s="314">
        <v>107.75</v>
      </c>
      <c r="G6" s="315" t="s">
        <v>516</v>
      </c>
      <c r="H6" s="316">
        <v>40261</v>
      </c>
      <c r="I6" s="313">
        <v>4377249.3</v>
      </c>
      <c r="J6" s="1686" t="s">
        <v>516</v>
      </c>
      <c r="K6" s="1687"/>
      <c r="L6" s="317">
        <v>2184</v>
      </c>
      <c r="M6" s="318">
        <v>40715</v>
      </c>
      <c r="N6" s="319" t="s">
        <v>516</v>
      </c>
      <c r="O6" s="319">
        <v>4070000</v>
      </c>
      <c r="P6" s="320">
        <v>3151186.31</v>
      </c>
      <c r="Q6" s="321">
        <v>902632.95</v>
      </c>
      <c r="R6" s="322">
        <v>3457746.41</v>
      </c>
      <c r="S6" s="323"/>
      <c r="U6" s="324"/>
      <c r="V6" s="325"/>
    </row>
    <row r="7" spans="1:22" ht="14.3">
      <c r="A7" s="686">
        <v>40256</v>
      </c>
      <c r="B7" s="1688" t="s">
        <v>781</v>
      </c>
      <c r="C7" s="1688"/>
      <c r="D7" s="1689"/>
      <c r="E7" s="326">
        <v>7617617</v>
      </c>
      <c r="F7" s="694">
        <v>109</v>
      </c>
      <c r="G7" s="685" t="s">
        <v>516</v>
      </c>
      <c r="H7" s="693">
        <v>40261</v>
      </c>
      <c r="I7" s="683">
        <v>8279156.3600000003</v>
      </c>
      <c r="J7" s="1690" t="s">
        <v>516</v>
      </c>
      <c r="K7" s="1691"/>
      <c r="L7" s="682">
        <v>4129.63</v>
      </c>
      <c r="M7" s="681">
        <v>40835</v>
      </c>
      <c r="N7" s="681" t="s">
        <v>516</v>
      </c>
      <c r="O7" s="680">
        <v>7617617</v>
      </c>
      <c r="P7" s="679">
        <v>5891601.7199999997</v>
      </c>
      <c r="Q7" s="321">
        <v>1685709.52</v>
      </c>
      <c r="R7" s="678">
        <v>6462971.5499999998</v>
      </c>
      <c r="S7" s="323"/>
      <c r="U7" s="324"/>
      <c r="V7" s="325"/>
    </row>
    <row r="8" spans="1:22" ht="14.3">
      <c r="A8" s="686">
        <v>40256</v>
      </c>
      <c r="B8" s="1689" t="s">
        <v>781</v>
      </c>
      <c r="C8" s="1692"/>
      <c r="D8" s="1692"/>
      <c r="E8" s="683">
        <v>8030000</v>
      </c>
      <c r="F8" s="689">
        <v>108.875</v>
      </c>
      <c r="G8" s="685" t="s">
        <v>516</v>
      </c>
      <c r="H8" s="684">
        <v>40261</v>
      </c>
      <c r="I8" s="683">
        <v>8716264.6199999992</v>
      </c>
      <c r="J8" s="1690" t="s">
        <v>516</v>
      </c>
      <c r="K8" s="1691"/>
      <c r="L8" s="682">
        <v>4347.74</v>
      </c>
      <c r="M8" s="681">
        <v>40715</v>
      </c>
      <c r="N8" s="681" t="s">
        <v>516</v>
      </c>
      <c r="O8" s="680">
        <v>8030000</v>
      </c>
      <c r="P8" s="679">
        <v>5964013.1699999999</v>
      </c>
      <c r="Q8" s="321">
        <v>2022652.0399999998</v>
      </c>
      <c r="R8" s="678">
        <v>6555383.1900000004</v>
      </c>
      <c r="S8" s="323"/>
      <c r="U8" s="324"/>
      <c r="V8" s="325"/>
    </row>
    <row r="9" spans="1:22" ht="14.3">
      <c r="A9" s="686">
        <v>40276</v>
      </c>
      <c r="B9" s="1693" t="s">
        <v>782</v>
      </c>
      <c r="C9" s="1693"/>
      <c r="D9" s="1694"/>
      <c r="E9" s="683">
        <v>23500000</v>
      </c>
      <c r="F9" s="689">
        <v>110.502</v>
      </c>
      <c r="G9" s="685" t="s">
        <v>516</v>
      </c>
      <c r="H9" s="684">
        <v>40326</v>
      </c>
      <c r="I9" s="683">
        <v>26041642.5</v>
      </c>
      <c r="J9" s="1690" t="s">
        <v>516</v>
      </c>
      <c r="K9" s="1691"/>
      <c r="L9" s="682">
        <v>12983</v>
      </c>
      <c r="M9" s="681">
        <v>40701</v>
      </c>
      <c r="N9" s="681" t="s">
        <v>516</v>
      </c>
      <c r="O9" s="680">
        <v>23500000</v>
      </c>
      <c r="P9" s="679">
        <v>22350367.079999998</v>
      </c>
      <c r="Q9" s="321">
        <v>1149632.9500000002</v>
      </c>
      <c r="R9" s="678">
        <v>25039988.52</v>
      </c>
      <c r="S9" s="323"/>
      <c r="U9" s="324"/>
      <c r="V9" s="325"/>
    </row>
    <row r="10" spans="1:22" ht="14.3">
      <c r="A10" s="686">
        <v>40276</v>
      </c>
      <c r="B10" s="1693" t="s">
        <v>783</v>
      </c>
      <c r="C10" s="1693"/>
      <c r="D10" s="1694"/>
      <c r="E10" s="683">
        <v>8900014</v>
      </c>
      <c r="F10" s="689">
        <v>107.5</v>
      </c>
      <c r="G10" s="685" t="s">
        <v>516</v>
      </c>
      <c r="H10" s="684">
        <v>40298</v>
      </c>
      <c r="I10" s="683">
        <v>9598522.9499999993</v>
      </c>
      <c r="J10" s="1690" t="s">
        <v>516</v>
      </c>
      <c r="K10" s="1691"/>
      <c r="L10" s="682">
        <v>4783</v>
      </c>
      <c r="M10" s="681">
        <v>40701</v>
      </c>
      <c r="N10" s="681" t="s">
        <v>516</v>
      </c>
      <c r="O10" s="680">
        <v>8900014</v>
      </c>
      <c r="P10" s="679">
        <v>6542218.46</v>
      </c>
      <c r="Q10" s="321">
        <v>2357795.5399999996</v>
      </c>
      <c r="R10" s="678">
        <v>7045773.9299999997</v>
      </c>
      <c r="S10" s="323"/>
      <c r="U10" s="324"/>
      <c r="V10" s="325"/>
    </row>
    <row r="11" spans="1:22" ht="14.3">
      <c r="A11" s="686">
        <v>40309</v>
      </c>
      <c r="B11" s="1693" t="s">
        <v>784</v>
      </c>
      <c r="C11" s="1693"/>
      <c r="D11" s="1694"/>
      <c r="E11" s="683">
        <v>10751382</v>
      </c>
      <c r="F11" s="689">
        <v>106.806</v>
      </c>
      <c r="G11" s="685" t="s">
        <v>516</v>
      </c>
      <c r="H11" s="684">
        <v>40359</v>
      </c>
      <c r="I11" s="683">
        <v>11511052.25</v>
      </c>
      <c r="J11" s="1690" t="s">
        <v>516</v>
      </c>
      <c r="K11" s="1691"/>
      <c r="L11" s="682">
        <v>5741</v>
      </c>
      <c r="M11" s="681">
        <v>40701</v>
      </c>
      <c r="N11" s="681" t="s">
        <v>516</v>
      </c>
      <c r="O11" s="680">
        <v>10751382</v>
      </c>
      <c r="P11" s="679">
        <v>9819269.5399999991</v>
      </c>
      <c r="Q11" s="321">
        <v>932112.47000000009</v>
      </c>
      <c r="R11" s="678">
        <v>10550917.23</v>
      </c>
      <c r="S11" s="323"/>
      <c r="U11" s="324"/>
      <c r="V11" s="325"/>
    </row>
    <row r="12" spans="1:22" ht="14.3">
      <c r="A12" s="686">
        <v>40309</v>
      </c>
      <c r="B12" s="1693" t="s">
        <v>785</v>
      </c>
      <c r="C12" s="1693"/>
      <c r="D12" s="1694"/>
      <c r="E12" s="683">
        <v>12898996</v>
      </c>
      <c r="F12" s="689">
        <v>109.42</v>
      </c>
      <c r="G12" s="685" t="s">
        <v>516</v>
      </c>
      <c r="H12" s="684">
        <v>40359</v>
      </c>
      <c r="I12" s="683">
        <v>14151228.74</v>
      </c>
      <c r="J12" s="1690" t="s">
        <v>516</v>
      </c>
      <c r="K12" s="1691"/>
      <c r="L12" s="682">
        <v>7057</v>
      </c>
      <c r="M12" s="681">
        <v>40701</v>
      </c>
      <c r="N12" s="681" t="s">
        <v>516</v>
      </c>
      <c r="O12" s="680">
        <v>12898996</v>
      </c>
      <c r="P12" s="679">
        <v>12570392.4</v>
      </c>
      <c r="Q12" s="321">
        <v>328603.62</v>
      </c>
      <c r="R12" s="678">
        <v>13886503.76</v>
      </c>
      <c r="S12" s="323"/>
      <c r="U12" s="324"/>
      <c r="V12" s="325"/>
    </row>
    <row r="13" spans="1:22" ht="14.3">
      <c r="A13" s="686">
        <v>40309</v>
      </c>
      <c r="B13" s="1695" t="s">
        <v>786</v>
      </c>
      <c r="C13" s="1695"/>
      <c r="D13" s="1695"/>
      <c r="E13" s="683">
        <v>8744333</v>
      </c>
      <c r="F13" s="689">
        <v>110.798</v>
      </c>
      <c r="G13" s="685" t="s">
        <v>516</v>
      </c>
      <c r="H13" s="684">
        <v>40359</v>
      </c>
      <c r="I13" s="683">
        <v>9717173.0800000001</v>
      </c>
      <c r="J13" s="1690" t="s">
        <v>516</v>
      </c>
      <c r="K13" s="1691"/>
      <c r="L13" s="682">
        <v>4844</v>
      </c>
      <c r="M13" s="681">
        <v>40701</v>
      </c>
      <c r="N13" s="681" t="s">
        <v>516</v>
      </c>
      <c r="O13" s="680">
        <v>8744333</v>
      </c>
      <c r="P13" s="679">
        <v>8483187.5999999996</v>
      </c>
      <c r="Q13" s="321">
        <v>261145.39</v>
      </c>
      <c r="R13" s="678">
        <v>9482247.1899999995</v>
      </c>
      <c r="U13" s="324"/>
      <c r="V13" s="325"/>
    </row>
    <row r="14" spans="1:22" ht="14.3">
      <c r="A14" s="686">
        <v>40323</v>
      </c>
      <c r="B14" s="1696" t="s">
        <v>787</v>
      </c>
      <c r="C14" s="1693"/>
      <c r="D14" s="1694"/>
      <c r="E14" s="683">
        <v>8417817</v>
      </c>
      <c r="F14" s="689">
        <v>110.125</v>
      </c>
      <c r="G14" s="685" t="s">
        <v>516</v>
      </c>
      <c r="H14" s="684">
        <v>40389</v>
      </c>
      <c r="I14" s="683">
        <v>9294363.1099999994</v>
      </c>
      <c r="J14" s="1690" t="s">
        <v>516</v>
      </c>
      <c r="K14" s="1691"/>
      <c r="L14" s="682">
        <v>4635</v>
      </c>
      <c r="M14" s="681">
        <v>40701</v>
      </c>
      <c r="N14" s="681" t="s">
        <v>516</v>
      </c>
      <c r="O14" s="680">
        <v>8417817</v>
      </c>
      <c r="P14" s="679">
        <v>8171159.0499999998</v>
      </c>
      <c r="Q14" s="321">
        <v>246657.92999999996</v>
      </c>
      <c r="R14" s="678">
        <v>8985817.9399999995</v>
      </c>
      <c r="U14" s="324"/>
      <c r="V14" s="325"/>
    </row>
    <row r="15" spans="1:22" ht="14.3">
      <c r="A15" s="686">
        <v>40323</v>
      </c>
      <c r="B15" s="1695" t="s">
        <v>786</v>
      </c>
      <c r="C15" s="1695"/>
      <c r="D15" s="1695"/>
      <c r="E15" s="683">
        <v>17119972</v>
      </c>
      <c r="F15" s="689">
        <v>109.553</v>
      </c>
      <c r="G15" s="685" t="s">
        <v>516</v>
      </c>
      <c r="H15" s="684">
        <v>40389</v>
      </c>
      <c r="I15" s="683">
        <v>18801712.030000001</v>
      </c>
      <c r="J15" s="1690" t="s">
        <v>516</v>
      </c>
      <c r="K15" s="1691"/>
      <c r="L15" s="682">
        <v>9377</v>
      </c>
      <c r="M15" s="681">
        <v>40806</v>
      </c>
      <c r="N15" s="681" t="s">
        <v>516</v>
      </c>
      <c r="O15" s="680">
        <v>17119972</v>
      </c>
      <c r="P15" s="679">
        <v>15030711.91</v>
      </c>
      <c r="Q15" s="321">
        <v>2089260.0899999999</v>
      </c>
      <c r="R15" s="678">
        <v>16658560.560000001</v>
      </c>
      <c r="U15" s="324"/>
      <c r="V15" s="325"/>
    </row>
    <row r="16" spans="1:22" ht="14.3">
      <c r="A16" s="686">
        <v>40346</v>
      </c>
      <c r="B16" s="1695" t="s">
        <v>784</v>
      </c>
      <c r="C16" s="1695"/>
      <c r="D16" s="1695"/>
      <c r="E16" s="683">
        <v>34441059</v>
      </c>
      <c r="F16" s="689">
        <v>110.785</v>
      </c>
      <c r="G16" s="685" t="s">
        <v>516</v>
      </c>
      <c r="H16" s="684">
        <v>40420</v>
      </c>
      <c r="I16" s="683">
        <v>38273994.890000001</v>
      </c>
      <c r="J16" s="1690" t="s">
        <v>516</v>
      </c>
      <c r="K16" s="1691"/>
      <c r="L16" s="682">
        <v>19077</v>
      </c>
      <c r="M16" s="681">
        <v>40715</v>
      </c>
      <c r="N16" s="681" t="s">
        <v>516</v>
      </c>
      <c r="O16" s="680">
        <v>34441059</v>
      </c>
      <c r="P16" s="679">
        <v>32656125.289999999</v>
      </c>
      <c r="Q16" s="321">
        <v>1784933.7200000002</v>
      </c>
      <c r="R16" s="678">
        <v>36072055.770000003</v>
      </c>
      <c r="U16" s="324"/>
      <c r="V16" s="325"/>
    </row>
    <row r="17" spans="1:22" ht="14.3">
      <c r="A17" s="686">
        <v>40346</v>
      </c>
      <c r="B17" s="1695" t="s">
        <v>782</v>
      </c>
      <c r="C17" s="1695"/>
      <c r="D17" s="1695"/>
      <c r="E17" s="683">
        <v>28209085</v>
      </c>
      <c r="F17" s="689">
        <v>112.02800000000001</v>
      </c>
      <c r="G17" s="685" t="s">
        <v>516</v>
      </c>
      <c r="H17" s="684">
        <v>40420</v>
      </c>
      <c r="I17" s="683">
        <v>31693810.469999999</v>
      </c>
      <c r="J17" s="1690" t="s">
        <v>516</v>
      </c>
      <c r="K17" s="1691"/>
      <c r="L17" s="682">
        <v>15801</v>
      </c>
      <c r="M17" s="681">
        <v>40806</v>
      </c>
      <c r="N17" s="681" t="s">
        <v>516</v>
      </c>
      <c r="O17" s="680">
        <v>28209085</v>
      </c>
      <c r="P17" s="679">
        <v>25930432.690000001</v>
      </c>
      <c r="Q17" s="321">
        <v>2278652.31</v>
      </c>
      <c r="R17" s="678">
        <v>29142473.560000002</v>
      </c>
      <c r="U17" s="324"/>
      <c r="V17" s="325"/>
    </row>
    <row r="18" spans="1:22" ht="14.3">
      <c r="A18" s="686">
        <v>40373</v>
      </c>
      <c r="B18" s="1695" t="s">
        <v>784</v>
      </c>
      <c r="C18" s="1695"/>
      <c r="D18" s="1695"/>
      <c r="E18" s="683">
        <v>6004156</v>
      </c>
      <c r="F18" s="689">
        <v>106.625</v>
      </c>
      <c r="G18" s="685" t="s">
        <v>516</v>
      </c>
      <c r="H18" s="684">
        <v>40451</v>
      </c>
      <c r="I18" s="683">
        <v>6416804.125</v>
      </c>
      <c r="J18" s="1690" t="s">
        <v>516</v>
      </c>
      <c r="K18" s="1691"/>
      <c r="L18" s="682">
        <v>3200</v>
      </c>
      <c r="M18" s="681">
        <v>40715</v>
      </c>
      <c r="N18" s="681" t="s">
        <v>516</v>
      </c>
      <c r="O18" s="680">
        <v>6004156</v>
      </c>
      <c r="P18" s="679">
        <v>5656049.2599999998</v>
      </c>
      <c r="Q18" s="321">
        <v>348106.74000000005</v>
      </c>
      <c r="R18" s="678">
        <v>6051772.3899999997</v>
      </c>
      <c r="U18" s="324"/>
      <c r="V18" s="325"/>
    </row>
    <row r="19" spans="1:22" ht="14.3">
      <c r="A19" s="686">
        <v>40373</v>
      </c>
      <c r="B19" s="1695" t="s">
        <v>780</v>
      </c>
      <c r="C19" s="1695"/>
      <c r="D19" s="1695"/>
      <c r="E19" s="683">
        <v>6860835</v>
      </c>
      <c r="F19" s="689">
        <v>108.505</v>
      </c>
      <c r="G19" s="685" t="s">
        <v>516</v>
      </c>
      <c r="H19" s="684">
        <v>40451</v>
      </c>
      <c r="I19" s="683">
        <v>7462725.5767499991</v>
      </c>
      <c r="J19" s="1690" t="s">
        <v>516</v>
      </c>
      <c r="K19" s="1691"/>
      <c r="L19" s="682">
        <v>3722</v>
      </c>
      <c r="M19" s="681">
        <v>40835</v>
      </c>
      <c r="N19" s="681" t="s">
        <v>516</v>
      </c>
      <c r="O19" s="680">
        <v>6860835</v>
      </c>
      <c r="P19" s="679">
        <v>6520875.0700000003</v>
      </c>
      <c r="Q19" s="321">
        <v>339959.93</v>
      </c>
      <c r="R19" s="678">
        <v>7105303.9699999997</v>
      </c>
      <c r="U19" s="324"/>
      <c r="V19" s="325"/>
    </row>
    <row r="20" spans="1:22" ht="14.3">
      <c r="A20" s="686">
        <v>40373</v>
      </c>
      <c r="B20" s="1695" t="s">
        <v>782</v>
      </c>
      <c r="C20" s="1695"/>
      <c r="D20" s="1695"/>
      <c r="E20" s="683">
        <v>13183361</v>
      </c>
      <c r="F20" s="689">
        <v>111.86</v>
      </c>
      <c r="G20" s="685" t="s">
        <v>516</v>
      </c>
      <c r="H20" s="684">
        <v>40451</v>
      </c>
      <c r="I20" s="683">
        <v>14789302.374600001</v>
      </c>
      <c r="J20" s="1690" t="s">
        <v>516</v>
      </c>
      <c r="K20" s="1691"/>
      <c r="L20" s="682">
        <v>7373</v>
      </c>
      <c r="M20" s="681">
        <v>40715</v>
      </c>
      <c r="N20" s="681" t="s">
        <v>516</v>
      </c>
      <c r="O20" s="680">
        <v>13183361</v>
      </c>
      <c r="P20" s="679">
        <v>12704840.59</v>
      </c>
      <c r="Q20" s="321">
        <v>478520.39</v>
      </c>
      <c r="R20" s="678">
        <v>14182378.619999999</v>
      </c>
      <c r="U20" s="324"/>
      <c r="V20" s="325"/>
    </row>
    <row r="21" spans="1:22" ht="14.3">
      <c r="A21" s="686">
        <v>40388</v>
      </c>
      <c r="B21" s="1695" t="s">
        <v>788</v>
      </c>
      <c r="C21" s="1695"/>
      <c r="D21" s="1695"/>
      <c r="E21" s="683">
        <v>2598386</v>
      </c>
      <c r="F21" s="689">
        <v>108.4375</v>
      </c>
      <c r="G21" s="685" t="s">
        <v>516</v>
      </c>
      <c r="H21" s="684">
        <v>40451</v>
      </c>
      <c r="I21" s="683">
        <v>2826677.6687500002</v>
      </c>
      <c r="J21" s="1690" t="s">
        <v>516</v>
      </c>
      <c r="K21" s="1691"/>
      <c r="L21" s="682">
        <v>1408</v>
      </c>
      <c r="M21" s="681">
        <v>40932</v>
      </c>
      <c r="N21" s="681" t="s">
        <v>516</v>
      </c>
      <c r="O21" s="680">
        <v>2598386</v>
      </c>
      <c r="P21" s="679">
        <v>1903406.58</v>
      </c>
      <c r="Q21" s="321">
        <v>694979.4</v>
      </c>
      <c r="R21" s="678">
        <v>2052702.39</v>
      </c>
      <c r="U21" s="324"/>
      <c r="V21" s="325"/>
    </row>
    <row r="22" spans="1:22" ht="14.3">
      <c r="A22" s="686">
        <v>40388</v>
      </c>
      <c r="B22" s="1695" t="s">
        <v>782</v>
      </c>
      <c r="C22" s="1695"/>
      <c r="D22" s="1695"/>
      <c r="E22" s="683">
        <v>9719455</v>
      </c>
      <c r="F22" s="689">
        <v>106.75</v>
      </c>
      <c r="G22" s="685" t="s">
        <v>516</v>
      </c>
      <c r="H22" s="684">
        <v>40480</v>
      </c>
      <c r="I22" s="683">
        <v>10394984.122500001</v>
      </c>
      <c r="J22" s="1690" t="s">
        <v>516</v>
      </c>
      <c r="K22" s="1691"/>
      <c r="L22" s="682">
        <v>5187</v>
      </c>
      <c r="M22" s="692">
        <v>40715</v>
      </c>
      <c r="N22" s="692" t="s">
        <v>516</v>
      </c>
      <c r="O22" s="691">
        <v>9719455</v>
      </c>
      <c r="P22" s="690">
        <v>9531446.1400000006</v>
      </c>
      <c r="Q22" s="321">
        <v>188008.86</v>
      </c>
      <c r="R22" s="678">
        <v>10223263.65</v>
      </c>
      <c r="U22" s="324"/>
      <c r="V22" s="325"/>
    </row>
    <row r="23" spans="1:22" ht="14.3">
      <c r="A23" s="686">
        <v>40407</v>
      </c>
      <c r="B23" s="1695" t="s">
        <v>784</v>
      </c>
      <c r="C23" s="1695"/>
      <c r="D23" s="1695"/>
      <c r="E23" s="683">
        <v>8279048</v>
      </c>
      <c r="F23" s="689">
        <v>110.19799999999999</v>
      </c>
      <c r="G23" s="685" t="s">
        <v>516</v>
      </c>
      <c r="H23" s="684">
        <v>40451</v>
      </c>
      <c r="I23" s="683">
        <v>9150989.2850400005</v>
      </c>
      <c r="J23" s="1690" t="s">
        <v>516</v>
      </c>
      <c r="K23" s="1691"/>
      <c r="L23" s="682">
        <v>4561</v>
      </c>
      <c r="M23" s="681">
        <v>40806</v>
      </c>
      <c r="N23" s="681" t="s">
        <v>516</v>
      </c>
      <c r="O23" s="680">
        <v>8279048</v>
      </c>
      <c r="P23" s="679">
        <v>6425216.9800000004</v>
      </c>
      <c r="Q23" s="321">
        <v>1853831.0299999998</v>
      </c>
      <c r="R23" s="678">
        <v>7078088.6299999999</v>
      </c>
      <c r="U23" s="324"/>
      <c r="V23" s="325"/>
    </row>
    <row r="24" spans="1:22" ht="14.3">
      <c r="A24" s="686">
        <v>40407</v>
      </c>
      <c r="B24" s="1695" t="s">
        <v>789</v>
      </c>
      <c r="C24" s="1695"/>
      <c r="D24" s="1695"/>
      <c r="E24" s="683">
        <v>5000000</v>
      </c>
      <c r="F24" s="689">
        <v>110.08799999999999</v>
      </c>
      <c r="G24" s="685" t="s">
        <v>516</v>
      </c>
      <c r="H24" s="684">
        <v>40480</v>
      </c>
      <c r="I24" s="683">
        <v>5520651.6699999999</v>
      </c>
      <c r="J24" s="1690" t="s">
        <v>516</v>
      </c>
      <c r="K24" s="1691"/>
      <c r="L24" s="682">
        <v>2752</v>
      </c>
      <c r="M24" s="681">
        <v>40835</v>
      </c>
      <c r="N24" s="681" t="s">
        <v>516</v>
      </c>
      <c r="O24" s="680">
        <v>5000000</v>
      </c>
      <c r="P24" s="679">
        <v>4580543.05</v>
      </c>
      <c r="Q24" s="321">
        <v>419456.95</v>
      </c>
      <c r="R24" s="678">
        <v>5029355.7299999995</v>
      </c>
      <c r="U24" s="324"/>
      <c r="V24" s="325"/>
    </row>
    <row r="25" spans="1:22" ht="14.3">
      <c r="A25" s="686">
        <v>40407</v>
      </c>
      <c r="B25" s="1690" t="s">
        <v>784</v>
      </c>
      <c r="C25" s="1697"/>
      <c r="D25" s="1691"/>
      <c r="E25" s="683">
        <v>10000000</v>
      </c>
      <c r="F25" s="689">
        <v>110.821</v>
      </c>
      <c r="G25" s="685" t="s">
        <v>516</v>
      </c>
      <c r="H25" s="684">
        <v>40480</v>
      </c>
      <c r="I25" s="688">
        <v>11115031.109999999</v>
      </c>
      <c r="J25" s="1690" t="s">
        <v>516</v>
      </c>
      <c r="K25" s="1691"/>
      <c r="L25" s="682">
        <v>5541</v>
      </c>
      <c r="M25" s="681">
        <v>40835</v>
      </c>
      <c r="N25" s="681" t="s">
        <v>516</v>
      </c>
      <c r="O25" s="680">
        <v>10000000</v>
      </c>
      <c r="P25" s="679">
        <v>9030538.9000000004</v>
      </c>
      <c r="Q25" s="321">
        <v>969461.1</v>
      </c>
      <c r="R25" s="678">
        <v>9994805.5399999991</v>
      </c>
      <c r="U25" s="324"/>
      <c r="V25" s="325"/>
    </row>
    <row r="26" spans="1:22" ht="14.3">
      <c r="A26" s="327">
        <v>40421</v>
      </c>
      <c r="B26" s="1703" t="s">
        <v>784</v>
      </c>
      <c r="C26" s="1703"/>
      <c r="D26" s="1703"/>
      <c r="E26" s="326">
        <v>9272482</v>
      </c>
      <c r="F26" s="493">
        <v>110.515</v>
      </c>
      <c r="G26" s="328" t="s">
        <v>516</v>
      </c>
      <c r="H26" s="329">
        <v>40450</v>
      </c>
      <c r="I26" s="326">
        <v>10277319.2423</v>
      </c>
      <c r="J26" s="1690" t="s">
        <v>516</v>
      </c>
      <c r="K26" s="1691"/>
      <c r="L26" s="330">
        <v>5123</v>
      </c>
      <c r="M26" s="681">
        <v>40806</v>
      </c>
      <c r="N26" s="681" t="s">
        <v>516</v>
      </c>
      <c r="O26" s="680">
        <v>9272482</v>
      </c>
      <c r="P26" s="679">
        <v>8403846.3599999994</v>
      </c>
      <c r="Q26" s="321">
        <v>868635.64999999991</v>
      </c>
      <c r="R26" s="678">
        <v>9230008.1899999995</v>
      </c>
      <c r="U26" s="324"/>
      <c r="V26" s="325"/>
    </row>
    <row r="27" spans="1:22" ht="14.3">
      <c r="A27" s="686">
        <v>40421</v>
      </c>
      <c r="B27" s="1695" t="s">
        <v>790</v>
      </c>
      <c r="C27" s="1695"/>
      <c r="D27" s="1695"/>
      <c r="E27" s="326">
        <v>10350000</v>
      </c>
      <c r="F27" s="689">
        <v>112.476</v>
      </c>
      <c r="G27" s="685" t="s">
        <v>516</v>
      </c>
      <c r="H27" s="684">
        <v>40480</v>
      </c>
      <c r="I27" s="683">
        <v>11672765.65</v>
      </c>
      <c r="J27" s="1690" t="s">
        <v>516</v>
      </c>
      <c r="K27" s="1691"/>
      <c r="L27" s="682">
        <v>5820</v>
      </c>
      <c r="M27" s="681">
        <v>40835</v>
      </c>
      <c r="N27" s="681" t="s">
        <v>516</v>
      </c>
      <c r="O27" s="680">
        <v>10350000</v>
      </c>
      <c r="P27" s="679">
        <v>10099555.15</v>
      </c>
      <c r="Q27" s="321">
        <v>250444.84999999998</v>
      </c>
      <c r="R27" s="678">
        <v>11314651.140000001</v>
      </c>
      <c r="U27" s="324"/>
      <c r="V27" s="325"/>
    </row>
    <row r="28" spans="1:22" ht="14.3">
      <c r="A28" s="686">
        <v>40421</v>
      </c>
      <c r="B28" s="1690" t="s">
        <v>784</v>
      </c>
      <c r="C28" s="1697"/>
      <c r="D28" s="1691"/>
      <c r="E28" s="683">
        <v>6900000</v>
      </c>
      <c r="F28" s="689">
        <v>105.875</v>
      </c>
      <c r="G28" s="685" t="s">
        <v>516</v>
      </c>
      <c r="H28" s="684">
        <v>40512</v>
      </c>
      <c r="I28" s="688">
        <v>7319687.71</v>
      </c>
      <c r="J28" s="1698" t="s">
        <v>516</v>
      </c>
      <c r="K28" s="1699"/>
      <c r="L28" s="682">
        <v>3652</v>
      </c>
      <c r="M28" s="681">
        <v>40932</v>
      </c>
      <c r="N28" s="681" t="s">
        <v>516</v>
      </c>
      <c r="O28" s="680">
        <v>6900000</v>
      </c>
      <c r="P28" s="679">
        <v>6236800.4299999997</v>
      </c>
      <c r="Q28" s="687">
        <v>663199.56000000006</v>
      </c>
      <c r="R28" s="678">
        <v>6556341.1699999999</v>
      </c>
      <c r="U28" s="324"/>
      <c r="V28" s="325"/>
    </row>
    <row r="29" spans="1:22" ht="14.3">
      <c r="A29" s="327">
        <v>40435</v>
      </c>
      <c r="B29" s="1700" t="s">
        <v>784</v>
      </c>
      <c r="C29" s="1701"/>
      <c r="D29" s="1702"/>
      <c r="E29" s="326">
        <v>8902230</v>
      </c>
      <c r="F29" s="493">
        <v>111.584</v>
      </c>
      <c r="G29" s="685" t="s">
        <v>516</v>
      </c>
      <c r="H29" s="329">
        <v>40480</v>
      </c>
      <c r="I29" s="331">
        <v>9962039.4932000004</v>
      </c>
      <c r="J29" s="1690" t="s">
        <v>516</v>
      </c>
      <c r="K29" s="1691"/>
      <c r="L29" s="330">
        <v>4966</v>
      </c>
      <c r="M29" s="681">
        <v>40932</v>
      </c>
      <c r="N29" s="681" t="s">
        <v>516</v>
      </c>
      <c r="O29" s="680">
        <v>8902230</v>
      </c>
      <c r="P29" s="332">
        <v>7503680.7599999998</v>
      </c>
      <c r="Q29" s="333">
        <v>1398549.2299999997</v>
      </c>
      <c r="R29" s="322">
        <v>8269276.7299999995</v>
      </c>
      <c r="U29" s="324"/>
      <c r="V29" s="325"/>
    </row>
    <row r="30" spans="1:22" ht="14.3">
      <c r="A30" s="327">
        <v>40435</v>
      </c>
      <c r="B30" s="1703" t="s">
        <v>791</v>
      </c>
      <c r="C30" s="1703"/>
      <c r="D30" s="1703"/>
      <c r="E30" s="326">
        <v>8050000</v>
      </c>
      <c r="F30" s="493">
        <v>110.759</v>
      </c>
      <c r="G30" s="328" t="s">
        <v>516</v>
      </c>
      <c r="H30" s="329">
        <v>40512</v>
      </c>
      <c r="I30" s="326">
        <v>8940780.3499999996</v>
      </c>
      <c r="J30" s="1690" t="s">
        <v>516</v>
      </c>
      <c r="K30" s="1691"/>
      <c r="L30" s="330">
        <v>4458</v>
      </c>
      <c r="M30" s="681">
        <v>40932</v>
      </c>
      <c r="N30" s="681" t="s">
        <v>516</v>
      </c>
      <c r="O30" s="680">
        <v>8050000</v>
      </c>
      <c r="P30" s="332">
        <v>7053867.4000000004</v>
      </c>
      <c r="Q30" s="333">
        <v>996132.6</v>
      </c>
      <c r="R30" s="322">
        <v>7703609.71</v>
      </c>
      <c r="U30" s="324"/>
      <c r="V30" s="325"/>
    </row>
    <row r="31" spans="1:22" ht="14.3">
      <c r="A31" s="686">
        <v>40435</v>
      </c>
      <c r="B31" s="1695" t="s">
        <v>787</v>
      </c>
      <c r="C31" s="1695"/>
      <c r="D31" s="1695"/>
      <c r="E31" s="326">
        <v>5750000</v>
      </c>
      <c r="F31" s="689">
        <v>106.5</v>
      </c>
      <c r="G31" s="685" t="s">
        <v>516</v>
      </c>
      <c r="H31" s="684">
        <v>40512</v>
      </c>
      <c r="I31" s="683">
        <v>6134171.8799999999</v>
      </c>
      <c r="J31" s="1690" t="s">
        <v>516</v>
      </c>
      <c r="K31" s="1691"/>
      <c r="L31" s="682">
        <v>3061</v>
      </c>
      <c r="M31" s="681">
        <v>40932</v>
      </c>
      <c r="N31" s="681" t="s">
        <v>516</v>
      </c>
      <c r="O31" s="680">
        <v>5750000</v>
      </c>
      <c r="P31" s="679">
        <v>5473723.9400000004</v>
      </c>
      <c r="Q31" s="687">
        <v>276276.06</v>
      </c>
      <c r="R31" s="678">
        <v>5764857.6299999999</v>
      </c>
      <c r="U31" s="324"/>
      <c r="V31" s="325"/>
    </row>
    <row r="32" spans="1:22" ht="14.3">
      <c r="A32" s="686">
        <v>40435</v>
      </c>
      <c r="B32" s="1690" t="s">
        <v>792</v>
      </c>
      <c r="C32" s="1697"/>
      <c r="D32" s="1691"/>
      <c r="E32" s="683">
        <v>5741753</v>
      </c>
      <c r="F32" s="689">
        <v>110.5</v>
      </c>
      <c r="G32" s="685" t="s">
        <v>516</v>
      </c>
      <c r="H32" s="684">
        <v>40512</v>
      </c>
      <c r="I32" s="688">
        <v>6361172.5150000006</v>
      </c>
      <c r="J32" s="1698" t="s">
        <v>516</v>
      </c>
      <c r="K32" s="1699"/>
      <c r="L32" s="682">
        <v>3172</v>
      </c>
      <c r="M32" s="681">
        <v>40932</v>
      </c>
      <c r="N32" s="681" t="s">
        <v>516</v>
      </c>
      <c r="O32" s="680">
        <v>5741753</v>
      </c>
      <c r="P32" s="679">
        <v>4307880.87</v>
      </c>
      <c r="Q32" s="687">
        <v>1433872.13</v>
      </c>
      <c r="R32" s="678">
        <v>4693918.45</v>
      </c>
      <c r="U32" s="324"/>
      <c r="V32" s="325"/>
    </row>
    <row r="33" spans="1:22" ht="14.3">
      <c r="A33" s="327">
        <v>40449</v>
      </c>
      <c r="B33" s="1700" t="s">
        <v>785</v>
      </c>
      <c r="C33" s="1701"/>
      <c r="D33" s="1702"/>
      <c r="E33" s="326">
        <v>3450000</v>
      </c>
      <c r="F33" s="493">
        <v>110.875</v>
      </c>
      <c r="G33" s="328" t="s">
        <v>516</v>
      </c>
      <c r="H33" s="329">
        <v>40512</v>
      </c>
      <c r="I33" s="331">
        <v>3834428.23</v>
      </c>
      <c r="J33" s="1698" t="s">
        <v>516</v>
      </c>
      <c r="K33" s="1699"/>
      <c r="L33" s="330">
        <v>1912</v>
      </c>
      <c r="M33" s="681">
        <v>40835</v>
      </c>
      <c r="N33" s="681" t="s">
        <v>516</v>
      </c>
      <c r="O33" s="319">
        <v>3450000</v>
      </c>
      <c r="P33" s="332">
        <v>3367168.19</v>
      </c>
      <c r="Q33" s="321">
        <v>82831.83</v>
      </c>
      <c r="R33" s="322">
        <v>3698411.02</v>
      </c>
      <c r="U33" s="324"/>
      <c r="V33" s="325"/>
    </row>
    <row r="34" spans="1:22" ht="14.3">
      <c r="A34" s="327">
        <v>40449</v>
      </c>
      <c r="B34" s="1703" t="s">
        <v>782</v>
      </c>
      <c r="C34" s="1703"/>
      <c r="D34" s="1703"/>
      <c r="E34" s="326">
        <v>11482421</v>
      </c>
      <c r="F34" s="493">
        <v>113.83799999999999</v>
      </c>
      <c r="G34" s="328" t="s">
        <v>516</v>
      </c>
      <c r="H34" s="329">
        <v>40542</v>
      </c>
      <c r="I34" s="326">
        <v>13109069.557979999</v>
      </c>
      <c r="J34" s="1690" t="s">
        <v>516</v>
      </c>
      <c r="K34" s="1691"/>
      <c r="L34" s="330">
        <v>6535</v>
      </c>
      <c r="M34" s="681">
        <v>40932</v>
      </c>
      <c r="N34" s="681" t="s">
        <v>516</v>
      </c>
      <c r="O34" s="680">
        <v>11482421</v>
      </c>
      <c r="P34" s="332">
        <v>10592775.310000001</v>
      </c>
      <c r="Q34" s="333">
        <v>889645.69000000006</v>
      </c>
      <c r="R34" s="322">
        <v>11818944.369999999</v>
      </c>
      <c r="U34" s="324"/>
      <c r="V34" s="325"/>
    </row>
    <row r="35" spans="1:22" ht="14.3">
      <c r="A35" s="686">
        <v>40449</v>
      </c>
      <c r="B35" s="1695" t="s">
        <v>782</v>
      </c>
      <c r="C35" s="1695"/>
      <c r="D35" s="1695"/>
      <c r="E35" s="326">
        <v>13402491</v>
      </c>
      <c r="F35" s="493">
        <v>113.9</v>
      </c>
      <c r="G35" s="685" t="s">
        <v>516</v>
      </c>
      <c r="H35" s="684">
        <v>40512</v>
      </c>
      <c r="I35" s="683">
        <v>15308612.259000001</v>
      </c>
      <c r="J35" s="1690" t="s">
        <v>516</v>
      </c>
      <c r="K35" s="1691"/>
      <c r="L35" s="682">
        <v>7632</v>
      </c>
      <c r="M35" s="681">
        <v>40835</v>
      </c>
      <c r="N35" s="681" t="s">
        <v>516</v>
      </c>
      <c r="O35" s="680">
        <v>13402491</v>
      </c>
      <c r="P35" s="679">
        <v>12963736.869999999</v>
      </c>
      <c r="Q35" s="321">
        <v>438754.12</v>
      </c>
      <c r="R35" s="678">
        <v>14433038.52</v>
      </c>
      <c r="U35" s="324"/>
      <c r="V35" s="325"/>
    </row>
    <row r="36" spans="1:22" ht="14.95" thickBot="1">
      <c r="A36" s="677">
        <v>40449</v>
      </c>
      <c r="B36" s="1705" t="s">
        <v>785</v>
      </c>
      <c r="C36" s="1706"/>
      <c r="D36" s="1707"/>
      <c r="E36" s="676">
        <v>14950000</v>
      </c>
      <c r="F36" s="675">
        <v>114.006</v>
      </c>
      <c r="G36" s="674" t="s">
        <v>516</v>
      </c>
      <c r="H36" s="673">
        <v>40542</v>
      </c>
      <c r="I36" s="672">
        <v>17092069.219999999</v>
      </c>
      <c r="J36" s="1708" t="s">
        <v>516</v>
      </c>
      <c r="K36" s="1709"/>
      <c r="L36" s="671">
        <v>8521</v>
      </c>
      <c r="M36" s="670">
        <v>40932</v>
      </c>
      <c r="N36" s="670" t="s">
        <v>516</v>
      </c>
      <c r="O36" s="669">
        <v>14950000</v>
      </c>
      <c r="P36" s="668">
        <v>14562161.27</v>
      </c>
      <c r="Q36" s="667">
        <v>387838.73</v>
      </c>
      <c r="R36" s="666">
        <v>16383543.82</v>
      </c>
      <c r="U36" s="324"/>
      <c r="V36" s="325"/>
    </row>
    <row r="37" spans="1:22" ht="14.3">
      <c r="A37" s="334"/>
      <c r="B37" s="335"/>
      <c r="C37" s="336"/>
      <c r="F37" s="337"/>
      <c r="G37" s="338"/>
      <c r="H37" s="339"/>
      <c r="I37" s="340"/>
      <c r="J37" s="340"/>
      <c r="K37" s="340"/>
      <c r="L37" s="341"/>
      <c r="M37" s="334"/>
      <c r="N37" s="334"/>
      <c r="O37" s="334"/>
      <c r="P37" s="342"/>
      <c r="Q37" s="343"/>
      <c r="R37" s="344"/>
    </row>
    <row r="38" spans="1:22" ht="15.8" customHeight="1" thickBot="1">
      <c r="A38" s="334"/>
      <c r="B38" s="345"/>
      <c r="C38" s="346"/>
      <c r="D38" s="347" t="s">
        <v>793</v>
      </c>
      <c r="E38" s="348">
        <f>SUM(E6:E36)</f>
        <v>332596893</v>
      </c>
      <c r="F38" s="349"/>
      <c r="G38" s="346"/>
      <c r="I38" s="344"/>
      <c r="J38" s="344"/>
      <c r="K38" s="350" t="s">
        <v>794</v>
      </c>
      <c r="L38" s="351">
        <f>SUM(L6:L36)</f>
        <v>183555.37</v>
      </c>
      <c r="M38" s="352"/>
      <c r="N38" s="352"/>
      <c r="O38" s="353"/>
      <c r="Q38" s="354" t="s">
        <v>795</v>
      </c>
      <c r="R38" s="486">
        <f>SUM(R6:R36)</f>
        <v>334924711.27999985</v>
      </c>
      <c r="S38" s="355"/>
    </row>
    <row r="39" spans="1:22" ht="14.95" thickTop="1">
      <c r="A39" s="38"/>
      <c r="B39" s="345"/>
      <c r="C39" s="356"/>
      <c r="D39" s="41"/>
      <c r="E39" s="345"/>
      <c r="F39" s="345"/>
      <c r="G39" s="346"/>
      <c r="H39" s="346"/>
      <c r="I39" s="344"/>
      <c r="J39" s="344"/>
      <c r="K39" s="344"/>
      <c r="L39" s="352"/>
      <c r="M39" s="352"/>
      <c r="N39" s="352"/>
      <c r="O39" s="353"/>
      <c r="P39" s="485"/>
      <c r="Q39" s="357"/>
      <c r="R39" s="358"/>
    </row>
    <row r="40" spans="1:22" ht="14.3">
      <c r="A40" s="38"/>
      <c r="B40" s="345"/>
      <c r="C40" s="356"/>
      <c r="D40" s="41"/>
      <c r="E40" s="345"/>
      <c r="F40" s="345"/>
      <c r="G40" s="346"/>
      <c r="H40" s="346"/>
      <c r="I40" s="344"/>
      <c r="J40" s="344"/>
      <c r="K40" s="344"/>
      <c r="L40" s="352"/>
      <c r="M40" s="352"/>
      <c r="N40" s="352"/>
      <c r="O40" s="353"/>
      <c r="P40" s="485"/>
      <c r="Q40" s="357"/>
      <c r="R40" s="358"/>
    </row>
    <row r="41" spans="1:22" ht="17.7" thickBot="1">
      <c r="A41" s="38"/>
      <c r="B41" s="491"/>
      <c r="C41" s="482"/>
      <c r="D41" s="41"/>
      <c r="E41" s="337"/>
      <c r="F41" s="337"/>
      <c r="G41" s="356"/>
      <c r="H41" s="359" t="s">
        <v>796</v>
      </c>
      <c r="I41" s="486">
        <f>SUM(I6:I36)</f>
        <v>368145452.34011996</v>
      </c>
      <c r="J41" s="360"/>
      <c r="M41" s="361"/>
      <c r="N41" s="361"/>
      <c r="O41" s="361"/>
      <c r="P41" s="362" t="s">
        <v>797</v>
      </c>
      <c r="Q41" s="486">
        <f>R38+L38+41640035.12</f>
        <v>376748301.76999986</v>
      </c>
      <c r="R41" s="504"/>
    </row>
    <row r="42" spans="1:22" ht="14.95" customHeight="1" thickTop="1">
      <c r="A42" s="38"/>
      <c r="B42" s="491"/>
      <c r="C42" s="482"/>
      <c r="D42" s="41"/>
      <c r="E42" s="337"/>
      <c r="F42" s="337"/>
      <c r="G42" s="356"/>
      <c r="H42" s="363"/>
      <c r="I42" s="150"/>
      <c r="J42" s="150"/>
      <c r="K42" s="350"/>
      <c r="L42" s="364"/>
      <c r="M42" s="361"/>
      <c r="N42" s="361"/>
      <c r="O42" s="361"/>
    </row>
    <row r="43" spans="1:22" ht="14.95" customHeight="1">
      <c r="A43" s="1710"/>
      <c r="B43" s="1710"/>
      <c r="C43" s="1710"/>
      <c r="D43" s="41"/>
      <c r="E43" s="40"/>
      <c r="F43" s="40"/>
      <c r="G43" s="40"/>
      <c r="H43" s="358"/>
      <c r="I43" s="365"/>
      <c r="J43" s="365"/>
      <c r="K43" s="365"/>
      <c r="L43" s="366"/>
      <c r="M43" s="366"/>
      <c r="N43" s="366"/>
      <c r="O43" s="366"/>
      <c r="P43" s="367"/>
      <c r="Q43" s="41"/>
      <c r="R43" s="365"/>
    </row>
    <row r="44" spans="1:22" ht="14.95" customHeight="1">
      <c r="A44" s="1711" t="s">
        <v>798</v>
      </c>
      <c r="B44" s="1711"/>
      <c r="C44" s="1711"/>
      <c r="D44" s="1711"/>
      <c r="E44" s="1711"/>
      <c r="F44" s="1711"/>
      <c r="G44" s="1711"/>
      <c r="H44" s="1711"/>
      <c r="I44" s="1711"/>
      <c r="J44" s="1711"/>
      <c r="K44" s="1711"/>
      <c r="L44" s="1711"/>
      <c r="M44" s="1711"/>
      <c r="N44" s="1711"/>
      <c r="O44" s="1711"/>
      <c r="P44" s="1711"/>
      <c r="Q44" s="1711"/>
      <c r="R44" s="368"/>
    </row>
    <row r="45" spans="1:22" ht="14.95" customHeight="1">
      <c r="A45" s="1711" t="s">
        <v>799</v>
      </c>
      <c r="B45" s="1711"/>
      <c r="C45" s="1711"/>
      <c r="D45" s="1711"/>
      <c r="E45" s="1711"/>
      <c r="F45" s="1711"/>
      <c r="G45" s="1711"/>
      <c r="H45" s="1711"/>
      <c r="I45" s="1711"/>
      <c r="J45" s="1711"/>
      <c r="K45" s="1711"/>
      <c r="L45" s="1711"/>
      <c r="M45" s="1711"/>
      <c r="N45" s="1711"/>
      <c r="O45" s="1711"/>
      <c r="P45" s="1711"/>
      <c r="Q45" s="1711"/>
      <c r="R45" s="300"/>
    </row>
    <row r="46" spans="1:22" ht="14.95" customHeight="1">
      <c r="A46" s="1711" t="s">
        <v>800</v>
      </c>
      <c r="B46" s="1711"/>
      <c r="C46" s="1711"/>
      <c r="D46" s="1711"/>
      <c r="E46" s="1711"/>
      <c r="F46" s="1711"/>
      <c r="G46" s="1711"/>
      <c r="H46" s="1711"/>
      <c r="I46" s="1711"/>
      <c r="J46" s="1711"/>
      <c r="K46" s="1711"/>
      <c r="L46" s="1711"/>
      <c r="M46" s="1711"/>
      <c r="N46" s="1711"/>
      <c r="O46" s="1711"/>
      <c r="P46" s="1711"/>
      <c r="Q46" s="1711"/>
      <c r="R46" s="369"/>
    </row>
    <row r="47" spans="1:22" ht="14.95" customHeight="1">
      <c r="A47" s="1711"/>
      <c r="B47" s="1711"/>
      <c r="C47" s="1711"/>
      <c r="D47" s="1711"/>
      <c r="E47" s="1711"/>
      <c r="F47" s="1711"/>
      <c r="G47" s="1711"/>
      <c r="H47" s="1711"/>
      <c r="I47" s="1711"/>
      <c r="J47" s="1711"/>
      <c r="K47" s="1711"/>
      <c r="L47" s="1711"/>
      <c r="M47" s="1711"/>
      <c r="N47" s="1711"/>
      <c r="O47" s="1711"/>
      <c r="P47" s="1711"/>
      <c r="Q47" s="1711"/>
      <c r="R47" s="369"/>
    </row>
    <row r="48" spans="1:22" ht="14.95" customHeight="1">
      <c r="A48" s="1711"/>
      <c r="B48" s="1711"/>
      <c r="C48" s="1711"/>
      <c r="D48" s="1711"/>
      <c r="E48" s="1711"/>
      <c r="F48" s="1711"/>
      <c r="G48" s="1711"/>
      <c r="H48" s="1711"/>
      <c r="I48" s="1711"/>
      <c r="J48" s="1711"/>
      <c r="K48" s="1711"/>
      <c r="L48" s="1711"/>
      <c r="M48" s="1711"/>
      <c r="N48" s="1711"/>
      <c r="O48" s="1711"/>
      <c r="P48" s="1711"/>
      <c r="Q48" s="1711"/>
      <c r="R48" s="369"/>
    </row>
    <row r="49" spans="1:18" ht="14.95" customHeight="1">
      <c r="A49" s="1711" t="s">
        <v>801</v>
      </c>
      <c r="B49" s="1711"/>
      <c r="C49" s="1711"/>
      <c r="D49" s="1711"/>
      <c r="E49" s="1711"/>
      <c r="F49" s="1711"/>
      <c r="G49" s="1711"/>
      <c r="H49" s="1711"/>
      <c r="I49" s="1711"/>
      <c r="J49" s="1711"/>
      <c r="K49" s="1711"/>
      <c r="L49" s="1711"/>
      <c r="M49" s="1711"/>
      <c r="N49" s="1711"/>
      <c r="O49" s="1711"/>
      <c r="P49" s="1711"/>
      <c r="Q49" s="1711"/>
      <c r="R49" s="370"/>
    </row>
    <row r="50" spans="1:18" ht="14.95" customHeight="1">
      <c r="A50" s="1711"/>
      <c r="B50" s="1711"/>
      <c r="C50" s="1711"/>
      <c r="D50" s="1711"/>
      <c r="E50" s="1711"/>
      <c r="F50" s="1711"/>
      <c r="G50" s="1711"/>
      <c r="H50" s="1711"/>
      <c r="I50" s="1711"/>
      <c r="J50" s="1711"/>
      <c r="K50" s="1711"/>
      <c r="L50" s="1711"/>
      <c r="M50" s="1711"/>
      <c r="N50" s="1711"/>
      <c r="O50" s="1711"/>
      <c r="P50" s="1711"/>
      <c r="Q50" s="1711"/>
      <c r="R50" s="370"/>
    </row>
    <row r="51" spans="1:18" s="371" customFormat="1" ht="14.95" customHeight="1">
      <c r="A51" s="1711"/>
      <c r="B51" s="1711"/>
      <c r="C51" s="1711"/>
      <c r="D51" s="1711"/>
      <c r="E51" s="1711"/>
      <c r="F51" s="1711"/>
      <c r="G51" s="1711"/>
      <c r="H51" s="1711"/>
      <c r="I51" s="1711"/>
      <c r="J51" s="1711"/>
      <c r="K51" s="1711"/>
      <c r="L51" s="1711"/>
      <c r="M51" s="1711"/>
      <c r="N51" s="1711"/>
      <c r="O51" s="1711"/>
      <c r="P51" s="1711"/>
      <c r="Q51" s="1711"/>
      <c r="R51" s="372"/>
    </row>
    <row r="52" spans="1:18" ht="13.6">
      <c r="A52" s="1711" t="s">
        <v>802</v>
      </c>
      <c r="B52" s="1711"/>
      <c r="C52" s="1711"/>
      <c r="D52" s="1711"/>
      <c r="E52" s="1711"/>
      <c r="F52" s="1711"/>
      <c r="G52" s="1711"/>
      <c r="H52" s="1711"/>
      <c r="I52" s="1711"/>
      <c r="J52" s="1711"/>
      <c r="K52" s="1711"/>
      <c r="L52" s="1711"/>
      <c r="M52" s="1711"/>
      <c r="N52" s="1711"/>
      <c r="O52" s="1711"/>
      <c r="P52" s="1711"/>
      <c r="Q52" s="1711"/>
    </row>
    <row r="53" spans="1:18">
      <c r="A53" s="1704" t="s">
        <v>803</v>
      </c>
      <c r="B53" s="1704"/>
      <c r="C53" s="1704"/>
      <c r="D53" s="1704"/>
      <c r="E53" s="1704"/>
      <c r="F53" s="1704"/>
      <c r="G53" s="1704"/>
      <c r="H53" s="1704"/>
      <c r="I53" s="1704"/>
      <c r="J53" s="1704"/>
      <c r="K53" s="1704"/>
      <c r="L53" s="1704"/>
      <c r="M53" s="1704"/>
      <c r="N53" s="1704"/>
      <c r="O53" s="1704"/>
      <c r="P53" s="1704"/>
      <c r="Q53" s="1704"/>
    </row>
    <row r="54" spans="1:18">
      <c r="A54" s="1704"/>
      <c r="B54" s="1704"/>
      <c r="C54" s="1704"/>
      <c r="D54" s="1704"/>
      <c r="E54" s="1704"/>
      <c r="F54" s="1704"/>
      <c r="G54" s="1704"/>
      <c r="H54" s="1704"/>
      <c r="I54" s="1704"/>
      <c r="J54" s="1704"/>
      <c r="K54" s="1704"/>
      <c r="L54" s="1704"/>
      <c r="M54" s="1704"/>
      <c r="N54" s="1704"/>
      <c r="O54" s="1704"/>
      <c r="P54" s="1704"/>
      <c r="Q54" s="1704"/>
    </row>
    <row r="55" spans="1:18" ht="13.6">
      <c r="A55" s="1704" t="s">
        <v>804</v>
      </c>
      <c r="B55" s="1704"/>
      <c r="C55" s="1704"/>
      <c r="D55" s="1704"/>
      <c r="E55" s="1704"/>
      <c r="F55" s="1704"/>
      <c r="G55" s="1704"/>
      <c r="H55" s="1704"/>
      <c r="I55" s="1704"/>
      <c r="J55" s="1704"/>
      <c r="K55" s="1704"/>
      <c r="L55" s="1704"/>
      <c r="M55" s="1704"/>
      <c r="N55" s="1704"/>
      <c r="O55" s="1704"/>
      <c r="P55" s="1704"/>
      <c r="Q55" s="1704"/>
    </row>
    <row r="56" spans="1:18" ht="30.75" customHeight="1">
      <c r="A56" s="1704" t="s">
        <v>805</v>
      </c>
      <c r="B56" s="1704"/>
      <c r="C56" s="1704"/>
      <c r="D56" s="1704"/>
      <c r="E56" s="1704"/>
      <c r="F56" s="1704"/>
      <c r="G56" s="1704"/>
      <c r="H56" s="1704"/>
      <c r="I56" s="1704"/>
      <c r="J56" s="1704"/>
      <c r="K56" s="1704"/>
      <c r="L56" s="1704"/>
      <c r="M56" s="1704"/>
      <c r="N56" s="1704"/>
      <c r="O56" s="1704"/>
      <c r="P56" s="1704"/>
      <c r="Q56" s="1704"/>
    </row>
    <row r="786" spans="6:6">
      <c r="F786" s="304" t="s">
        <v>625</v>
      </c>
    </row>
  </sheetData>
  <protectedRanges>
    <protectedRange sqref="B38:C40 D39:D40 E38 H6:H8 G39:H40 P39:R40 H25 F37 H28:H29 H32:H33 H36:H37 K38 P41:Q41 L36:P37 L6:P8 L25 L28:L29 M39:O42 A41:G42 H42:K42 A39:A40 L33:P33 Q6:Q38 M9:P27 L32 M28:N32 O28:P29 N30:P31 O32:P32 M34:P35" name="Range1_2"/>
    <protectedRange sqref="L9:L10 H9:H20 L12:L20 H22:H24 L22:L24 H26:H27 L26:L27 H30:H31 L30:L31 H34:H35 L34:L35" name="Range1_1_1"/>
    <protectedRange sqref="H21 L21" name="Range1_1_2_1"/>
  </protectedRanges>
  <mergeCells count="78">
    <mergeCell ref="A49:Q51"/>
    <mergeCell ref="J29:K29"/>
    <mergeCell ref="B30:D30"/>
    <mergeCell ref="J30:K30"/>
    <mergeCell ref="B31:D31"/>
    <mergeCell ref="J31:K31"/>
    <mergeCell ref="B32:D32"/>
    <mergeCell ref="J32:K32"/>
    <mergeCell ref="A55:Q55"/>
    <mergeCell ref="A56:Q56"/>
    <mergeCell ref="B33:D33"/>
    <mergeCell ref="J33:K33"/>
    <mergeCell ref="B34:D34"/>
    <mergeCell ref="J34:K34"/>
    <mergeCell ref="B35:D35"/>
    <mergeCell ref="J35:K35"/>
    <mergeCell ref="B36:D36"/>
    <mergeCell ref="J36:K36"/>
    <mergeCell ref="A53:Q54"/>
    <mergeCell ref="A43:C43"/>
    <mergeCell ref="A44:Q44"/>
    <mergeCell ref="A52:Q52"/>
    <mergeCell ref="A45:Q45"/>
    <mergeCell ref="A46:Q48"/>
    <mergeCell ref="B24:D24"/>
    <mergeCell ref="J24:K24"/>
    <mergeCell ref="B25:D25"/>
    <mergeCell ref="J25:K25"/>
    <mergeCell ref="B26:D26"/>
    <mergeCell ref="J26:K26"/>
    <mergeCell ref="B27:D27"/>
    <mergeCell ref="J27:K27"/>
    <mergeCell ref="B28:D28"/>
    <mergeCell ref="J28:K28"/>
    <mergeCell ref="B29:D29"/>
    <mergeCell ref="B21:D21"/>
    <mergeCell ref="J21:K21"/>
    <mergeCell ref="B22:D22"/>
    <mergeCell ref="J22:K22"/>
    <mergeCell ref="B23:D23"/>
    <mergeCell ref="J23:K23"/>
    <mergeCell ref="B18:D18"/>
    <mergeCell ref="J18:K18"/>
    <mergeCell ref="B19:D19"/>
    <mergeCell ref="J19:K19"/>
    <mergeCell ref="B20:D20"/>
    <mergeCell ref="J20:K20"/>
    <mergeCell ref="B15:D15"/>
    <mergeCell ref="J15:K15"/>
    <mergeCell ref="B16:D16"/>
    <mergeCell ref="J16:K16"/>
    <mergeCell ref="B17:D17"/>
    <mergeCell ref="J17:K17"/>
    <mergeCell ref="B12:D12"/>
    <mergeCell ref="J12:K12"/>
    <mergeCell ref="B13:D13"/>
    <mergeCell ref="J13:K13"/>
    <mergeCell ref="B14:D14"/>
    <mergeCell ref="J14:K14"/>
    <mergeCell ref="B9:D9"/>
    <mergeCell ref="J9:K9"/>
    <mergeCell ref="B10:D10"/>
    <mergeCell ref="J10:K10"/>
    <mergeCell ref="B11:D11"/>
    <mergeCell ref="J11:K11"/>
    <mergeCell ref="B6:D6"/>
    <mergeCell ref="J6:K6"/>
    <mergeCell ref="B7:D7"/>
    <mergeCell ref="J7:K7"/>
    <mergeCell ref="B8:D8"/>
    <mergeCell ref="J8:K8"/>
    <mergeCell ref="B5:D5"/>
    <mergeCell ref="J5:K5"/>
    <mergeCell ref="A1:R1"/>
    <mergeCell ref="A2:R2"/>
    <mergeCell ref="A4:G4"/>
    <mergeCell ref="H4:L4"/>
    <mergeCell ref="M4:R4"/>
  </mergeCells>
  <pageMargins left="0.7" right="0.7" top="0.75" bottom="0.75" header="0.3" footer="0.3"/>
  <pageSetup paperSize="5" scale="5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51"/>
  <sheetViews>
    <sheetView view="pageBreakPreview" topLeftCell="E150" zoomScale="70" zoomScaleNormal="70" zoomScaleSheetLayoutView="70" zoomScalePageLayoutView="50" workbookViewId="0">
      <selection activeCell="V157" sqref="V157:X176"/>
    </sheetView>
  </sheetViews>
  <sheetFormatPr defaultColWidth="9.125" defaultRowHeight="12.9"/>
  <cols>
    <col min="1" max="1" width="13.875" style="304" customWidth="1"/>
    <col min="2" max="2" width="13.25" style="304" customWidth="1"/>
    <col min="3" max="3" width="67.875" style="304" customWidth="1"/>
    <col min="4" max="4" width="11.75" style="304" customWidth="1"/>
    <col min="5" max="5" width="6.25" style="304" bestFit="1" customWidth="1"/>
    <col min="6" max="6" width="13.125" style="304" bestFit="1" customWidth="1"/>
    <col min="7" max="7" width="39.125" style="304" bestFit="1" customWidth="1"/>
    <col min="8" max="8" width="20" style="475" bestFit="1" customWidth="1"/>
    <col min="9" max="9" width="14.25" style="304" customWidth="1"/>
    <col min="10" max="10" width="11" style="304" bestFit="1" customWidth="1"/>
    <col min="11" max="11" width="2.375" style="304" bestFit="1" customWidth="1"/>
    <col min="12" max="12" width="18.125" style="476" bestFit="1" customWidth="1"/>
    <col min="13" max="13" width="11" style="476" bestFit="1" customWidth="1"/>
    <col min="14" max="14" width="2.375" style="476" customWidth="1"/>
    <col min="15" max="15" width="19.375" style="476" bestFit="1" customWidth="1"/>
    <col min="16" max="16" width="3.875" style="476" bestFit="1" customWidth="1"/>
    <col min="17" max="17" width="19.375" style="476" customWidth="1"/>
    <col min="18" max="18" width="15.625" style="304" customWidth="1"/>
    <col min="19" max="19" width="24" style="477" customWidth="1"/>
    <col min="20" max="20" width="20.25" style="304" bestFit="1" customWidth="1"/>
    <col min="21" max="21" width="26.75" style="304" customWidth="1"/>
    <col min="22" max="22" width="14.375" style="304" customWidth="1"/>
    <col min="23" max="23" width="23.375" style="304" bestFit="1" customWidth="1"/>
    <col min="24" max="24" width="18" style="304" customWidth="1"/>
    <col min="25" max="25" width="9.125" style="304"/>
    <col min="26" max="26" width="19.125" style="304" bestFit="1" customWidth="1"/>
    <col min="27" max="27" width="19.875" style="304" bestFit="1" customWidth="1"/>
    <col min="28" max="28" width="10.125" style="304" bestFit="1" customWidth="1"/>
    <col min="29" max="16384" width="9.125" style="304"/>
  </cols>
  <sheetData>
    <row r="1" spans="1:27" s="831" customFormat="1" ht="14.3">
      <c r="A1" s="1136" t="s">
        <v>750</v>
      </c>
      <c r="B1" s="1136"/>
      <c r="C1" s="1136"/>
      <c r="D1" s="1136"/>
      <c r="E1" s="1136"/>
      <c r="F1" s="1136"/>
      <c r="G1" s="1136"/>
      <c r="H1" s="1136"/>
      <c r="I1" s="1136"/>
      <c r="J1" s="1136"/>
      <c r="K1" s="1136"/>
      <c r="L1" s="1136"/>
      <c r="M1" s="1136"/>
      <c r="N1" s="1136"/>
      <c r="O1" s="1136"/>
      <c r="P1" s="1136"/>
      <c r="Q1" s="1136"/>
      <c r="R1" s="1136"/>
      <c r="S1" s="1136"/>
      <c r="T1" s="1136"/>
      <c r="U1" s="1136"/>
      <c r="V1" s="1136"/>
      <c r="W1" s="1136"/>
      <c r="X1" s="1136"/>
    </row>
    <row r="2" spans="1:27" s="831" customFormat="1" ht="14.3">
      <c r="A2" s="1136" t="s">
        <v>806</v>
      </c>
      <c r="B2" s="1136"/>
      <c r="C2" s="1136"/>
      <c r="D2" s="1136"/>
      <c r="E2" s="1136"/>
      <c r="F2" s="1136"/>
      <c r="G2" s="1136"/>
      <c r="H2" s="1136"/>
      <c r="I2" s="1136"/>
      <c r="J2" s="1136"/>
      <c r="K2" s="1136"/>
      <c r="L2" s="1136"/>
      <c r="M2" s="1136"/>
      <c r="N2" s="1136"/>
      <c r="O2" s="1136"/>
      <c r="P2" s="1136"/>
      <c r="Q2" s="1136"/>
      <c r="R2" s="1136"/>
      <c r="S2" s="1136"/>
      <c r="T2" s="1136"/>
      <c r="U2" s="1136"/>
      <c r="V2" s="1136"/>
      <c r="W2" s="1136"/>
      <c r="X2" s="1136"/>
    </row>
    <row r="3" spans="1:27" s="831" customFormat="1" ht="14.3" thickBot="1">
      <c r="A3" s="935"/>
      <c r="B3" s="935"/>
      <c r="C3" s="935"/>
      <c r="D3" s="935"/>
      <c r="E3" s="935"/>
      <c r="F3" s="956"/>
      <c r="G3" s="935"/>
      <c r="H3" s="373"/>
      <c r="I3" s="145"/>
      <c r="J3" s="145"/>
      <c r="K3" s="145"/>
      <c r="L3" s="374"/>
      <c r="M3" s="374"/>
      <c r="N3" s="374"/>
      <c r="O3" s="374"/>
      <c r="P3" s="374"/>
      <c r="Q3" s="374"/>
      <c r="R3" s="935"/>
      <c r="S3" s="375"/>
      <c r="T3" s="935"/>
      <c r="U3" s="935"/>
      <c r="V3" s="935"/>
      <c r="W3" s="935"/>
      <c r="X3" s="935"/>
    </row>
    <row r="4" spans="1:27" s="831" customFormat="1" ht="37.549999999999997" customHeight="1" thickBot="1">
      <c r="A4" s="1471" t="s">
        <v>0</v>
      </c>
      <c r="B4" s="1150" t="s">
        <v>1</v>
      </c>
      <c r="C4" s="1683" t="s">
        <v>453</v>
      </c>
      <c r="D4" s="1511"/>
      <c r="E4" s="1437"/>
      <c r="F4" s="1150" t="s">
        <v>452</v>
      </c>
      <c r="G4" s="1150" t="s">
        <v>598</v>
      </c>
      <c r="H4" s="1741" t="s">
        <v>807</v>
      </c>
      <c r="I4" s="1145" t="s">
        <v>455</v>
      </c>
      <c r="J4" s="1510" t="s">
        <v>808</v>
      </c>
      <c r="K4" s="1511"/>
      <c r="L4" s="1512"/>
      <c r="M4" s="1510" t="s">
        <v>809</v>
      </c>
      <c r="N4" s="1511"/>
      <c r="O4" s="1512"/>
      <c r="P4" s="1510" t="s">
        <v>810</v>
      </c>
      <c r="Q4" s="1512"/>
      <c r="R4" s="1471" t="s">
        <v>647</v>
      </c>
      <c r="S4" s="1762"/>
      <c r="T4" s="1763" t="s">
        <v>811</v>
      </c>
      <c r="U4" s="1454"/>
      <c r="V4" s="1752" t="s">
        <v>812</v>
      </c>
      <c r="W4" s="1753"/>
      <c r="X4" s="1754"/>
    </row>
    <row r="5" spans="1:27" s="831" customFormat="1" ht="45.7" customHeight="1" thickBot="1">
      <c r="A5" s="1472"/>
      <c r="B5" s="1151"/>
      <c r="C5" s="743" t="s">
        <v>602</v>
      </c>
      <c r="D5" s="744" t="s">
        <v>296</v>
      </c>
      <c r="E5" s="743" t="s">
        <v>297</v>
      </c>
      <c r="F5" s="1151"/>
      <c r="G5" s="1151"/>
      <c r="H5" s="1742"/>
      <c r="I5" s="1146"/>
      <c r="J5" s="742" t="s">
        <v>1</v>
      </c>
      <c r="K5" s="741"/>
      <c r="L5" s="740" t="s">
        <v>301</v>
      </c>
      <c r="M5" s="739" t="s">
        <v>1</v>
      </c>
      <c r="N5" s="738"/>
      <c r="O5" s="376" t="s">
        <v>301</v>
      </c>
      <c r="P5" s="738"/>
      <c r="Q5" s="376" t="s">
        <v>301</v>
      </c>
      <c r="R5" s="377" t="s">
        <v>813</v>
      </c>
      <c r="S5" s="378" t="s">
        <v>814</v>
      </c>
      <c r="T5" s="377" t="s">
        <v>301</v>
      </c>
      <c r="U5" s="379" t="s">
        <v>459</v>
      </c>
      <c r="V5" s="377" t="s">
        <v>1</v>
      </c>
      <c r="W5" s="380" t="s">
        <v>459</v>
      </c>
      <c r="X5" s="381" t="s">
        <v>815</v>
      </c>
    </row>
    <row r="6" spans="1:27" s="831" customFormat="1" ht="29.25" customHeight="1">
      <c r="A6" s="384">
        <v>1</v>
      </c>
      <c r="B6" s="382">
        <v>40086</v>
      </c>
      <c r="C6" s="383" t="s">
        <v>816</v>
      </c>
      <c r="D6" s="384" t="s">
        <v>607</v>
      </c>
      <c r="E6" s="384" t="s">
        <v>289</v>
      </c>
      <c r="F6" s="385" t="s">
        <v>466</v>
      </c>
      <c r="G6" s="384" t="s">
        <v>817</v>
      </c>
      <c r="H6" s="386">
        <v>1111111111</v>
      </c>
      <c r="I6" s="387" t="s">
        <v>468</v>
      </c>
      <c r="J6" s="388">
        <v>40182</v>
      </c>
      <c r="K6" s="389">
        <v>4</v>
      </c>
      <c r="L6" s="390">
        <v>156250000</v>
      </c>
      <c r="M6" s="388">
        <v>40182</v>
      </c>
      <c r="N6" s="389">
        <v>4</v>
      </c>
      <c r="O6" s="390">
        <v>156250000</v>
      </c>
      <c r="P6" s="389"/>
      <c r="Q6" s="390">
        <v>156250000</v>
      </c>
      <c r="R6" s="1743">
        <v>40193</v>
      </c>
      <c r="S6" s="1744">
        <v>156250000</v>
      </c>
      <c r="T6" s="1750">
        <v>0</v>
      </c>
      <c r="U6" s="1747" t="s">
        <v>817</v>
      </c>
      <c r="V6" s="391">
        <v>40207</v>
      </c>
      <c r="W6" s="392" t="s">
        <v>818</v>
      </c>
      <c r="X6" s="322">
        <v>20091872.420000002</v>
      </c>
      <c r="AA6" s="374"/>
    </row>
    <row r="7" spans="1:27" s="831" customFormat="1" ht="29.25" customHeight="1">
      <c r="A7" s="394"/>
      <c r="B7" s="393"/>
      <c r="C7" s="394"/>
      <c r="D7" s="394"/>
      <c r="E7" s="394"/>
      <c r="F7" s="960"/>
      <c r="G7" s="394"/>
      <c r="H7" s="908"/>
      <c r="I7" s="989"/>
      <c r="J7" s="395"/>
      <c r="K7" s="396"/>
      <c r="L7" s="987"/>
      <c r="M7" s="395"/>
      <c r="N7" s="396"/>
      <c r="O7" s="987"/>
      <c r="P7" s="396"/>
      <c r="Q7" s="987"/>
      <c r="R7" s="1718"/>
      <c r="S7" s="1745"/>
      <c r="T7" s="1751"/>
      <c r="U7" s="1729"/>
      <c r="V7" s="391">
        <v>40233</v>
      </c>
      <c r="W7" s="392" t="s">
        <v>819</v>
      </c>
      <c r="X7" s="322">
        <v>48922.020388332559</v>
      </c>
    </row>
    <row r="8" spans="1:27" s="831" customFormat="1" ht="29.25" customHeight="1">
      <c r="A8" s="734">
        <v>2</v>
      </c>
      <c r="B8" s="737">
        <v>40086</v>
      </c>
      <c r="C8" s="736" t="s">
        <v>816</v>
      </c>
      <c r="D8" s="734" t="s">
        <v>607</v>
      </c>
      <c r="E8" s="734" t="s">
        <v>289</v>
      </c>
      <c r="F8" s="735" t="s">
        <v>466</v>
      </c>
      <c r="G8" s="734" t="s">
        <v>820</v>
      </c>
      <c r="H8" s="733">
        <v>2222222222</v>
      </c>
      <c r="I8" s="398" t="s">
        <v>468</v>
      </c>
      <c r="J8" s="399">
        <v>40182</v>
      </c>
      <c r="K8" s="732">
        <v>4</v>
      </c>
      <c r="L8" s="400">
        <v>200000000</v>
      </c>
      <c r="M8" s="399">
        <v>40182</v>
      </c>
      <c r="N8" s="732">
        <v>4</v>
      </c>
      <c r="O8" s="400">
        <v>200000000</v>
      </c>
      <c r="P8" s="732"/>
      <c r="Q8" s="400">
        <v>200000000</v>
      </c>
      <c r="R8" s="711">
        <v>40189</v>
      </c>
      <c r="S8" s="678">
        <v>34000000</v>
      </c>
      <c r="T8" s="731">
        <f>IF($L8&lt;&gt;0,$L8-$S8)</f>
        <v>166000000</v>
      </c>
      <c r="U8" s="604" t="s">
        <v>820</v>
      </c>
      <c r="V8" s="972"/>
      <c r="W8" s="943"/>
      <c r="X8" s="322"/>
    </row>
    <row r="9" spans="1:27" s="831" customFormat="1" ht="29.25" customHeight="1">
      <c r="A9" s="402"/>
      <c r="B9" s="401"/>
      <c r="C9" s="402"/>
      <c r="D9" s="402"/>
      <c r="E9" s="402"/>
      <c r="F9" s="403"/>
      <c r="G9" s="402"/>
      <c r="H9" s="404"/>
      <c r="I9" s="405"/>
      <c r="J9" s="406"/>
      <c r="K9" s="407"/>
      <c r="L9" s="408"/>
      <c r="M9" s="406"/>
      <c r="N9" s="407"/>
      <c r="O9" s="408"/>
      <c r="P9" s="407"/>
      <c r="Q9" s="408"/>
      <c r="R9" s="1716">
        <v>40190</v>
      </c>
      <c r="S9" s="1757">
        <v>166000000</v>
      </c>
      <c r="T9" s="1758">
        <v>0</v>
      </c>
      <c r="U9" s="1748" t="s">
        <v>821</v>
      </c>
      <c r="V9" s="983">
        <v>40207</v>
      </c>
      <c r="W9" s="394" t="s">
        <v>818</v>
      </c>
      <c r="X9" s="322">
        <v>502301.83</v>
      </c>
    </row>
    <row r="10" spans="1:27" s="831" customFormat="1" ht="29.25" customHeight="1">
      <c r="A10" s="410"/>
      <c r="B10" s="409"/>
      <c r="C10" s="410"/>
      <c r="D10" s="410"/>
      <c r="E10" s="410"/>
      <c r="F10" s="94"/>
      <c r="G10" s="410"/>
      <c r="H10" s="411"/>
      <c r="I10" s="412"/>
      <c r="J10" s="413"/>
      <c r="K10" s="414"/>
      <c r="L10" s="415"/>
      <c r="M10" s="413"/>
      <c r="N10" s="414"/>
      <c r="O10" s="415"/>
      <c r="P10" s="414"/>
      <c r="Q10" s="415"/>
      <c r="R10" s="1718"/>
      <c r="S10" s="1745"/>
      <c r="T10" s="1751"/>
      <c r="U10" s="1749"/>
      <c r="V10" s="983">
        <v>40233</v>
      </c>
      <c r="W10" s="394" t="s">
        <v>819</v>
      </c>
      <c r="X10" s="322">
        <v>1223.06</v>
      </c>
      <c r="AA10" s="416"/>
    </row>
    <row r="11" spans="1:27" s="831" customFormat="1" ht="29.25" customHeight="1">
      <c r="A11" s="964">
        <v>1</v>
      </c>
      <c r="B11" s="899">
        <v>40086</v>
      </c>
      <c r="C11" s="713" t="s">
        <v>822</v>
      </c>
      <c r="D11" s="713" t="s">
        <v>607</v>
      </c>
      <c r="E11" s="964" t="s">
        <v>289</v>
      </c>
      <c r="F11" s="878" t="s">
        <v>466</v>
      </c>
      <c r="G11" s="713" t="s">
        <v>817</v>
      </c>
      <c r="H11" s="591">
        <v>1111111111.1099999</v>
      </c>
      <c r="I11" s="861" t="s">
        <v>468</v>
      </c>
      <c r="J11" s="981">
        <v>40259</v>
      </c>
      <c r="K11" s="964">
        <v>6</v>
      </c>
      <c r="L11" s="417">
        <v>1244437500</v>
      </c>
      <c r="M11" s="418">
        <v>40375</v>
      </c>
      <c r="N11" s="419"/>
      <c r="O11" s="417">
        <v>856000000</v>
      </c>
      <c r="P11" s="934"/>
      <c r="Q11" s="131">
        <v>580960000</v>
      </c>
      <c r="R11" s="711">
        <v>40227</v>
      </c>
      <c r="S11" s="678">
        <v>2444346.81</v>
      </c>
      <c r="T11" s="710">
        <f>$Q$11-S11</f>
        <v>578515653.19000006</v>
      </c>
      <c r="U11" s="715" t="s">
        <v>823</v>
      </c>
      <c r="V11" s="709"/>
      <c r="W11" s="856"/>
      <c r="X11" s="322"/>
      <c r="AA11" s="416"/>
    </row>
    <row r="12" spans="1:27" s="831" customFormat="1" ht="29.25" customHeight="1">
      <c r="A12" s="965"/>
      <c r="B12" s="900"/>
      <c r="C12" s="420"/>
      <c r="D12" s="420"/>
      <c r="E12" s="965"/>
      <c r="F12" s="879"/>
      <c r="G12" s="420"/>
      <c r="H12" s="421"/>
      <c r="I12" s="422"/>
      <c r="J12" s="982"/>
      <c r="K12" s="965"/>
      <c r="L12" s="417"/>
      <c r="M12" s="418"/>
      <c r="N12" s="419"/>
      <c r="O12" s="417"/>
      <c r="P12" s="419"/>
      <c r="Q12" s="131"/>
      <c r="R12" s="711">
        <v>40283</v>
      </c>
      <c r="S12" s="678">
        <v>3533199.33</v>
      </c>
      <c r="T12" s="710">
        <f t="shared" ref="T12:T29" si="0">T11-S12</f>
        <v>574982453.86000001</v>
      </c>
      <c r="U12" s="715" t="s">
        <v>823</v>
      </c>
      <c r="V12" s="709"/>
      <c r="W12" s="856"/>
      <c r="X12" s="322"/>
      <c r="AA12" s="416"/>
    </row>
    <row r="13" spans="1:27" s="831" customFormat="1" ht="29.25" customHeight="1">
      <c r="A13" s="965"/>
      <c r="B13" s="900"/>
      <c r="C13" s="420"/>
      <c r="D13" s="420"/>
      <c r="E13" s="965"/>
      <c r="F13" s="879"/>
      <c r="G13" s="420"/>
      <c r="H13" s="421"/>
      <c r="I13" s="924"/>
      <c r="J13" s="982"/>
      <c r="K13" s="965"/>
      <c r="L13" s="417"/>
      <c r="M13" s="418"/>
      <c r="N13" s="419"/>
      <c r="O13" s="417"/>
      <c r="P13" s="419"/>
      <c r="Q13" s="131"/>
      <c r="R13" s="711">
        <v>40436</v>
      </c>
      <c r="S13" s="678">
        <v>30011186.84</v>
      </c>
      <c r="T13" s="710">
        <f t="shared" si="0"/>
        <v>544971267.01999998</v>
      </c>
      <c r="U13" s="715" t="s">
        <v>823</v>
      </c>
      <c r="V13" s="709"/>
      <c r="W13" s="856"/>
      <c r="X13" s="322"/>
      <c r="AA13" s="416"/>
    </row>
    <row r="14" spans="1:27" s="831" customFormat="1" ht="29.25" customHeight="1">
      <c r="A14" s="965"/>
      <c r="B14" s="900"/>
      <c r="C14" s="420"/>
      <c r="D14" s="420"/>
      <c r="E14" s="965"/>
      <c r="F14" s="879"/>
      <c r="G14" s="420"/>
      <c r="H14" s="421"/>
      <c r="I14" s="924"/>
      <c r="J14" s="982"/>
      <c r="K14" s="965"/>
      <c r="L14" s="417"/>
      <c r="M14" s="418"/>
      <c r="N14" s="419"/>
      <c r="O14" s="417"/>
      <c r="P14" s="419"/>
      <c r="Q14" s="131"/>
      <c r="R14" s="711">
        <v>40497</v>
      </c>
      <c r="S14" s="678">
        <v>66463981.780000001</v>
      </c>
      <c r="T14" s="710">
        <f t="shared" si="0"/>
        <v>478507285.24000001</v>
      </c>
      <c r="U14" s="715" t="s">
        <v>823</v>
      </c>
      <c r="V14" s="709"/>
      <c r="W14" s="856"/>
      <c r="X14" s="322"/>
      <c r="AA14" s="416"/>
    </row>
    <row r="15" spans="1:27" s="831" customFormat="1" ht="29.25" customHeight="1">
      <c r="A15" s="965"/>
      <c r="B15" s="900"/>
      <c r="C15" s="420"/>
      <c r="D15" s="420"/>
      <c r="E15" s="965"/>
      <c r="F15" s="879"/>
      <c r="G15" s="420"/>
      <c r="H15" s="421"/>
      <c r="I15" s="924"/>
      <c r="J15" s="982"/>
      <c r="K15" s="965"/>
      <c r="L15" s="417"/>
      <c r="M15" s="418"/>
      <c r="N15" s="419"/>
      <c r="O15" s="417"/>
      <c r="P15" s="419"/>
      <c r="Q15" s="131"/>
      <c r="R15" s="711">
        <v>40526</v>
      </c>
      <c r="S15" s="678">
        <v>15844535.779999999</v>
      </c>
      <c r="T15" s="710">
        <f t="shared" si="0"/>
        <v>462662749.46000004</v>
      </c>
      <c r="U15" s="715" t="s">
        <v>823</v>
      </c>
      <c r="V15" s="709"/>
      <c r="W15" s="856"/>
      <c r="X15" s="322"/>
      <c r="AA15" s="416"/>
    </row>
    <row r="16" spans="1:27" s="831" customFormat="1" ht="29.25" customHeight="1">
      <c r="A16" s="965"/>
      <c r="B16" s="900"/>
      <c r="C16" s="420"/>
      <c r="D16" s="420"/>
      <c r="E16" s="965"/>
      <c r="F16" s="879"/>
      <c r="G16" s="420"/>
      <c r="H16" s="421"/>
      <c r="I16" s="924"/>
      <c r="J16" s="982"/>
      <c r="K16" s="965"/>
      <c r="L16" s="417"/>
      <c r="M16" s="418"/>
      <c r="N16" s="419"/>
      <c r="O16" s="417"/>
      <c r="P16" s="419"/>
      <c r="Q16" s="131"/>
      <c r="R16" s="711">
        <v>40557</v>
      </c>
      <c r="S16" s="678">
        <v>13677726.439999999</v>
      </c>
      <c r="T16" s="710">
        <f t="shared" si="0"/>
        <v>448985023.02000004</v>
      </c>
      <c r="U16" s="715" t="s">
        <v>823</v>
      </c>
      <c r="V16" s="709"/>
      <c r="W16" s="856"/>
      <c r="X16" s="322"/>
      <c r="AA16" s="416"/>
    </row>
    <row r="17" spans="1:27" s="831" customFormat="1" ht="29.25" customHeight="1">
      <c r="A17" s="965"/>
      <c r="B17" s="900"/>
      <c r="C17" s="420"/>
      <c r="D17" s="420"/>
      <c r="E17" s="965"/>
      <c r="F17" s="879"/>
      <c r="G17" s="420"/>
      <c r="H17" s="421"/>
      <c r="I17" s="924"/>
      <c r="J17" s="982"/>
      <c r="K17" s="965"/>
      <c r="L17" s="417"/>
      <c r="M17" s="418"/>
      <c r="N17" s="419"/>
      <c r="O17" s="417"/>
      <c r="P17" s="419"/>
      <c r="Q17" s="131"/>
      <c r="R17" s="711">
        <v>40588</v>
      </c>
      <c r="S17" s="678">
        <v>48523844.579999998</v>
      </c>
      <c r="T17" s="710">
        <f t="shared" si="0"/>
        <v>400461178.44000006</v>
      </c>
      <c r="U17" s="715" t="s">
        <v>823</v>
      </c>
      <c r="V17" s="709"/>
      <c r="W17" s="856"/>
      <c r="X17" s="322"/>
      <c r="AA17" s="416"/>
    </row>
    <row r="18" spans="1:27" s="831" customFormat="1" ht="29.25" customHeight="1">
      <c r="A18" s="965"/>
      <c r="B18" s="900"/>
      <c r="C18" s="420"/>
      <c r="D18" s="420"/>
      <c r="E18" s="965"/>
      <c r="F18" s="879"/>
      <c r="G18" s="420"/>
      <c r="H18" s="421"/>
      <c r="I18" s="924"/>
      <c r="J18" s="982"/>
      <c r="K18" s="965"/>
      <c r="L18" s="417"/>
      <c r="M18" s="418"/>
      <c r="N18" s="419"/>
      <c r="O18" s="417"/>
      <c r="P18" s="419"/>
      <c r="Q18" s="131"/>
      <c r="R18" s="711">
        <v>40616</v>
      </c>
      <c r="S18" s="678">
        <v>68765544.25</v>
      </c>
      <c r="T18" s="710">
        <f t="shared" si="0"/>
        <v>331695634.19000006</v>
      </c>
      <c r="U18" s="715" t="s">
        <v>823</v>
      </c>
      <c r="V18" s="709"/>
      <c r="W18" s="856"/>
      <c r="X18" s="322"/>
      <c r="AA18" s="416"/>
    </row>
    <row r="19" spans="1:27" s="831" customFormat="1" ht="29.25" customHeight="1">
      <c r="A19" s="965"/>
      <c r="B19" s="900"/>
      <c r="C19" s="420"/>
      <c r="D19" s="420"/>
      <c r="E19" s="965"/>
      <c r="F19" s="879"/>
      <c r="G19" s="420"/>
      <c r="H19" s="421"/>
      <c r="I19" s="924"/>
      <c r="J19" s="982"/>
      <c r="K19" s="965"/>
      <c r="L19" s="417"/>
      <c r="M19" s="418"/>
      <c r="N19" s="419"/>
      <c r="O19" s="417"/>
      <c r="P19" s="419"/>
      <c r="Q19" s="131"/>
      <c r="R19" s="711">
        <v>40647</v>
      </c>
      <c r="S19" s="678">
        <v>77704254.329999998</v>
      </c>
      <c r="T19" s="710">
        <f t="shared" si="0"/>
        <v>253991379.86000007</v>
      </c>
      <c r="U19" s="715" t="s">
        <v>823</v>
      </c>
      <c r="V19" s="709"/>
      <c r="W19" s="856"/>
      <c r="X19" s="322"/>
      <c r="AA19" s="416"/>
    </row>
    <row r="20" spans="1:27" s="831" customFormat="1" ht="29.25" customHeight="1">
      <c r="A20" s="965"/>
      <c r="B20" s="900"/>
      <c r="C20" s="420"/>
      <c r="D20" s="420"/>
      <c r="E20" s="965"/>
      <c r="F20" s="879"/>
      <c r="G20" s="420"/>
      <c r="H20" s="421"/>
      <c r="I20" s="924"/>
      <c r="J20" s="982"/>
      <c r="K20" s="965"/>
      <c r="L20" s="417"/>
      <c r="M20" s="418"/>
      <c r="N20" s="419"/>
      <c r="O20" s="417"/>
      <c r="P20" s="419"/>
      <c r="Q20" s="131"/>
      <c r="R20" s="711">
        <v>40683</v>
      </c>
      <c r="S20" s="678">
        <v>28883732.629999999</v>
      </c>
      <c r="T20" s="710">
        <f t="shared" si="0"/>
        <v>225107647.23000008</v>
      </c>
      <c r="U20" s="715" t="s">
        <v>823</v>
      </c>
      <c r="V20" s="709"/>
      <c r="W20" s="856"/>
      <c r="X20" s="322"/>
      <c r="AA20" s="416"/>
    </row>
    <row r="21" spans="1:27" s="831" customFormat="1" ht="29.25" customHeight="1">
      <c r="A21" s="965"/>
      <c r="B21" s="900"/>
      <c r="C21" s="420"/>
      <c r="D21" s="420"/>
      <c r="E21" s="965"/>
      <c r="F21" s="879"/>
      <c r="G21" s="420"/>
      <c r="H21" s="421"/>
      <c r="I21" s="924"/>
      <c r="J21" s="982"/>
      <c r="K21" s="965"/>
      <c r="L21" s="417"/>
      <c r="M21" s="418"/>
      <c r="N21" s="419"/>
      <c r="O21" s="417"/>
      <c r="P21" s="419"/>
      <c r="Q21" s="131"/>
      <c r="R21" s="711">
        <v>40708</v>
      </c>
      <c r="S21" s="678">
        <v>9129708.8200000003</v>
      </c>
      <c r="T21" s="710">
        <f t="shared" si="0"/>
        <v>215977938.41000009</v>
      </c>
      <c r="U21" s="715" t="s">
        <v>823</v>
      </c>
      <c r="V21" s="709"/>
      <c r="W21" s="856"/>
      <c r="X21" s="322"/>
      <c r="AA21" s="416"/>
    </row>
    <row r="22" spans="1:27" s="831" customFormat="1" ht="29.25" customHeight="1">
      <c r="A22" s="965"/>
      <c r="B22" s="900"/>
      <c r="C22" s="420"/>
      <c r="D22" s="420"/>
      <c r="E22" s="965"/>
      <c r="F22" s="879"/>
      <c r="G22" s="420"/>
      <c r="H22" s="421"/>
      <c r="I22" s="924"/>
      <c r="J22" s="982"/>
      <c r="K22" s="965"/>
      <c r="L22" s="417"/>
      <c r="M22" s="418"/>
      <c r="N22" s="419"/>
      <c r="O22" s="417"/>
      <c r="P22" s="419"/>
      <c r="Q22" s="131"/>
      <c r="R22" s="711">
        <v>40739</v>
      </c>
      <c r="S22" s="678">
        <v>31061746.91</v>
      </c>
      <c r="T22" s="710">
        <f t="shared" si="0"/>
        <v>184916191.50000009</v>
      </c>
      <c r="U22" s="715" t="s">
        <v>823</v>
      </c>
      <c r="V22" s="709"/>
      <c r="W22" s="856"/>
      <c r="X22" s="322"/>
      <c r="AA22" s="416"/>
    </row>
    <row r="23" spans="1:27" s="831" customFormat="1" ht="29.25" customHeight="1">
      <c r="A23" s="965"/>
      <c r="B23" s="900"/>
      <c r="C23" s="420"/>
      <c r="D23" s="420"/>
      <c r="E23" s="965"/>
      <c r="F23" s="879"/>
      <c r="G23" s="420"/>
      <c r="H23" s="421"/>
      <c r="I23" s="924"/>
      <c r="J23" s="982"/>
      <c r="K23" s="965"/>
      <c r="L23" s="417"/>
      <c r="M23" s="418"/>
      <c r="N23" s="419"/>
      <c r="O23" s="417"/>
      <c r="P23" s="419"/>
      <c r="Q23" s="131"/>
      <c r="R23" s="711">
        <v>40767</v>
      </c>
      <c r="S23" s="678">
        <v>10381214.060000001</v>
      </c>
      <c r="T23" s="710">
        <f t="shared" si="0"/>
        <v>174534977.44000009</v>
      </c>
      <c r="U23" s="715" t="s">
        <v>823</v>
      </c>
      <c r="V23" s="709"/>
      <c r="W23" s="856"/>
      <c r="X23" s="322"/>
      <c r="AA23" s="416"/>
    </row>
    <row r="24" spans="1:27" s="831" customFormat="1" ht="29.25" customHeight="1">
      <c r="A24" s="965"/>
      <c r="B24" s="900"/>
      <c r="C24" s="420"/>
      <c r="D24" s="420"/>
      <c r="E24" s="965"/>
      <c r="F24" s="879"/>
      <c r="G24" s="420"/>
      <c r="H24" s="421"/>
      <c r="I24" s="924"/>
      <c r="J24" s="982"/>
      <c r="K24" s="965"/>
      <c r="L24" s="417"/>
      <c r="M24" s="418"/>
      <c r="N24" s="419"/>
      <c r="O24" s="417"/>
      <c r="P24" s="419"/>
      <c r="Q24" s="131"/>
      <c r="R24" s="711">
        <v>40833</v>
      </c>
      <c r="S24" s="678">
        <v>6230731.1600000001</v>
      </c>
      <c r="T24" s="710">
        <f t="shared" si="0"/>
        <v>168304246.28000009</v>
      </c>
      <c r="U24" s="715" t="s">
        <v>823</v>
      </c>
      <c r="V24" s="709"/>
      <c r="W24" s="856"/>
      <c r="X24" s="322"/>
      <c r="AA24" s="416"/>
    </row>
    <row r="25" spans="1:27" s="831" customFormat="1" ht="29.25" customHeight="1">
      <c r="A25" s="965"/>
      <c r="B25" s="900"/>
      <c r="C25" s="420"/>
      <c r="D25" s="420"/>
      <c r="E25" s="965"/>
      <c r="F25" s="879"/>
      <c r="G25" s="420"/>
      <c r="H25" s="421"/>
      <c r="I25" s="924"/>
      <c r="J25" s="982"/>
      <c r="K25" s="965"/>
      <c r="L25" s="417"/>
      <c r="M25" s="418"/>
      <c r="N25" s="419"/>
      <c r="O25" s="417"/>
      <c r="P25" s="419"/>
      <c r="Q25" s="131"/>
      <c r="R25" s="711">
        <v>40891</v>
      </c>
      <c r="S25" s="678">
        <v>1183958.5</v>
      </c>
      <c r="T25" s="710">
        <f t="shared" si="0"/>
        <v>167120287.78000009</v>
      </c>
      <c r="U25" s="715" t="s">
        <v>823</v>
      </c>
      <c r="V25" s="709"/>
      <c r="W25" s="856"/>
      <c r="X25" s="322"/>
      <c r="Z25" s="423"/>
      <c r="AA25" s="416"/>
    </row>
    <row r="26" spans="1:27" s="831" customFormat="1" ht="29.25" customHeight="1">
      <c r="A26" s="965"/>
      <c r="B26" s="900"/>
      <c r="C26" s="420"/>
      <c r="D26" s="420"/>
      <c r="E26" s="965"/>
      <c r="F26" s="879"/>
      <c r="G26" s="420"/>
      <c r="H26" s="421"/>
      <c r="I26" s="924"/>
      <c r="J26" s="982"/>
      <c r="K26" s="965"/>
      <c r="L26" s="417"/>
      <c r="M26" s="418"/>
      <c r="N26" s="419"/>
      <c r="O26" s="417"/>
      <c r="P26" s="419"/>
      <c r="Q26" s="131"/>
      <c r="R26" s="711">
        <v>40925</v>
      </c>
      <c r="S26" s="678">
        <v>1096185.1100000001</v>
      </c>
      <c r="T26" s="710">
        <f t="shared" si="0"/>
        <v>166024102.67000008</v>
      </c>
      <c r="U26" s="715" t="s">
        <v>823</v>
      </c>
      <c r="V26" s="709"/>
      <c r="W26" s="856"/>
      <c r="X26" s="322"/>
      <c r="Z26" s="416"/>
      <c r="AA26" s="416"/>
    </row>
    <row r="27" spans="1:27" s="831" customFormat="1" ht="29.25" customHeight="1">
      <c r="A27" s="965"/>
      <c r="B27" s="900"/>
      <c r="C27" s="420"/>
      <c r="D27" s="420"/>
      <c r="E27" s="965"/>
      <c r="F27" s="879"/>
      <c r="G27" s="420"/>
      <c r="H27" s="421"/>
      <c r="I27" s="924"/>
      <c r="J27" s="982"/>
      <c r="K27" s="965"/>
      <c r="L27" s="417"/>
      <c r="M27" s="418"/>
      <c r="N27" s="419"/>
      <c r="O27" s="417"/>
      <c r="P27" s="419"/>
      <c r="Q27" s="131"/>
      <c r="R27" s="711">
        <v>40953</v>
      </c>
      <c r="S27" s="678">
        <v>1601687.56</v>
      </c>
      <c r="T27" s="710">
        <f t="shared" si="0"/>
        <v>164422415.11000007</v>
      </c>
      <c r="U27" s="715" t="s">
        <v>823</v>
      </c>
      <c r="V27" s="709"/>
      <c r="W27" s="856"/>
      <c r="X27" s="322"/>
      <c r="AA27" s="416"/>
    </row>
    <row r="28" spans="1:27" s="831" customFormat="1" ht="29.25" customHeight="1">
      <c r="A28" s="965"/>
      <c r="B28" s="900"/>
      <c r="C28" s="420"/>
      <c r="D28" s="420"/>
      <c r="E28" s="965"/>
      <c r="F28" s="879"/>
      <c r="G28" s="420"/>
      <c r="H28" s="421"/>
      <c r="I28" s="924"/>
      <c r="J28" s="982"/>
      <c r="K28" s="965"/>
      <c r="L28" s="417"/>
      <c r="M28" s="418"/>
      <c r="N28" s="419"/>
      <c r="O28" s="417"/>
      <c r="P28" s="419"/>
      <c r="Q28" s="131"/>
      <c r="R28" s="711">
        <v>40982</v>
      </c>
      <c r="S28" s="678">
        <v>3035545.5</v>
      </c>
      <c r="T28" s="710">
        <f t="shared" si="0"/>
        <v>161386869.61000007</v>
      </c>
      <c r="U28" s="715" t="s">
        <v>823</v>
      </c>
      <c r="V28" s="709"/>
      <c r="W28" s="856"/>
      <c r="X28" s="322"/>
      <c r="AA28" s="416"/>
    </row>
    <row r="29" spans="1:27" s="831" customFormat="1" ht="29.25" customHeight="1">
      <c r="A29" s="965"/>
      <c r="B29" s="900"/>
      <c r="C29" s="420"/>
      <c r="D29" s="420"/>
      <c r="E29" s="965"/>
      <c r="F29" s="879"/>
      <c r="G29" s="420"/>
      <c r="H29" s="421"/>
      <c r="I29" s="924"/>
      <c r="J29" s="982"/>
      <c r="K29" s="965"/>
      <c r="L29" s="417"/>
      <c r="M29" s="418"/>
      <c r="N29" s="419"/>
      <c r="O29" s="417"/>
      <c r="P29" s="419"/>
      <c r="Q29" s="131"/>
      <c r="R29" s="1716">
        <v>40997</v>
      </c>
      <c r="S29" s="1719">
        <v>161386869.61000001</v>
      </c>
      <c r="T29" s="1558">
        <f t="shared" si="0"/>
        <v>0</v>
      </c>
      <c r="U29" s="1727" t="s">
        <v>823</v>
      </c>
      <c r="V29" s="637">
        <v>40997</v>
      </c>
      <c r="W29" s="855" t="s">
        <v>818</v>
      </c>
      <c r="X29" s="322">
        <v>56390209.140000001</v>
      </c>
      <c r="Z29" s="423"/>
      <c r="AA29" s="416"/>
    </row>
    <row r="30" spans="1:27" s="831" customFormat="1" ht="29.25" customHeight="1">
      <c r="A30" s="965"/>
      <c r="B30" s="900"/>
      <c r="C30" s="420"/>
      <c r="D30" s="420"/>
      <c r="E30" s="965"/>
      <c r="F30" s="879"/>
      <c r="G30" s="420"/>
      <c r="H30" s="421"/>
      <c r="I30" s="924"/>
      <c r="J30" s="982"/>
      <c r="K30" s="965"/>
      <c r="L30" s="417"/>
      <c r="M30" s="418"/>
      <c r="N30" s="419"/>
      <c r="O30" s="417"/>
      <c r="P30" s="419"/>
      <c r="Q30" s="131"/>
      <c r="R30" s="1717"/>
      <c r="S30" s="1720"/>
      <c r="T30" s="1559"/>
      <c r="U30" s="1728"/>
      <c r="V30" s="637">
        <v>41130</v>
      </c>
      <c r="W30" s="855" t="s">
        <v>818</v>
      </c>
      <c r="X30" s="322">
        <v>1056751</v>
      </c>
      <c r="Z30" s="423"/>
      <c r="AA30" s="416"/>
    </row>
    <row r="31" spans="1:27" s="831" customFormat="1" ht="29.25" customHeight="1">
      <c r="A31" s="965"/>
      <c r="B31" s="900"/>
      <c r="C31" s="420"/>
      <c r="D31" s="420"/>
      <c r="E31" s="965"/>
      <c r="F31" s="879"/>
      <c r="G31" s="420"/>
      <c r="H31" s="421"/>
      <c r="I31" s="924"/>
      <c r="J31" s="982"/>
      <c r="K31" s="965"/>
      <c r="L31" s="417"/>
      <c r="M31" s="418"/>
      <c r="N31" s="419"/>
      <c r="O31" s="417"/>
      <c r="P31" s="419"/>
      <c r="Q31" s="131"/>
      <c r="R31" s="1717"/>
      <c r="S31" s="1720"/>
      <c r="T31" s="1559"/>
      <c r="U31" s="1728"/>
      <c r="V31" s="637">
        <v>41180</v>
      </c>
      <c r="W31" s="855" t="s">
        <v>819</v>
      </c>
      <c r="X31" s="322">
        <v>18772.28</v>
      </c>
      <c r="Z31" s="423"/>
      <c r="AA31" s="416"/>
    </row>
    <row r="32" spans="1:27" s="831" customFormat="1" ht="29.25" customHeight="1">
      <c r="A32" s="965"/>
      <c r="B32" s="900"/>
      <c r="C32" s="420"/>
      <c r="D32" s="420"/>
      <c r="E32" s="965"/>
      <c r="F32" s="879"/>
      <c r="G32" s="420"/>
      <c r="H32" s="421"/>
      <c r="I32" s="924"/>
      <c r="J32" s="982"/>
      <c r="K32" s="965"/>
      <c r="L32" s="417"/>
      <c r="M32" s="418"/>
      <c r="N32" s="419"/>
      <c r="O32" s="417"/>
      <c r="P32" s="419"/>
      <c r="Q32" s="131"/>
      <c r="R32" s="1717"/>
      <c r="S32" s="1720"/>
      <c r="T32" s="1559"/>
      <c r="U32" s="1728"/>
      <c r="V32" s="637">
        <v>41429</v>
      </c>
      <c r="W32" s="857" t="s">
        <v>824</v>
      </c>
      <c r="X32" s="322">
        <v>69399.31</v>
      </c>
      <c r="Z32" s="423"/>
      <c r="AA32" s="416"/>
    </row>
    <row r="33" spans="1:27" s="831" customFormat="1" ht="29.25" customHeight="1">
      <c r="A33" s="965"/>
      <c r="B33" s="900"/>
      <c r="C33" s="420"/>
      <c r="D33" s="420"/>
      <c r="E33" s="965"/>
      <c r="F33" s="879"/>
      <c r="G33" s="420"/>
      <c r="H33" s="421"/>
      <c r="I33" s="924"/>
      <c r="J33" s="982"/>
      <c r="K33" s="965"/>
      <c r="L33" s="417"/>
      <c r="M33" s="418"/>
      <c r="N33" s="419"/>
      <c r="O33" s="417"/>
      <c r="P33" s="419"/>
      <c r="Q33" s="131"/>
      <c r="R33" s="1718"/>
      <c r="S33" s="1304"/>
      <c r="T33" s="1560"/>
      <c r="U33" s="1729"/>
      <c r="V33" s="637">
        <v>41463</v>
      </c>
      <c r="W33" s="855" t="s">
        <v>825</v>
      </c>
      <c r="X33" s="322">
        <v>64443.65</v>
      </c>
      <c r="Z33" s="423"/>
      <c r="AA33" s="416"/>
    </row>
    <row r="34" spans="1:27" s="830" customFormat="1" ht="29.25" customHeight="1">
      <c r="A34" s="964">
        <v>2</v>
      </c>
      <c r="B34" s="899">
        <v>40086</v>
      </c>
      <c r="C34" s="962" t="s">
        <v>822</v>
      </c>
      <c r="D34" s="964" t="s">
        <v>607</v>
      </c>
      <c r="E34" s="964" t="s">
        <v>289</v>
      </c>
      <c r="F34" s="878" t="s">
        <v>466</v>
      </c>
      <c r="G34" s="964" t="s">
        <v>820</v>
      </c>
      <c r="H34" s="860">
        <v>2222222222.2199998</v>
      </c>
      <c r="I34" s="970" t="s">
        <v>468</v>
      </c>
      <c r="J34" s="981">
        <v>40259</v>
      </c>
      <c r="K34" s="964">
        <v>6</v>
      </c>
      <c r="L34" s="984">
        <v>2488875000</v>
      </c>
      <c r="M34" s="424">
        <v>40812</v>
      </c>
      <c r="N34" s="730">
        <v>8</v>
      </c>
      <c r="O34" s="425">
        <v>1161920000</v>
      </c>
      <c r="P34" s="730"/>
      <c r="Q34" s="425">
        <v>1161920000</v>
      </c>
      <c r="R34" s="637">
        <v>40227</v>
      </c>
      <c r="S34" s="729">
        <v>4888718.07</v>
      </c>
      <c r="T34" s="720">
        <f>O34-S34</f>
        <v>1157031281.9300001</v>
      </c>
      <c r="U34" s="604" t="s">
        <v>820</v>
      </c>
      <c r="V34" s="709"/>
      <c r="W34" s="855"/>
      <c r="X34" s="322"/>
      <c r="AA34" s="426"/>
    </row>
    <row r="35" spans="1:27" s="830" customFormat="1" ht="29.25" customHeight="1">
      <c r="A35" s="402"/>
      <c r="B35" s="401"/>
      <c r="C35" s="402"/>
      <c r="D35" s="402"/>
      <c r="E35" s="402"/>
      <c r="F35" s="403"/>
      <c r="G35" s="402"/>
      <c r="H35" s="404"/>
      <c r="I35" s="405"/>
      <c r="J35" s="406"/>
      <c r="K35" s="402"/>
      <c r="L35" s="408"/>
      <c r="M35" s="406"/>
      <c r="N35" s="404"/>
      <c r="O35" s="408"/>
      <c r="P35" s="404"/>
      <c r="Q35" s="427"/>
      <c r="R35" s="637">
        <v>40283</v>
      </c>
      <c r="S35" s="729">
        <v>7066434</v>
      </c>
      <c r="T35" s="720">
        <f t="shared" ref="T35:T51" si="1">T34-S35</f>
        <v>1149964847.9300001</v>
      </c>
      <c r="U35" s="604" t="s">
        <v>820</v>
      </c>
      <c r="V35" s="709"/>
      <c r="W35" s="855"/>
      <c r="X35" s="322"/>
      <c r="AA35" s="426"/>
    </row>
    <row r="36" spans="1:27" s="830" customFormat="1" ht="29.25" customHeight="1">
      <c r="A36" s="402"/>
      <c r="B36" s="401"/>
      <c r="C36" s="402"/>
      <c r="D36" s="402"/>
      <c r="E36" s="402"/>
      <c r="F36" s="403"/>
      <c r="G36" s="402"/>
      <c r="H36" s="404"/>
      <c r="I36" s="405"/>
      <c r="J36" s="406"/>
      <c r="K36" s="402"/>
      <c r="L36" s="408"/>
      <c r="M36" s="406"/>
      <c r="N36" s="404"/>
      <c r="O36" s="408"/>
      <c r="P36" s="404"/>
      <c r="Q36" s="427"/>
      <c r="R36" s="637">
        <v>40436</v>
      </c>
      <c r="S36" s="728">
        <v>60022673.780000001</v>
      </c>
      <c r="T36" s="720">
        <f t="shared" si="1"/>
        <v>1089942174.1500001</v>
      </c>
      <c r="U36" s="606" t="s">
        <v>820</v>
      </c>
      <c r="V36" s="709"/>
      <c r="W36" s="855"/>
      <c r="X36" s="322"/>
      <c r="AA36" s="426"/>
    </row>
    <row r="37" spans="1:27" s="830" customFormat="1" ht="29.25" customHeight="1">
      <c r="A37" s="402"/>
      <c r="B37" s="401"/>
      <c r="C37" s="402"/>
      <c r="D37" s="402"/>
      <c r="E37" s="402"/>
      <c r="F37" s="403"/>
      <c r="G37" s="402"/>
      <c r="H37" s="428"/>
      <c r="I37" s="429"/>
      <c r="J37" s="406"/>
      <c r="K37" s="402"/>
      <c r="L37" s="430"/>
      <c r="M37" s="406"/>
      <c r="N37" s="431"/>
      <c r="O37" s="430"/>
      <c r="P37" s="404"/>
      <c r="Q37" s="427"/>
      <c r="R37" s="637">
        <v>40497</v>
      </c>
      <c r="S37" s="721">
        <v>132928628.17</v>
      </c>
      <c r="T37" s="720">
        <f t="shared" si="1"/>
        <v>957013545.98000014</v>
      </c>
      <c r="U37" s="606" t="s">
        <v>820</v>
      </c>
      <c r="V37" s="709"/>
      <c r="W37" s="855"/>
      <c r="X37" s="322"/>
      <c r="AA37" s="426"/>
    </row>
    <row r="38" spans="1:27" s="830" customFormat="1" ht="29.25" customHeight="1">
      <c r="A38" s="402"/>
      <c r="B38" s="401"/>
      <c r="C38" s="402"/>
      <c r="D38" s="402"/>
      <c r="E38" s="402"/>
      <c r="F38" s="403"/>
      <c r="G38" s="402"/>
      <c r="H38" s="428"/>
      <c r="I38" s="429"/>
      <c r="J38" s="406"/>
      <c r="K38" s="402"/>
      <c r="L38" s="430"/>
      <c r="M38" s="406"/>
      <c r="N38" s="431"/>
      <c r="O38" s="430"/>
      <c r="P38" s="404"/>
      <c r="Q38" s="427"/>
      <c r="R38" s="391">
        <v>40526</v>
      </c>
      <c r="S38" s="727">
        <v>31689230</v>
      </c>
      <c r="T38" s="432">
        <f t="shared" si="1"/>
        <v>925324315.98000014</v>
      </c>
      <c r="U38" s="433" t="s">
        <v>820</v>
      </c>
      <c r="V38" s="709"/>
      <c r="W38" s="855"/>
      <c r="X38" s="322"/>
      <c r="AA38" s="426"/>
    </row>
    <row r="39" spans="1:27" s="830" customFormat="1" ht="29.25" customHeight="1">
      <c r="A39" s="402"/>
      <c r="B39" s="401"/>
      <c r="C39" s="402"/>
      <c r="D39" s="402"/>
      <c r="E39" s="402"/>
      <c r="F39" s="403"/>
      <c r="G39" s="402"/>
      <c r="H39" s="428"/>
      <c r="I39" s="429"/>
      <c r="J39" s="406"/>
      <c r="K39" s="402"/>
      <c r="L39" s="430"/>
      <c r="M39" s="406"/>
      <c r="N39" s="431"/>
      <c r="O39" s="430"/>
      <c r="P39" s="404"/>
      <c r="Q39" s="427"/>
      <c r="R39" s="637">
        <v>40192</v>
      </c>
      <c r="S39" s="721">
        <v>27355590</v>
      </c>
      <c r="T39" s="720">
        <f t="shared" si="1"/>
        <v>897968725.98000014</v>
      </c>
      <c r="U39" s="606" t="s">
        <v>820</v>
      </c>
      <c r="V39" s="709"/>
      <c r="W39" s="855"/>
      <c r="X39" s="322"/>
      <c r="AA39" s="426"/>
    </row>
    <row r="40" spans="1:27" s="830" customFormat="1" ht="29.25" customHeight="1">
      <c r="A40" s="402"/>
      <c r="B40" s="401"/>
      <c r="C40" s="402"/>
      <c r="D40" s="402"/>
      <c r="E40" s="402"/>
      <c r="F40" s="403"/>
      <c r="G40" s="402"/>
      <c r="H40" s="428"/>
      <c r="I40" s="429"/>
      <c r="J40" s="406"/>
      <c r="K40" s="402"/>
      <c r="L40" s="430"/>
      <c r="M40" s="406"/>
      <c r="N40" s="431"/>
      <c r="O40" s="430"/>
      <c r="P40" s="404"/>
      <c r="Q40" s="427"/>
      <c r="R40" s="637">
        <v>40588</v>
      </c>
      <c r="S40" s="721">
        <v>92300138.319999993</v>
      </c>
      <c r="T40" s="720">
        <f t="shared" si="1"/>
        <v>805668587.66000009</v>
      </c>
      <c r="U40" s="606" t="s">
        <v>820</v>
      </c>
      <c r="V40" s="709"/>
      <c r="W40" s="855"/>
      <c r="X40" s="322"/>
      <c r="AA40" s="426"/>
    </row>
    <row r="41" spans="1:27" s="830" customFormat="1" ht="29.25" customHeight="1">
      <c r="A41" s="402"/>
      <c r="B41" s="401"/>
      <c r="C41" s="402"/>
      <c r="D41" s="402"/>
      <c r="E41" s="402"/>
      <c r="F41" s="403"/>
      <c r="G41" s="402"/>
      <c r="H41" s="428"/>
      <c r="I41" s="429"/>
      <c r="J41" s="406"/>
      <c r="K41" s="402"/>
      <c r="L41" s="430"/>
      <c r="M41" s="406"/>
      <c r="N41" s="431"/>
      <c r="O41" s="430"/>
      <c r="P41" s="404"/>
      <c r="Q41" s="427"/>
      <c r="R41" s="399">
        <v>40616</v>
      </c>
      <c r="S41" s="782">
        <v>128027535.81</v>
      </c>
      <c r="T41" s="434">
        <f t="shared" si="1"/>
        <v>677641051.85000014</v>
      </c>
      <c r="U41" s="435" t="s">
        <v>820</v>
      </c>
      <c r="V41" s="436"/>
      <c r="W41" s="437"/>
      <c r="X41" s="322"/>
      <c r="AA41" s="426"/>
    </row>
    <row r="42" spans="1:27" s="830" customFormat="1" ht="29.25" customHeight="1">
      <c r="A42" s="402"/>
      <c r="B42" s="401"/>
      <c r="C42" s="402"/>
      <c r="D42" s="402"/>
      <c r="E42" s="402"/>
      <c r="F42" s="403"/>
      <c r="G42" s="402"/>
      <c r="H42" s="428"/>
      <c r="I42" s="429"/>
      <c r="J42" s="406"/>
      <c r="K42" s="402"/>
      <c r="L42" s="430"/>
      <c r="M42" s="406"/>
      <c r="N42" s="431"/>
      <c r="O42" s="430"/>
      <c r="P42" s="404"/>
      <c r="Q42" s="427"/>
      <c r="R42" s="637">
        <v>40647</v>
      </c>
      <c r="S42" s="721">
        <v>155409285.71000001</v>
      </c>
      <c r="T42" s="720">
        <f t="shared" si="1"/>
        <v>522231766.1400001</v>
      </c>
      <c r="U42" s="604" t="s">
        <v>820</v>
      </c>
      <c r="V42" s="709"/>
      <c r="W42" s="855"/>
      <c r="X42" s="322"/>
      <c r="AA42" s="426"/>
    </row>
    <row r="43" spans="1:27" s="830" customFormat="1" ht="29.25" customHeight="1">
      <c r="A43" s="402"/>
      <c r="B43" s="401"/>
      <c r="C43" s="402"/>
      <c r="D43" s="402"/>
      <c r="E43" s="402"/>
      <c r="F43" s="403"/>
      <c r="G43" s="402"/>
      <c r="H43" s="428"/>
      <c r="I43" s="429"/>
      <c r="J43" s="406"/>
      <c r="K43" s="402"/>
      <c r="L43" s="430"/>
      <c r="M43" s="406"/>
      <c r="N43" s="431"/>
      <c r="O43" s="430"/>
      <c r="P43" s="404"/>
      <c r="Q43" s="427"/>
      <c r="R43" s="637">
        <v>40683</v>
      </c>
      <c r="S43" s="721">
        <v>75085484.799999997</v>
      </c>
      <c r="T43" s="720">
        <f t="shared" si="1"/>
        <v>447146281.34000009</v>
      </c>
      <c r="U43" s="604" t="s">
        <v>820</v>
      </c>
      <c r="V43" s="709"/>
      <c r="W43" s="855"/>
      <c r="X43" s="322"/>
      <c r="AA43" s="426"/>
    </row>
    <row r="44" spans="1:27" s="830" customFormat="1" ht="29.25" customHeight="1">
      <c r="A44" s="402"/>
      <c r="B44" s="401"/>
      <c r="C44" s="402"/>
      <c r="D44" s="402"/>
      <c r="E44" s="402"/>
      <c r="F44" s="403"/>
      <c r="G44" s="402"/>
      <c r="H44" s="428"/>
      <c r="I44" s="429"/>
      <c r="J44" s="406"/>
      <c r="K44" s="402"/>
      <c r="L44" s="430"/>
      <c r="M44" s="406"/>
      <c r="N44" s="431"/>
      <c r="O44" s="430"/>
      <c r="P44" s="404"/>
      <c r="Q44" s="427"/>
      <c r="R44" s="637">
        <v>40708</v>
      </c>
      <c r="S44" s="721">
        <v>18259513.02</v>
      </c>
      <c r="T44" s="720">
        <f t="shared" si="1"/>
        <v>428886768.32000011</v>
      </c>
      <c r="U44" s="604" t="s">
        <v>820</v>
      </c>
      <c r="V44" s="709"/>
      <c r="W44" s="855"/>
      <c r="X44" s="322"/>
      <c r="AA44" s="426"/>
    </row>
    <row r="45" spans="1:27" s="830" customFormat="1" ht="29.25" customHeight="1">
      <c r="A45" s="402"/>
      <c r="B45" s="401"/>
      <c r="C45" s="402"/>
      <c r="D45" s="402"/>
      <c r="E45" s="402"/>
      <c r="F45" s="403"/>
      <c r="G45" s="402"/>
      <c r="H45" s="428"/>
      <c r="I45" s="429"/>
      <c r="J45" s="406"/>
      <c r="K45" s="402"/>
      <c r="L45" s="430"/>
      <c r="M45" s="406"/>
      <c r="N45" s="431"/>
      <c r="O45" s="430"/>
      <c r="P45" s="404"/>
      <c r="Q45" s="427"/>
      <c r="R45" s="637">
        <v>40739</v>
      </c>
      <c r="S45" s="721">
        <v>62979808.719999999</v>
      </c>
      <c r="T45" s="720">
        <f t="shared" si="1"/>
        <v>365906959.60000014</v>
      </c>
      <c r="U45" s="604" t="s">
        <v>820</v>
      </c>
      <c r="V45" s="709"/>
      <c r="W45" s="855"/>
      <c r="X45" s="322"/>
      <c r="AA45" s="426"/>
    </row>
    <row r="46" spans="1:27" s="830" customFormat="1" ht="29.25" customHeight="1">
      <c r="A46" s="402"/>
      <c r="B46" s="401"/>
      <c r="C46" s="402"/>
      <c r="D46" s="402"/>
      <c r="E46" s="402"/>
      <c r="F46" s="403"/>
      <c r="G46" s="402"/>
      <c r="H46" s="428"/>
      <c r="I46" s="429"/>
      <c r="J46" s="406"/>
      <c r="K46" s="402"/>
      <c r="L46" s="430"/>
      <c r="M46" s="406"/>
      <c r="N46" s="431"/>
      <c r="O46" s="430"/>
      <c r="P46" s="404"/>
      <c r="Q46" s="427"/>
      <c r="R46" s="637">
        <v>40767</v>
      </c>
      <c r="S46" s="721">
        <v>20762531.93</v>
      </c>
      <c r="T46" s="720">
        <f t="shared" si="1"/>
        <v>345144427.67000014</v>
      </c>
      <c r="U46" s="604" t="s">
        <v>820</v>
      </c>
      <c r="V46" s="709"/>
      <c r="W46" s="855"/>
      <c r="X46" s="322"/>
      <c r="AA46" s="426"/>
    </row>
    <row r="47" spans="1:27" s="830" customFormat="1" ht="29.25" customHeight="1">
      <c r="A47" s="402"/>
      <c r="B47" s="401"/>
      <c r="C47" s="402"/>
      <c r="D47" s="402"/>
      <c r="E47" s="402"/>
      <c r="F47" s="403"/>
      <c r="G47" s="402"/>
      <c r="H47" s="428"/>
      <c r="I47" s="429"/>
      <c r="J47" s="406"/>
      <c r="K47" s="402"/>
      <c r="L47" s="430"/>
      <c r="M47" s="406"/>
      <c r="N47" s="431"/>
      <c r="O47" s="430"/>
      <c r="P47" s="404"/>
      <c r="Q47" s="427"/>
      <c r="R47" s="637">
        <v>40833</v>
      </c>
      <c r="S47" s="721">
        <v>37384573.890000001</v>
      </c>
      <c r="T47" s="720">
        <f t="shared" si="1"/>
        <v>307759853.78000015</v>
      </c>
      <c r="U47" s="604" t="s">
        <v>820</v>
      </c>
      <c r="V47" s="709"/>
      <c r="W47" s="855"/>
      <c r="X47" s="322"/>
      <c r="AA47" s="426"/>
    </row>
    <row r="48" spans="1:27" s="830" customFormat="1" ht="29.25" customHeight="1">
      <c r="A48" s="410"/>
      <c r="B48" s="409"/>
      <c r="C48" s="410"/>
      <c r="D48" s="410"/>
      <c r="E48" s="410"/>
      <c r="F48" s="94"/>
      <c r="G48" s="410"/>
      <c r="H48" s="726"/>
      <c r="I48" s="725"/>
      <c r="J48" s="413"/>
      <c r="K48" s="410"/>
      <c r="L48" s="723"/>
      <c r="M48" s="413"/>
      <c r="N48" s="724"/>
      <c r="O48" s="723"/>
      <c r="P48" s="411"/>
      <c r="Q48" s="722"/>
      <c r="R48" s="637">
        <v>40891</v>
      </c>
      <c r="S48" s="721">
        <v>7103786.5099999998</v>
      </c>
      <c r="T48" s="720">
        <f t="shared" si="1"/>
        <v>300656067.27000016</v>
      </c>
      <c r="U48" s="604" t="s">
        <v>820</v>
      </c>
      <c r="V48" s="709"/>
      <c r="W48" s="855"/>
      <c r="X48" s="322"/>
      <c r="AA48" s="426"/>
    </row>
    <row r="49" spans="1:27" s="830" customFormat="1" ht="29.25" customHeight="1">
      <c r="A49" s="777"/>
      <c r="B49" s="781"/>
      <c r="C49" s="777"/>
      <c r="D49" s="777"/>
      <c r="E49" s="777"/>
      <c r="F49" s="780"/>
      <c r="G49" s="777"/>
      <c r="H49" s="779"/>
      <c r="I49" s="778"/>
      <c r="J49" s="776"/>
      <c r="K49" s="777"/>
      <c r="L49" s="774"/>
      <c r="M49" s="776"/>
      <c r="N49" s="775"/>
      <c r="O49" s="774"/>
      <c r="P49" s="773"/>
      <c r="Q49" s="772"/>
      <c r="R49" s="399">
        <v>40925</v>
      </c>
      <c r="S49" s="771">
        <v>6577143.5300000003</v>
      </c>
      <c r="T49" s="770">
        <f t="shared" si="1"/>
        <v>294078923.74000019</v>
      </c>
      <c r="U49" s="769" t="s">
        <v>820</v>
      </c>
      <c r="V49" s="397"/>
      <c r="W49" s="703"/>
      <c r="X49" s="463"/>
      <c r="AA49" s="426"/>
    </row>
    <row r="50" spans="1:27" s="830" customFormat="1" ht="29.25" customHeight="1">
      <c r="A50" s="402"/>
      <c r="B50" s="401"/>
      <c r="C50" s="402"/>
      <c r="D50" s="402"/>
      <c r="E50" s="402"/>
      <c r="F50" s="403"/>
      <c r="G50" s="402"/>
      <c r="H50" s="428"/>
      <c r="I50" s="429"/>
      <c r="J50" s="406"/>
      <c r="K50" s="402"/>
      <c r="L50" s="430"/>
      <c r="M50" s="406"/>
      <c r="N50" s="431"/>
      <c r="O50" s="430"/>
      <c r="P50" s="404"/>
      <c r="Q50" s="427"/>
      <c r="R50" s="391">
        <v>40953</v>
      </c>
      <c r="S50" s="719">
        <v>9610173.4199999999</v>
      </c>
      <c r="T50" s="432">
        <f t="shared" si="1"/>
        <v>284468750.32000017</v>
      </c>
      <c r="U50" s="455" t="s">
        <v>820</v>
      </c>
      <c r="V50" s="456"/>
      <c r="W50" s="444"/>
      <c r="X50" s="322"/>
      <c r="AA50" s="426"/>
    </row>
    <row r="51" spans="1:27" s="830" customFormat="1" ht="29.25" customHeight="1">
      <c r="A51" s="402"/>
      <c r="B51" s="401"/>
      <c r="C51" s="402"/>
      <c r="D51" s="402"/>
      <c r="E51" s="402"/>
      <c r="F51" s="403"/>
      <c r="G51" s="402"/>
      <c r="H51" s="428"/>
      <c r="I51" s="429"/>
      <c r="J51" s="406"/>
      <c r="K51" s="402"/>
      <c r="L51" s="430"/>
      <c r="M51" s="406"/>
      <c r="N51" s="431"/>
      <c r="O51" s="430"/>
      <c r="P51" s="404"/>
      <c r="Q51" s="427"/>
      <c r="R51" s="1716">
        <v>40982</v>
      </c>
      <c r="S51" s="1759">
        <v>284468750.31999999</v>
      </c>
      <c r="T51" s="1558">
        <f t="shared" si="1"/>
        <v>0</v>
      </c>
      <c r="U51" s="1736" t="s">
        <v>821</v>
      </c>
      <c r="V51" s="983">
        <v>40997</v>
      </c>
      <c r="W51" s="394" t="s">
        <v>818</v>
      </c>
      <c r="X51" s="322">
        <v>3434460.43</v>
      </c>
      <c r="AA51" s="426"/>
    </row>
    <row r="52" spans="1:27" s="830" customFormat="1" ht="29.25" customHeight="1">
      <c r="A52" s="402"/>
      <c r="B52" s="401"/>
      <c r="C52" s="402"/>
      <c r="D52" s="402"/>
      <c r="E52" s="402"/>
      <c r="F52" s="403"/>
      <c r="G52" s="402"/>
      <c r="H52" s="428"/>
      <c r="I52" s="405"/>
      <c r="J52" s="439"/>
      <c r="K52" s="402"/>
      <c r="L52" s="430"/>
      <c r="M52" s="406"/>
      <c r="N52" s="431"/>
      <c r="O52" s="430"/>
      <c r="P52" s="404"/>
      <c r="Q52" s="427"/>
      <c r="R52" s="1717"/>
      <c r="S52" s="1760"/>
      <c r="T52" s="1559"/>
      <c r="U52" s="1737"/>
      <c r="V52" s="983">
        <v>41130</v>
      </c>
      <c r="W52" s="394" t="s">
        <v>818</v>
      </c>
      <c r="X52" s="322">
        <v>40556</v>
      </c>
      <c r="AA52" s="426"/>
    </row>
    <row r="53" spans="1:27" s="830" customFormat="1" ht="29.25" customHeight="1">
      <c r="A53" s="402"/>
      <c r="B53" s="401"/>
      <c r="C53" s="438"/>
      <c r="D53" s="402"/>
      <c r="E53" s="402"/>
      <c r="F53" s="403"/>
      <c r="G53" s="402"/>
      <c r="H53" s="404"/>
      <c r="I53" s="405"/>
      <c r="J53" s="439"/>
      <c r="K53" s="402"/>
      <c r="L53" s="430"/>
      <c r="M53" s="406"/>
      <c r="N53" s="431"/>
      <c r="O53" s="430"/>
      <c r="P53" s="404"/>
      <c r="Q53" s="427"/>
      <c r="R53" s="1717"/>
      <c r="S53" s="1760"/>
      <c r="T53" s="1559"/>
      <c r="U53" s="1737"/>
      <c r="V53" s="637">
        <v>41180</v>
      </c>
      <c r="W53" s="855" t="s">
        <v>819</v>
      </c>
      <c r="X53" s="322">
        <v>469.31</v>
      </c>
      <c r="AA53" s="426"/>
    </row>
    <row r="54" spans="1:27" s="830" customFormat="1" ht="29.25" customHeight="1">
      <c r="A54" s="402"/>
      <c r="B54" s="401"/>
      <c r="C54" s="402"/>
      <c r="D54" s="402"/>
      <c r="E54" s="402"/>
      <c r="F54" s="403"/>
      <c r="G54" s="402"/>
      <c r="H54" s="428"/>
      <c r="I54" s="405"/>
      <c r="J54" s="439"/>
      <c r="K54" s="402"/>
      <c r="L54" s="430"/>
      <c r="M54" s="406"/>
      <c r="N54" s="431"/>
      <c r="O54" s="430"/>
      <c r="P54" s="404"/>
      <c r="Q54" s="427"/>
      <c r="R54" s="1717"/>
      <c r="S54" s="1760"/>
      <c r="T54" s="1559"/>
      <c r="U54" s="1737"/>
      <c r="V54" s="637">
        <v>41429</v>
      </c>
      <c r="W54" s="857" t="s">
        <v>824</v>
      </c>
      <c r="X54" s="322">
        <v>1735</v>
      </c>
      <c r="AA54" s="426"/>
    </row>
    <row r="55" spans="1:27" s="830" customFormat="1" ht="29.25" customHeight="1">
      <c r="A55" s="402"/>
      <c r="B55" s="401"/>
      <c r="C55" s="402"/>
      <c r="D55" s="402"/>
      <c r="E55" s="402"/>
      <c r="F55" s="403"/>
      <c r="G55" s="402"/>
      <c r="H55" s="428"/>
      <c r="I55" s="405"/>
      <c r="J55" s="439"/>
      <c r="K55" s="402"/>
      <c r="L55" s="430"/>
      <c r="M55" s="406"/>
      <c r="N55" s="431"/>
      <c r="O55" s="430"/>
      <c r="P55" s="404"/>
      <c r="Q55" s="427"/>
      <c r="R55" s="1718"/>
      <c r="S55" s="1761"/>
      <c r="T55" s="1560"/>
      <c r="U55" s="1746"/>
      <c r="V55" s="637">
        <v>41463</v>
      </c>
      <c r="W55" s="855" t="s">
        <v>825</v>
      </c>
      <c r="X55" s="322">
        <v>1611.11</v>
      </c>
      <c r="AA55" s="426"/>
    </row>
    <row r="56" spans="1:27" s="831" customFormat="1" ht="29.25" customHeight="1">
      <c r="A56" s="964">
        <v>1</v>
      </c>
      <c r="B56" s="899">
        <v>40087</v>
      </c>
      <c r="C56" s="718" t="s">
        <v>826</v>
      </c>
      <c r="D56" s="713" t="s">
        <v>607</v>
      </c>
      <c r="E56" s="964" t="s">
        <v>289</v>
      </c>
      <c r="F56" s="878" t="s">
        <v>466</v>
      </c>
      <c r="G56" s="713" t="s">
        <v>817</v>
      </c>
      <c r="H56" s="907">
        <v>1111111111.1099999</v>
      </c>
      <c r="I56" s="970" t="s">
        <v>468</v>
      </c>
      <c r="J56" s="967">
        <v>40259</v>
      </c>
      <c r="K56" s="964">
        <v>6</v>
      </c>
      <c r="L56" s="988">
        <v>1262037500</v>
      </c>
      <c r="M56" s="424">
        <v>40375</v>
      </c>
      <c r="N56" s="712"/>
      <c r="O56" s="425">
        <v>1149487000</v>
      </c>
      <c r="P56" s="907"/>
      <c r="Q56" s="425">
        <v>1149487000</v>
      </c>
      <c r="R56" s="440">
        <v>41106</v>
      </c>
      <c r="S56" s="678">
        <v>62499687.5</v>
      </c>
      <c r="T56" s="710">
        <f>Q56-S56</f>
        <v>1086987312.5</v>
      </c>
      <c r="U56" s="715" t="s">
        <v>823</v>
      </c>
      <c r="V56" s="709"/>
      <c r="W56" s="856"/>
      <c r="X56" s="322"/>
    </row>
    <row r="57" spans="1:27" s="831" customFormat="1" ht="29.25" customHeight="1">
      <c r="A57" s="965"/>
      <c r="B57" s="900"/>
      <c r="C57" s="441"/>
      <c r="D57" s="420"/>
      <c r="E57" s="965"/>
      <c r="F57" s="879"/>
      <c r="G57" s="420"/>
      <c r="H57" s="421"/>
      <c r="I57" s="422"/>
      <c r="J57" s="968"/>
      <c r="K57" s="965"/>
      <c r="L57" s="417"/>
      <c r="M57" s="418"/>
      <c r="N57" s="419"/>
      <c r="O57" s="417"/>
      <c r="P57" s="934"/>
      <c r="Q57" s="417"/>
      <c r="R57" s="440">
        <v>41169</v>
      </c>
      <c r="S57" s="678">
        <v>152499237.5</v>
      </c>
      <c r="T57" s="710">
        <f>T56-S57</f>
        <v>934488075</v>
      </c>
      <c r="U57" s="715" t="s">
        <v>823</v>
      </c>
      <c r="V57" s="709"/>
      <c r="W57" s="856"/>
      <c r="X57" s="322"/>
    </row>
    <row r="58" spans="1:27" s="831" customFormat="1" ht="29.25" customHeight="1">
      <c r="A58" s="965"/>
      <c r="B58" s="900"/>
      <c r="C58" s="441"/>
      <c r="D58" s="420"/>
      <c r="E58" s="965"/>
      <c r="F58" s="879"/>
      <c r="G58" s="420"/>
      <c r="H58" s="421"/>
      <c r="I58" s="924"/>
      <c r="J58" s="982"/>
      <c r="K58" s="965"/>
      <c r="L58" s="417"/>
      <c r="M58" s="418"/>
      <c r="N58" s="419"/>
      <c r="O58" s="417"/>
      <c r="P58" s="934"/>
      <c r="Q58" s="417"/>
      <c r="R58" s="440">
        <v>41289</v>
      </c>
      <c r="S58" s="678">
        <v>254581112.06</v>
      </c>
      <c r="T58" s="710">
        <f>T57-S58</f>
        <v>679906962.94000006</v>
      </c>
      <c r="U58" s="715" t="s">
        <v>823</v>
      </c>
      <c r="V58" s="709"/>
      <c r="W58" s="856"/>
      <c r="X58" s="322"/>
    </row>
    <row r="59" spans="1:27" s="831" customFormat="1" ht="29.25" customHeight="1">
      <c r="A59" s="965"/>
      <c r="B59" s="900"/>
      <c r="C59" s="441"/>
      <c r="D59" s="420"/>
      <c r="E59" s="965"/>
      <c r="F59" s="879"/>
      <c r="G59" s="420"/>
      <c r="H59" s="421"/>
      <c r="I59" s="924"/>
      <c r="J59" s="982"/>
      <c r="K59" s="965"/>
      <c r="L59" s="417"/>
      <c r="M59" s="418"/>
      <c r="N59" s="419"/>
      <c r="O59" s="417"/>
      <c r="P59" s="934"/>
      <c r="Q59" s="417"/>
      <c r="R59" s="440">
        <v>41318</v>
      </c>
      <c r="S59" s="678">
        <v>436447817.75</v>
      </c>
      <c r="T59" s="710">
        <f>T58-S59</f>
        <v>243459145.19000006</v>
      </c>
      <c r="U59" s="715" t="s">
        <v>823</v>
      </c>
      <c r="V59" s="709"/>
      <c r="W59" s="856"/>
      <c r="X59" s="322"/>
    </row>
    <row r="60" spans="1:27" s="831" customFormat="1" ht="29.25" customHeight="1">
      <c r="A60" s="965"/>
      <c r="B60" s="900"/>
      <c r="C60" s="441"/>
      <c r="D60" s="420"/>
      <c r="E60" s="965"/>
      <c r="F60" s="879"/>
      <c r="G60" s="420"/>
      <c r="H60" s="421"/>
      <c r="I60" s="924"/>
      <c r="J60" s="982"/>
      <c r="K60" s="965"/>
      <c r="L60" s="417"/>
      <c r="M60" s="418"/>
      <c r="N60" s="419"/>
      <c r="O60" s="417"/>
      <c r="P60" s="934"/>
      <c r="Q60" s="417"/>
      <c r="R60" s="1716">
        <v>41346</v>
      </c>
      <c r="S60" s="1719">
        <v>243459145.19</v>
      </c>
      <c r="T60" s="1755">
        <f>T59-S60</f>
        <v>0</v>
      </c>
      <c r="U60" s="1727" t="s">
        <v>823</v>
      </c>
      <c r="V60" s="983">
        <v>41346</v>
      </c>
      <c r="W60" s="394" t="s">
        <v>818</v>
      </c>
      <c r="X60" s="322">
        <v>479509239.94999999</v>
      </c>
    </row>
    <row r="61" spans="1:27" s="831" customFormat="1" ht="29.25" customHeight="1">
      <c r="A61" s="965"/>
      <c r="B61" s="900"/>
      <c r="C61" s="441"/>
      <c r="D61" s="420"/>
      <c r="E61" s="965"/>
      <c r="F61" s="879"/>
      <c r="G61" s="420"/>
      <c r="H61" s="421"/>
      <c r="I61" s="924"/>
      <c r="J61" s="983"/>
      <c r="K61" s="442"/>
      <c r="L61" s="443"/>
      <c r="M61" s="418"/>
      <c r="N61" s="419"/>
      <c r="O61" s="417"/>
      <c r="P61" s="934"/>
      <c r="Q61" s="417"/>
      <c r="R61" s="1718"/>
      <c r="S61" s="1304"/>
      <c r="T61" s="1756"/>
      <c r="U61" s="1729"/>
      <c r="V61" s="983">
        <v>41466</v>
      </c>
      <c r="W61" s="444" t="s">
        <v>827</v>
      </c>
      <c r="X61" s="322">
        <v>2802753.73</v>
      </c>
    </row>
    <row r="62" spans="1:27" s="831" customFormat="1" ht="29.25" customHeight="1">
      <c r="A62" s="964">
        <v>2</v>
      </c>
      <c r="B62" s="899">
        <v>40087</v>
      </c>
      <c r="C62" s="718" t="s">
        <v>826</v>
      </c>
      <c r="D62" s="713" t="s">
        <v>607</v>
      </c>
      <c r="E62" s="964" t="s">
        <v>289</v>
      </c>
      <c r="F62" s="878" t="s">
        <v>466</v>
      </c>
      <c r="G62" s="713" t="s">
        <v>820</v>
      </c>
      <c r="H62" s="591">
        <v>2222222222.2199998</v>
      </c>
      <c r="I62" s="861" t="s">
        <v>468</v>
      </c>
      <c r="J62" s="981">
        <v>40259</v>
      </c>
      <c r="K62" s="964">
        <v>6</v>
      </c>
      <c r="L62" s="425">
        <v>2524075000</v>
      </c>
      <c r="M62" s="424">
        <v>40375</v>
      </c>
      <c r="N62" s="712"/>
      <c r="O62" s="425">
        <v>2298974000</v>
      </c>
      <c r="P62" s="907"/>
      <c r="Q62" s="425">
        <v>2298974000</v>
      </c>
      <c r="R62" s="711">
        <v>41086</v>
      </c>
      <c r="S62" s="678">
        <v>125000000</v>
      </c>
      <c r="T62" s="710">
        <f>Q62-S62</f>
        <v>2173974000</v>
      </c>
      <c r="U62" s="604" t="s">
        <v>820</v>
      </c>
      <c r="V62" s="709"/>
      <c r="W62" s="856"/>
      <c r="X62" s="322"/>
    </row>
    <row r="63" spans="1:27" s="831" customFormat="1" ht="29.25" customHeight="1">
      <c r="A63" s="965"/>
      <c r="B63" s="900"/>
      <c r="C63" s="441"/>
      <c r="D63" s="420"/>
      <c r="E63" s="965"/>
      <c r="F63" s="879"/>
      <c r="G63" s="420"/>
      <c r="H63" s="421"/>
      <c r="I63" s="924"/>
      <c r="J63" s="982"/>
      <c r="K63" s="965"/>
      <c r="L63" s="445"/>
      <c r="M63" s="418"/>
      <c r="N63" s="419"/>
      <c r="O63" s="417"/>
      <c r="P63" s="934"/>
      <c r="Q63" s="417"/>
      <c r="R63" s="440">
        <v>41169</v>
      </c>
      <c r="S63" s="678">
        <v>305000000</v>
      </c>
      <c r="T63" s="710">
        <f>T62-S63</f>
        <v>1868974000</v>
      </c>
      <c r="U63" s="604" t="s">
        <v>820</v>
      </c>
      <c r="V63" s="709"/>
      <c r="W63" s="856"/>
      <c r="X63" s="322"/>
    </row>
    <row r="64" spans="1:27" s="831" customFormat="1" ht="29.25" customHeight="1">
      <c r="A64" s="965"/>
      <c r="B64" s="900"/>
      <c r="C64" s="441"/>
      <c r="D64" s="420"/>
      <c r="E64" s="965"/>
      <c r="F64" s="879"/>
      <c r="G64" s="420"/>
      <c r="H64" s="421"/>
      <c r="I64" s="924"/>
      <c r="J64" s="982"/>
      <c r="K64" s="965"/>
      <c r="L64" s="445"/>
      <c r="M64" s="418"/>
      <c r="N64" s="419"/>
      <c r="O64" s="417"/>
      <c r="P64" s="934"/>
      <c r="Q64" s="417"/>
      <c r="R64" s="440">
        <v>41249</v>
      </c>
      <c r="S64" s="678">
        <v>800000000</v>
      </c>
      <c r="T64" s="710">
        <f>T63-S64</f>
        <v>1068974000</v>
      </c>
      <c r="U64" s="604" t="s">
        <v>820</v>
      </c>
      <c r="V64" s="709"/>
      <c r="W64" s="856"/>
      <c r="X64" s="322"/>
    </row>
    <row r="65" spans="1:24" s="831" customFormat="1" ht="29.25" customHeight="1">
      <c r="A65" s="965"/>
      <c r="B65" s="900"/>
      <c r="C65" s="441"/>
      <c r="D65" s="420"/>
      <c r="E65" s="965"/>
      <c r="F65" s="879"/>
      <c r="G65" s="420"/>
      <c r="H65" s="421"/>
      <c r="I65" s="924"/>
      <c r="J65" s="982"/>
      <c r="K65" s="965"/>
      <c r="L65" s="445"/>
      <c r="M65" s="418"/>
      <c r="N65" s="419"/>
      <c r="O65" s="417"/>
      <c r="P65" s="934"/>
      <c r="Q65" s="417"/>
      <c r="R65" s="440">
        <v>41264</v>
      </c>
      <c r="S65" s="678">
        <v>630000000</v>
      </c>
      <c r="T65" s="710">
        <f>T64-S65</f>
        <v>438974000</v>
      </c>
      <c r="U65" s="604" t="s">
        <v>820</v>
      </c>
      <c r="V65" s="709"/>
      <c r="W65" s="856"/>
      <c r="X65" s="322"/>
    </row>
    <row r="66" spans="1:24" s="831" customFormat="1" ht="29.25" customHeight="1">
      <c r="A66" s="965"/>
      <c r="B66" s="900"/>
      <c r="C66" s="441"/>
      <c r="D66" s="420"/>
      <c r="E66" s="965"/>
      <c r="F66" s="879"/>
      <c r="G66" s="420"/>
      <c r="H66" s="421"/>
      <c r="I66" s="924"/>
      <c r="J66" s="982"/>
      <c r="K66" s="965"/>
      <c r="L66" s="445"/>
      <c r="M66" s="418"/>
      <c r="N66" s="419"/>
      <c r="O66" s="417"/>
      <c r="P66" s="934"/>
      <c r="Q66" s="417"/>
      <c r="R66" s="440">
        <v>41289</v>
      </c>
      <c r="S66" s="678">
        <v>97494309.810000002</v>
      </c>
      <c r="T66" s="710">
        <f>T65-S66</f>
        <v>341479690.19</v>
      </c>
      <c r="U66" s="604" t="s">
        <v>820</v>
      </c>
      <c r="V66" s="709"/>
      <c r="W66" s="856"/>
      <c r="X66" s="322"/>
    </row>
    <row r="67" spans="1:24" s="831" customFormat="1" ht="29.25" customHeight="1">
      <c r="A67" s="965"/>
      <c r="B67" s="900"/>
      <c r="C67" s="441"/>
      <c r="D67" s="420"/>
      <c r="E67" s="965"/>
      <c r="F67" s="879"/>
      <c r="G67" s="420"/>
      <c r="H67" s="421"/>
      <c r="I67" s="924"/>
      <c r="J67" s="982"/>
      <c r="K67" s="965"/>
      <c r="L67" s="445"/>
      <c r="M67" s="418"/>
      <c r="N67" s="419"/>
      <c r="O67" s="417"/>
      <c r="P67" s="934"/>
      <c r="Q67" s="417"/>
      <c r="R67" s="1716">
        <v>41298</v>
      </c>
      <c r="S67" s="1719">
        <v>341479690.19</v>
      </c>
      <c r="T67" s="1721">
        <f>T66-S67</f>
        <v>0</v>
      </c>
      <c r="U67" s="1736" t="s">
        <v>821</v>
      </c>
      <c r="V67" s="637">
        <v>41381</v>
      </c>
      <c r="W67" s="444" t="s">
        <v>827</v>
      </c>
      <c r="X67" s="322">
        <v>16195770.66</v>
      </c>
    </row>
    <row r="68" spans="1:24" s="831" customFormat="1" ht="29.25" customHeight="1">
      <c r="A68" s="965"/>
      <c r="B68" s="900"/>
      <c r="C68" s="441"/>
      <c r="D68" s="420"/>
      <c r="E68" s="965"/>
      <c r="F68" s="879"/>
      <c r="G68" s="420"/>
      <c r="H68" s="421"/>
      <c r="I68" s="924"/>
      <c r="J68" s="982"/>
      <c r="K68" s="965"/>
      <c r="L68" s="987"/>
      <c r="M68" s="395"/>
      <c r="N68" s="446"/>
      <c r="O68" s="443"/>
      <c r="P68" s="908"/>
      <c r="Q68" s="443"/>
      <c r="R68" s="1718"/>
      <c r="S68" s="1304"/>
      <c r="T68" s="1723"/>
      <c r="U68" s="1746"/>
      <c r="V68" s="637">
        <v>41466</v>
      </c>
      <c r="W68" s="444" t="s">
        <v>827</v>
      </c>
      <c r="X68" s="322">
        <v>69931.81</v>
      </c>
    </row>
    <row r="69" spans="1:24" s="831" customFormat="1" ht="29.25" customHeight="1">
      <c r="A69" s="964">
        <v>1</v>
      </c>
      <c r="B69" s="899">
        <v>40088</v>
      </c>
      <c r="C69" s="718" t="s">
        <v>828</v>
      </c>
      <c r="D69" s="713" t="s">
        <v>607</v>
      </c>
      <c r="E69" s="964" t="s">
        <v>289</v>
      </c>
      <c r="F69" s="878" t="s">
        <v>466</v>
      </c>
      <c r="G69" s="713" t="s">
        <v>817</v>
      </c>
      <c r="H69" s="591">
        <v>1111111111.1099999</v>
      </c>
      <c r="I69" s="861" t="s">
        <v>468</v>
      </c>
      <c r="J69" s="981">
        <v>40259</v>
      </c>
      <c r="K69" s="964">
        <v>6</v>
      </c>
      <c r="L69" s="417">
        <v>1244437500</v>
      </c>
      <c r="M69" s="418">
        <v>40375</v>
      </c>
      <c r="N69" s="419"/>
      <c r="O69" s="417">
        <v>1150423500</v>
      </c>
      <c r="P69" s="934"/>
      <c r="Q69" s="131">
        <v>1064141737.5</v>
      </c>
      <c r="R69" s="711">
        <v>40193</v>
      </c>
      <c r="S69" s="678">
        <v>44043.199999999997</v>
      </c>
      <c r="T69" s="716">
        <f>Q69-S69</f>
        <v>1064097694.3</v>
      </c>
      <c r="U69" s="715" t="s">
        <v>823</v>
      </c>
      <c r="V69" s="709"/>
      <c r="W69" s="856"/>
      <c r="X69" s="322"/>
    </row>
    <row r="70" spans="1:24" s="831" customFormat="1" ht="29.25" customHeight="1">
      <c r="A70" s="965"/>
      <c r="B70" s="900"/>
      <c r="C70" s="441"/>
      <c r="D70" s="420"/>
      <c r="E70" s="965"/>
      <c r="F70" s="879"/>
      <c r="G70" s="420"/>
      <c r="H70" s="421"/>
      <c r="I70" s="924"/>
      <c r="J70" s="982"/>
      <c r="K70" s="965"/>
      <c r="L70" s="417"/>
      <c r="M70" s="418"/>
      <c r="N70" s="419"/>
      <c r="O70" s="417"/>
      <c r="P70" s="934"/>
      <c r="Q70" s="131"/>
      <c r="R70" s="711">
        <v>40588</v>
      </c>
      <c r="S70" s="678">
        <v>712284.33</v>
      </c>
      <c r="T70" s="716">
        <f t="shared" ref="T70:T77" si="2">T69-S70</f>
        <v>1063385409.9699999</v>
      </c>
      <c r="U70" s="715" t="s">
        <v>823</v>
      </c>
      <c r="V70" s="709"/>
      <c r="W70" s="856"/>
      <c r="X70" s="322"/>
    </row>
    <row r="71" spans="1:24" s="831" customFormat="1" ht="29.25" customHeight="1">
      <c r="A71" s="965"/>
      <c r="B71" s="900"/>
      <c r="C71" s="441"/>
      <c r="D71" s="420"/>
      <c r="E71" s="965"/>
      <c r="F71" s="879"/>
      <c r="G71" s="420"/>
      <c r="H71" s="421"/>
      <c r="I71" s="924"/>
      <c r="J71" s="982"/>
      <c r="K71" s="965"/>
      <c r="L71" s="417"/>
      <c r="M71" s="418"/>
      <c r="N71" s="419"/>
      <c r="O71" s="417"/>
      <c r="P71" s="934"/>
      <c r="Q71" s="131"/>
      <c r="R71" s="711">
        <v>40616</v>
      </c>
      <c r="S71" s="678">
        <v>6716327.1399999997</v>
      </c>
      <c r="T71" s="716">
        <f t="shared" si="2"/>
        <v>1056669082.8299999</v>
      </c>
      <c r="U71" s="715" t="s">
        <v>823</v>
      </c>
      <c r="V71" s="709"/>
      <c r="W71" s="856"/>
      <c r="X71" s="322"/>
    </row>
    <row r="72" spans="1:24" s="831" customFormat="1" ht="29.25" customHeight="1">
      <c r="A72" s="965"/>
      <c r="B72" s="900"/>
      <c r="C72" s="441"/>
      <c r="D72" s="420"/>
      <c r="E72" s="965"/>
      <c r="F72" s="879"/>
      <c r="G72" s="420"/>
      <c r="H72" s="421"/>
      <c r="I72" s="924"/>
      <c r="J72" s="982"/>
      <c r="K72" s="965"/>
      <c r="L72" s="417"/>
      <c r="M72" s="418"/>
      <c r="N72" s="419"/>
      <c r="O72" s="417"/>
      <c r="P72" s="934"/>
      <c r="Q72" s="131"/>
      <c r="R72" s="711">
        <v>40647</v>
      </c>
      <c r="S72" s="678">
        <v>7118388.4299999997</v>
      </c>
      <c r="T72" s="716">
        <f t="shared" si="2"/>
        <v>1049550694.4</v>
      </c>
      <c r="U72" s="715" t="s">
        <v>823</v>
      </c>
      <c r="V72" s="709"/>
      <c r="W72" s="856"/>
      <c r="X72" s="322"/>
    </row>
    <row r="73" spans="1:24" s="831" customFormat="1" ht="29.25" customHeight="1">
      <c r="A73" s="965"/>
      <c r="B73" s="900"/>
      <c r="C73" s="441"/>
      <c r="D73" s="420"/>
      <c r="E73" s="965"/>
      <c r="F73" s="879"/>
      <c r="G73" s="420"/>
      <c r="H73" s="421"/>
      <c r="I73" s="924"/>
      <c r="J73" s="982"/>
      <c r="K73" s="965"/>
      <c r="L73" s="417"/>
      <c r="M73" s="418"/>
      <c r="N73" s="419"/>
      <c r="O73" s="417"/>
      <c r="P73" s="934"/>
      <c r="Q73" s="131"/>
      <c r="R73" s="711">
        <v>41043</v>
      </c>
      <c r="S73" s="678">
        <v>39999800</v>
      </c>
      <c r="T73" s="716">
        <f t="shared" si="2"/>
        <v>1009550894.4</v>
      </c>
      <c r="U73" s="715" t="s">
        <v>823</v>
      </c>
      <c r="V73" s="709"/>
      <c r="W73" s="856"/>
      <c r="X73" s="322"/>
    </row>
    <row r="74" spans="1:24" s="831" customFormat="1" ht="29.25" customHeight="1">
      <c r="A74" s="965"/>
      <c r="B74" s="900"/>
      <c r="C74" s="441"/>
      <c r="D74" s="420"/>
      <c r="E74" s="965"/>
      <c r="F74" s="879"/>
      <c r="G74" s="420"/>
      <c r="H74" s="421"/>
      <c r="I74" s="924"/>
      <c r="J74" s="982"/>
      <c r="K74" s="965"/>
      <c r="L74" s="417"/>
      <c r="M74" s="418"/>
      <c r="N74" s="419"/>
      <c r="O74" s="417"/>
      <c r="P74" s="934"/>
      <c r="Q74" s="131"/>
      <c r="R74" s="711">
        <v>41074</v>
      </c>
      <c r="S74" s="678">
        <v>287098564.5</v>
      </c>
      <c r="T74" s="716">
        <f t="shared" si="2"/>
        <v>722452329.89999998</v>
      </c>
      <c r="U74" s="715" t="s">
        <v>823</v>
      </c>
      <c r="V74" s="709"/>
      <c r="W74" s="856"/>
      <c r="X74" s="322"/>
    </row>
    <row r="75" spans="1:24" s="831" customFormat="1" ht="29.25" customHeight="1">
      <c r="A75" s="965"/>
      <c r="B75" s="900"/>
      <c r="C75" s="441"/>
      <c r="D75" s="420"/>
      <c r="E75" s="965"/>
      <c r="F75" s="879"/>
      <c r="G75" s="420"/>
      <c r="H75" s="421"/>
      <c r="I75" s="924"/>
      <c r="J75" s="982"/>
      <c r="K75" s="965"/>
      <c r="L75" s="417"/>
      <c r="M75" s="418"/>
      <c r="N75" s="419"/>
      <c r="O75" s="417"/>
      <c r="P75" s="934"/>
      <c r="Q75" s="131"/>
      <c r="R75" s="711">
        <v>41106</v>
      </c>
      <c r="S75" s="678">
        <v>68749656.25</v>
      </c>
      <c r="T75" s="716">
        <f t="shared" si="2"/>
        <v>653702673.64999998</v>
      </c>
      <c r="U75" s="715" t="s">
        <v>823</v>
      </c>
      <c r="V75" s="709"/>
      <c r="W75" s="856"/>
      <c r="X75" s="322"/>
    </row>
    <row r="76" spans="1:24" s="831" customFormat="1" ht="29.25" customHeight="1">
      <c r="A76" s="965"/>
      <c r="B76" s="900"/>
      <c r="C76" s="441"/>
      <c r="D76" s="420"/>
      <c r="E76" s="965"/>
      <c r="F76" s="879"/>
      <c r="G76" s="420"/>
      <c r="H76" s="421"/>
      <c r="I76" s="924"/>
      <c r="J76" s="982"/>
      <c r="K76" s="965"/>
      <c r="L76" s="417"/>
      <c r="M76" s="418"/>
      <c r="N76" s="419"/>
      <c r="O76" s="417"/>
      <c r="P76" s="934"/>
      <c r="Q76" s="131"/>
      <c r="R76" s="711">
        <v>41135</v>
      </c>
      <c r="S76" s="678">
        <v>361248193.75</v>
      </c>
      <c r="T76" s="716">
        <f t="shared" si="2"/>
        <v>292454479.89999998</v>
      </c>
      <c r="U76" s="715" t="s">
        <v>823</v>
      </c>
      <c r="V76" s="709"/>
      <c r="W76" s="856"/>
      <c r="X76" s="322"/>
    </row>
    <row r="77" spans="1:24" s="831" customFormat="1" ht="29.25" customHeight="1">
      <c r="A77" s="965"/>
      <c r="B77" s="900"/>
      <c r="C77" s="441"/>
      <c r="D77" s="420"/>
      <c r="E77" s="965"/>
      <c r="F77" s="879"/>
      <c r="G77" s="420"/>
      <c r="H77" s="421"/>
      <c r="I77" s="924"/>
      <c r="J77" s="982"/>
      <c r="K77" s="965"/>
      <c r="L77" s="417"/>
      <c r="M77" s="418"/>
      <c r="N77" s="419"/>
      <c r="O77" s="417"/>
      <c r="P77" s="934"/>
      <c r="Q77" s="131"/>
      <c r="R77" s="1716">
        <v>41151</v>
      </c>
      <c r="S77" s="1719">
        <v>292454479.89999998</v>
      </c>
      <c r="T77" s="1730">
        <f t="shared" si="2"/>
        <v>0</v>
      </c>
      <c r="U77" s="1727" t="s">
        <v>823</v>
      </c>
      <c r="V77" s="637">
        <v>41151</v>
      </c>
      <c r="W77" s="444" t="s">
        <v>827</v>
      </c>
      <c r="X77" s="322">
        <v>75278663.969999999</v>
      </c>
    </row>
    <row r="78" spans="1:24" s="831" customFormat="1" ht="29.25" customHeight="1">
      <c r="A78" s="965"/>
      <c r="B78" s="900"/>
      <c r="C78" s="441"/>
      <c r="D78" s="420"/>
      <c r="E78" s="965"/>
      <c r="F78" s="879"/>
      <c r="G78" s="420"/>
      <c r="H78" s="421"/>
      <c r="I78" s="924"/>
      <c r="J78" s="982"/>
      <c r="K78" s="965"/>
      <c r="L78" s="417"/>
      <c r="M78" s="418"/>
      <c r="N78" s="419"/>
      <c r="O78" s="417"/>
      <c r="P78" s="934"/>
      <c r="Q78" s="131"/>
      <c r="R78" s="1717"/>
      <c r="S78" s="1720"/>
      <c r="T78" s="1731"/>
      <c r="U78" s="1728"/>
      <c r="V78" s="637">
        <v>41164</v>
      </c>
      <c r="W78" s="444" t="s">
        <v>827</v>
      </c>
      <c r="X78" s="322">
        <v>79071633.069999993</v>
      </c>
    </row>
    <row r="79" spans="1:24" s="831" customFormat="1" ht="29.25" customHeight="1">
      <c r="A79" s="965"/>
      <c r="B79" s="900"/>
      <c r="C79" s="441"/>
      <c r="D79" s="420"/>
      <c r="E79" s="965"/>
      <c r="F79" s="879"/>
      <c r="G79" s="420"/>
      <c r="H79" s="421"/>
      <c r="I79" s="924"/>
      <c r="J79" s="982"/>
      <c r="K79" s="965"/>
      <c r="L79" s="417"/>
      <c r="M79" s="418"/>
      <c r="N79" s="419"/>
      <c r="O79" s="417"/>
      <c r="P79" s="934"/>
      <c r="Q79" s="131"/>
      <c r="R79" s="1717"/>
      <c r="S79" s="1720"/>
      <c r="T79" s="1731"/>
      <c r="U79" s="1728"/>
      <c r="V79" s="637">
        <v>41171</v>
      </c>
      <c r="W79" s="444" t="s">
        <v>827</v>
      </c>
      <c r="X79" s="322">
        <v>106300357.38</v>
      </c>
    </row>
    <row r="80" spans="1:24" s="831" customFormat="1" ht="29.25" customHeight="1">
      <c r="A80" s="965"/>
      <c r="B80" s="900"/>
      <c r="C80" s="441"/>
      <c r="D80" s="420"/>
      <c r="E80" s="965"/>
      <c r="F80" s="879"/>
      <c r="G80" s="420"/>
      <c r="H80" s="421"/>
      <c r="I80" s="924"/>
      <c r="J80" s="982"/>
      <c r="K80" s="965"/>
      <c r="L80" s="417"/>
      <c r="M80" s="418"/>
      <c r="N80" s="419"/>
      <c r="O80" s="417"/>
      <c r="P80" s="934"/>
      <c r="Q80" s="131"/>
      <c r="R80" s="1717"/>
      <c r="S80" s="1720"/>
      <c r="T80" s="1731"/>
      <c r="U80" s="1728"/>
      <c r="V80" s="637">
        <v>41183</v>
      </c>
      <c r="W80" s="444" t="s">
        <v>827</v>
      </c>
      <c r="X80" s="322">
        <v>25909972.469999999</v>
      </c>
    </row>
    <row r="81" spans="1:27" s="831" customFormat="1" ht="29.25" customHeight="1">
      <c r="A81" s="965"/>
      <c r="B81" s="900"/>
      <c r="C81" s="441"/>
      <c r="D81" s="420"/>
      <c r="E81" s="965"/>
      <c r="F81" s="879"/>
      <c r="G81" s="420"/>
      <c r="H81" s="421"/>
      <c r="I81" s="924"/>
      <c r="J81" s="982"/>
      <c r="K81" s="965"/>
      <c r="L81" s="417"/>
      <c r="M81" s="418"/>
      <c r="N81" s="419"/>
      <c r="O81" s="417"/>
      <c r="P81" s="934"/>
      <c r="Q81" s="131"/>
      <c r="R81" s="1717"/>
      <c r="S81" s="1720"/>
      <c r="T81" s="1731"/>
      <c r="U81" s="1728"/>
      <c r="V81" s="637">
        <v>41264</v>
      </c>
      <c r="W81" s="444" t="s">
        <v>827</v>
      </c>
      <c r="X81" s="322">
        <v>678683.16</v>
      </c>
    </row>
    <row r="82" spans="1:27" s="831" customFormat="1" ht="29.25" customHeight="1">
      <c r="A82" s="965"/>
      <c r="B82" s="900"/>
      <c r="C82" s="441"/>
      <c r="D82" s="420"/>
      <c r="E82" s="965"/>
      <c r="F82" s="879"/>
      <c r="G82" s="420"/>
      <c r="H82" s="421"/>
      <c r="I82" s="924"/>
      <c r="J82" s="982"/>
      <c r="K82" s="965"/>
      <c r="L82" s="417"/>
      <c r="M82" s="418"/>
      <c r="N82" s="419"/>
      <c r="O82" s="417"/>
      <c r="P82" s="934"/>
      <c r="Q82" s="131"/>
      <c r="R82" s="1718"/>
      <c r="S82" s="1304"/>
      <c r="T82" s="1732"/>
      <c r="U82" s="1729"/>
      <c r="V82" s="637">
        <v>41499</v>
      </c>
      <c r="W82" s="444" t="s">
        <v>829</v>
      </c>
      <c r="X82" s="322">
        <v>-18405.37</v>
      </c>
    </row>
    <row r="83" spans="1:27" s="831" customFormat="1" ht="29.25" customHeight="1">
      <c r="A83" s="964">
        <v>2</v>
      </c>
      <c r="B83" s="899">
        <v>40088</v>
      </c>
      <c r="C83" s="718" t="s">
        <v>828</v>
      </c>
      <c r="D83" s="713" t="s">
        <v>607</v>
      </c>
      <c r="E83" s="964" t="s">
        <v>289</v>
      </c>
      <c r="F83" s="878" t="s">
        <v>466</v>
      </c>
      <c r="G83" s="713" t="s">
        <v>820</v>
      </c>
      <c r="H83" s="591">
        <v>2222222222.2199998</v>
      </c>
      <c r="I83" s="861" t="s">
        <v>468</v>
      </c>
      <c r="J83" s="981">
        <v>40259</v>
      </c>
      <c r="K83" s="964">
        <v>6</v>
      </c>
      <c r="L83" s="425">
        <v>2488875000</v>
      </c>
      <c r="M83" s="424">
        <v>40375</v>
      </c>
      <c r="N83" s="712"/>
      <c r="O83" s="425">
        <v>2300847000</v>
      </c>
      <c r="P83" s="978">
        <v>12</v>
      </c>
      <c r="Q83" s="447">
        <v>2128000000</v>
      </c>
      <c r="R83" s="711">
        <v>40679</v>
      </c>
      <c r="S83" s="678">
        <v>30244574.539999999</v>
      </c>
      <c r="T83" s="710">
        <f>Q83-S83</f>
        <v>2097755425.46</v>
      </c>
      <c r="U83" s="604" t="s">
        <v>820</v>
      </c>
      <c r="V83" s="709"/>
      <c r="W83" s="856"/>
      <c r="X83" s="322"/>
      <c r="AA83" s="374"/>
    </row>
    <row r="84" spans="1:27" s="831" customFormat="1" ht="29.25" customHeight="1">
      <c r="A84" s="965"/>
      <c r="B84" s="900"/>
      <c r="C84" s="441"/>
      <c r="D84" s="420"/>
      <c r="E84" s="965"/>
      <c r="F84" s="879"/>
      <c r="G84" s="420"/>
      <c r="H84" s="421"/>
      <c r="I84" s="924"/>
      <c r="J84" s="982"/>
      <c r="K84" s="965"/>
      <c r="L84" s="417"/>
      <c r="M84" s="418"/>
      <c r="N84" s="419"/>
      <c r="O84" s="417"/>
      <c r="P84" s="934"/>
      <c r="Q84" s="131"/>
      <c r="R84" s="711">
        <v>40708</v>
      </c>
      <c r="S84" s="678">
        <v>88086.85</v>
      </c>
      <c r="T84" s="710">
        <f t="shared" ref="T84:T92" si="3">T83-S84</f>
        <v>2097667338.6100001</v>
      </c>
      <c r="U84" s="604" t="s">
        <v>820</v>
      </c>
      <c r="V84" s="709"/>
      <c r="W84" s="856"/>
      <c r="X84" s="322"/>
      <c r="AA84" s="374"/>
    </row>
    <row r="85" spans="1:27" s="831" customFormat="1" ht="29.25" customHeight="1">
      <c r="A85" s="965"/>
      <c r="B85" s="900"/>
      <c r="C85" s="441"/>
      <c r="D85" s="420"/>
      <c r="E85" s="965"/>
      <c r="F85" s="879"/>
      <c r="G85" s="420"/>
      <c r="H85" s="421"/>
      <c r="I85" s="924"/>
      <c r="J85" s="982"/>
      <c r="K85" s="965"/>
      <c r="L85" s="417"/>
      <c r="M85" s="418"/>
      <c r="N85" s="419"/>
      <c r="O85" s="417"/>
      <c r="P85" s="934"/>
      <c r="Q85" s="131"/>
      <c r="R85" s="711">
        <v>41032</v>
      </c>
      <c r="S85" s="678">
        <v>80000000</v>
      </c>
      <c r="T85" s="710">
        <f t="shared" si="3"/>
        <v>2017667338.6100001</v>
      </c>
      <c r="U85" s="604" t="s">
        <v>820</v>
      </c>
      <c r="V85" s="709"/>
      <c r="W85" s="856"/>
      <c r="X85" s="322"/>
      <c r="AA85" s="374"/>
    </row>
    <row r="86" spans="1:27" s="831" customFormat="1" ht="29.25" customHeight="1">
      <c r="A86" s="965"/>
      <c r="B86" s="900"/>
      <c r="C86" s="441"/>
      <c r="D86" s="420"/>
      <c r="E86" s="965"/>
      <c r="F86" s="879"/>
      <c r="G86" s="420"/>
      <c r="H86" s="421"/>
      <c r="I86" s="924"/>
      <c r="J86" s="982"/>
      <c r="K86" s="965"/>
      <c r="L86" s="417"/>
      <c r="M86" s="418"/>
      <c r="N86" s="419"/>
      <c r="O86" s="417"/>
      <c r="P86" s="934"/>
      <c r="Q86" s="131"/>
      <c r="R86" s="711">
        <v>41043</v>
      </c>
      <c r="S86" s="678">
        <v>30000000</v>
      </c>
      <c r="T86" s="710">
        <f t="shared" si="3"/>
        <v>1987667338.6100001</v>
      </c>
      <c r="U86" s="604" t="s">
        <v>820</v>
      </c>
      <c r="V86" s="709"/>
      <c r="W86" s="856"/>
      <c r="X86" s="322"/>
      <c r="AA86" s="374"/>
    </row>
    <row r="87" spans="1:27" s="831" customFormat="1" ht="29.25" customHeight="1">
      <c r="A87" s="965"/>
      <c r="B87" s="900"/>
      <c r="C87" s="441"/>
      <c r="D87" s="420"/>
      <c r="E87" s="965"/>
      <c r="F87" s="879"/>
      <c r="G87" s="420"/>
      <c r="H87" s="421"/>
      <c r="I87" s="924"/>
      <c r="J87" s="982"/>
      <c r="K87" s="965"/>
      <c r="L87" s="417"/>
      <c r="M87" s="418"/>
      <c r="N87" s="419"/>
      <c r="O87" s="417"/>
      <c r="P87" s="934"/>
      <c r="Q87" s="131"/>
      <c r="R87" s="711">
        <v>41052</v>
      </c>
      <c r="S87" s="678">
        <v>500000000</v>
      </c>
      <c r="T87" s="710">
        <f t="shared" si="3"/>
        <v>1487667338.6100001</v>
      </c>
      <c r="U87" s="604" t="s">
        <v>820</v>
      </c>
      <c r="V87" s="709"/>
      <c r="W87" s="856"/>
      <c r="X87" s="322"/>
      <c r="AA87" s="374"/>
    </row>
    <row r="88" spans="1:27" s="831" customFormat="1" ht="29.25" customHeight="1">
      <c r="A88" s="965"/>
      <c r="B88" s="900"/>
      <c r="C88" s="441"/>
      <c r="D88" s="420"/>
      <c r="E88" s="965"/>
      <c r="F88" s="879"/>
      <c r="G88" s="420"/>
      <c r="H88" s="421"/>
      <c r="I88" s="924"/>
      <c r="J88" s="982"/>
      <c r="K88" s="965"/>
      <c r="L88" s="417"/>
      <c r="M88" s="418"/>
      <c r="N88" s="419"/>
      <c r="O88" s="417"/>
      <c r="P88" s="934"/>
      <c r="Q88" s="131"/>
      <c r="R88" s="711">
        <v>41074</v>
      </c>
      <c r="S88" s="678">
        <v>44200000</v>
      </c>
      <c r="T88" s="710">
        <f t="shared" si="3"/>
        <v>1443467338.6100001</v>
      </c>
      <c r="U88" s="604" t="s">
        <v>820</v>
      </c>
      <c r="V88" s="709"/>
      <c r="W88" s="856"/>
      <c r="X88" s="322"/>
      <c r="AA88" s="374"/>
    </row>
    <row r="89" spans="1:27" s="831" customFormat="1" ht="29.25" customHeight="1">
      <c r="A89" s="965"/>
      <c r="B89" s="900"/>
      <c r="C89" s="441"/>
      <c r="D89" s="420"/>
      <c r="E89" s="965"/>
      <c r="F89" s="879"/>
      <c r="G89" s="420"/>
      <c r="H89" s="421"/>
      <c r="I89" s="924"/>
      <c r="J89" s="982"/>
      <c r="K89" s="965"/>
      <c r="L89" s="417"/>
      <c r="M89" s="418"/>
      <c r="N89" s="419"/>
      <c r="O89" s="417"/>
      <c r="P89" s="934"/>
      <c r="Q89" s="131"/>
      <c r="R89" s="711">
        <v>41085</v>
      </c>
      <c r="S89" s="678">
        <v>120000000</v>
      </c>
      <c r="T89" s="710">
        <f t="shared" si="3"/>
        <v>1323467338.6100001</v>
      </c>
      <c r="U89" s="604" t="s">
        <v>820</v>
      </c>
      <c r="V89" s="709"/>
      <c r="W89" s="856"/>
      <c r="X89" s="322"/>
      <c r="AA89" s="374"/>
    </row>
    <row r="90" spans="1:27" s="831" customFormat="1" ht="29.25" customHeight="1">
      <c r="A90" s="965"/>
      <c r="B90" s="900"/>
      <c r="C90" s="441"/>
      <c r="D90" s="420"/>
      <c r="E90" s="965"/>
      <c r="F90" s="879"/>
      <c r="G90" s="420"/>
      <c r="H90" s="421"/>
      <c r="I90" s="924"/>
      <c r="J90" s="982"/>
      <c r="K90" s="965"/>
      <c r="L90" s="417"/>
      <c r="M90" s="418"/>
      <c r="N90" s="419"/>
      <c r="O90" s="417"/>
      <c r="P90" s="934"/>
      <c r="Q90" s="131"/>
      <c r="R90" s="711">
        <v>41106</v>
      </c>
      <c r="S90" s="678">
        <v>17500000</v>
      </c>
      <c r="T90" s="710">
        <f t="shared" si="3"/>
        <v>1305967338.6100001</v>
      </c>
      <c r="U90" s="604" t="s">
        <v>820</v>
      </c>
      <c r="V90" s="709"/>
      <c r="W90" s="856"/>
      <c r="X90" s="322"/>
      <c r="AA90" s="374"/>
    </row>
    <row r="91" spans="1:27" s="831" customFormat="1" ht="29.25" customHeight="1">
      <c r="A91" s="965"/>
      <c r="B91" s="900"/>
      <c r="C91" s="441"/>
      <c r="D91" s="420"/>
      <c r="E91" s="965"/>
      <c r="F91" s="879"/>
      <c r="G91" s="420"/>
      <c r="H91" s="421"/>
      <c r="I91" s="924"/>
      <c r="J91" s="982"/>
      <c r="K91" s="965"/>
      <c r="L91" s="417"/>
      <c r="M91" s="418"/>
      <c r="N91" s="419"/>
      <c r="O91" s="417"/>
      <c r="P91" s="934"/>
      <c r="Q91" s="131"/>
      <c r="R91" s="711">
        <v>41117</v>
      </c>
      <c r="S91" s="678">
        <v>450000000</v>
      </c>
      <c r="T91" s="710">
        <f t="shared" si="3"/>
        <v>855967338.61000013</v>
      </c>
      <c r="U91" s="604" t="s">
        <v>820</v>
      </c>
      <c r="V91" s="709"/>
      <c r="W91" s="856"/>
      <c r="X91" s="322"/>
      <c r="AA91" s="374"/>
    </row>
    <row r="92" spans="1:27" s="831" customFormat="1" ht="29.25" customHeight="1">
      <c r="A92" s="965"/>
      <c r="B92" s="900"/>
      <c r="C92" s="441"/>
      <c r="D92" s="420"/>
      <c r="E92" s="965"/>
      <c r="F92" s="879"/>
      <c r="G92" s="420"/>
      <c r="H92" s="421"/>
      <c r="I92" s="924"/>
      <c r="J92" s="982"/>
      <c r="K92" s="965"/>
      <c r="L92" s="417"/>
      <c r="M92" s="418"/>
      <c r="N92" s="419"/>
      <c r="O92" s="417"/>
      <c r="P92" s="934"/>
      <c r="Q92" s="131"/>
      <c r="R92" s="711">
        <v>41135</v>
      </c>
      <c r="S92" s="678">
        <v>272500000</v>
      </c>
      <c r="T92" s="710">
        <f t="shared" si="3"/>
        <v>583467338.61000013</v>
      </c>
      <c r="U92" s="604" t="s">
        <v>820</v>
      </c>
      <c r="V92" s="709"/>
      <c r="W92" s="856"/>
      <c r="X92" s="322"/>
      <c r="AA92" s="374"/>
    </row>
    <row r="93" spans="1:27" s="831" customFormat="1" ht="29.25" customHeight="1">
      <c r="A93" s="442"/>
      <c r="B93" s="923"/>
      <c r="C93" s="448"/>
      <c r="D93" s="394"/>
      <c r="E93" s="442"/>
      <c r="F93" s="880"/>
      <c r="G93" s="394"/>
      <c r="H93" s="58"/>
      <c r="I93" s="862"/>
      <c r="J93" s="983"/>
      <c r="K93" s="442"/>
      <c r="L93" s="443"/>
      <c r="M93" s="395"/>
      <c r="N93" s="446"/>
      <c r="O93" s="443"/>
      <c r="P93" s="908"/>
      <c r="Q93" s="449"/>
      <c r="R93" s="711"/>
      <c r="S93" s="678"/>
      <c r="T93" s="767"/>
      <c r="U93" s="768"/>
      <c r="V93" s="637">
        <v>41185</v>
      </c>
      <c r="W93" s="444" t="s">
        <v>827</v>
      </c>
      <c r="X93" s="322">
        <v>12012957.32</v>
      </c>
      <c r="AA93" s="374"/>
    </row>
    <row r="94" spans="1:27" s="831" customFormat="1" ht="29.25" customHeight="1">
      <c r="A94" s="965"/>
      <c r="B94" s="900"/>
      <c r="C94" s="441"/>
      <c r="D94" s="420"/>
      <c r="E94" s="965"/>
      <c r="F94" s="879"/>
      <c r="G94" s="420"/>
      <c r="H94" s="421"/>
      <c r="I94" s="924"/>
      <c r="J94" s="982"/>
      <c r="K94" s="965"/>
      <c r="L94" s="417"/>
      <c r="M94" s="418"/>
      <c r="N94" s="419"/>
      <c r="O94" s="417"/>
      <c r="P94" s="934"/>
      <c r="Q94" s="131"/>
      <c r="R94" s="1717">
        <v>41143</v>
      </c>
      <c r="S94" s="1720">
        <v>583467338.61000001</v>
      </c>
      <c r="T94" s="1722">
        <f>T92-S94</f>
        <v>0</v>
      </c>
      <c r="U94" s="1725" t="s">
        <v>821</v>
      </c>
      <c r="V94" s="391">
        <v>41264</v>
      </c>
      <c r="W94" s="444" t="s">
        <v>827</v>
      </c>
      <c r="X94" s="322">
        <v>16967.25</v>
      </c>
      <c r="AA94" s="374"/>
    </row>
    <row r="95" spans="1:27" s="831" customFormat="1" ht="29.25" customHeight="1">
      <c r="A95" s="442"/>
      <c r="B95" s="923"/>
      <c r="C95" s="448"/>
      <c r="D95" s="394"/>
      <c r="E95" s="442"/>
      <c r="F95" s="880"/>
      <c r="G95" s="394"/>
      <c r="H95" s="58"/>
      <c r="I95" s="971"/>
      <c r="J95" s="983"/>
      <c r="K95" s="442"/>
      <c r="L95" s="443"/>
      <c r="M95" s="395"/>
      <c r="N95" s="446"/>
      <c r="O95" s="443"/>
      <c r="P95" s="908"/>
      <c r="Q95" s="443"/>
      <c r="R95" s="1718"/>
      <c r="S95" s="1304"/>
      <c r="T95" s="1723"/>
      <c r="U95" s="1726"/>
      <c r="V95" s="637">
        <v>41499</v>
      </c>
      <c r="W95" s="444" t="s">
        <v>829</v>
      </c>
      <c r="X95" s="322">
        <v>-460.14</v>
      </c>
      <c r="AA95" s="374"/>
    </row>
    <row r="96" spans="1:27" s="831" customFormat="1" ht="29.25" customHeight="1">
      <c r="A96" s="965">
        <v>1</v>
      </c>
      <c r="B96" s="900">
        <v>40088</v>
      </c>
      <c r="C96" s="441" t="s">
        <v>830</v>
      </c>
      <c r="D96" s="420" t="s">
        <v>607</v>
      </c>
      <c r="E96" s="965" t="s">
        <v>289</v>
      </c>
      <c r="F96" s="879" t="s">
        <v>466</v>
      </c>
      <c r="G96" s="420" t="s">
        <v>817</v>
      </c>
      <c r="H96" s="421">
        <v>1111111111.1099999</v>
      </c>
      <c r="I96" s="924" t="s">
        <v>468</v>
      </c>
      <c r="J96" s="982">
        <v>40259</v>
      </c>
      <c r="K96" s="965">
        <v>6</v>
      </c>
      <c r="L96" s="417">
        <v>1244437500</v>
      </c>
      <c r="M96" s="424">
        <v>40375</v>
      </c>
      <c r="N96" s="712"/>
      <c r="O96" s="425">
        <v>694980000</v>
      </c>
      <c r="P96" s="907"/>
      <c r="Q96" s="447">
        <v>528184800</v>
      </c>
      <c r="R96" s="711">
        <v>41135</v>
      </c>
      <c r="S96" s="678">
        <v>90269076.359999999</v>
      </c>
      <c r="T96" s="710">
        <f>Q96-S96</f>
        <v>437915723.63999999</v>
      </c>
      <c r="U96" s="715" t="s">
        <v>823</v>
      </c>
      <c r="V96" s="709"/>
      <c r="W96" s="856"/>
      <c r="X96" s="322"/>
    </row>
    <row r="97" spans="1:24" s="831" customFormat="1" ht="29.25" customHeight="1">
      <c r="A97" s="965"/>
      <c r="B97" s="900"/>
      <c r="C97" s="441"/>
      <c r="D97" s="420"/>
      <c r="E97" s="965"/>
      <c r="F97" s="879"/>
      <c r="G97" s="420"/>
      <c r="H97" s="421"/>
      <c r="I97" s="924"/>
      <c r="J97" s="982"/>
      <c r="K97" s="965"/>
      <c r="L97" s="417"/>
      <c r="M97" s="418"/>
      <c r="N97" s="419"/>
      <c r="O97" s="417"/>
      <c r="P97" s="934"/>
      <c r="Q97" s="417"/>
      <c r="R97" s="711">
        <v>41169</v>
      </c>
      <c r="S97" s="678">
        <v>8833632.0700000003</v>
      </c>
      <c r="T97" s="710">
        <f>T96-S97</f>
        <v>429082091.56999999</v>
      </c>
      <c r="U97" s="715" t="s">
        <v>823</v>
      </c>
      <c r="V97" s="709"/>
      <c r="W97" s="856"/>
      <c r="X97" s="322"/>
    </row>
    <row r="98" spans="1:24" s="831" customFormat="1" ht="29.25" customHeight="1">
      <c r="A98" s="965"/>
      <c r="B98" s="900"/>
      <c r="C98" s="441"/>
      <c r="D98" s="420"/>
      <c r="E98" s="965"/>
      <c r="F98" s="879"/>
      <c r="G98" s="420"/>
      <c r="H98" s="421"/>
      <c r="I98" s="924"/>
      <c r="J98" s="982"/>
      <c r="K98" s="965"/>
      <c r="L98" s="417"/>
      <c r="M98" s="418"/>
      <c r="N98" s="419"/>
      <c r="O98" s="417"/>
      <c r="P98" s="934"/>
      <c r="Q98" s="417"/>
      <c r="R98" s="711">
        <v>41197</v>
      </c>
      <c r="S98" s="678">
        <v>10055652.789999999</v>
      </c>
      <c r="T98" s="710">
        <f>T97-S98</f>
        <v>419026438.77999997</v>
      </c>
      <c r="U98" s="715" t="s">
        <v>831</v>
      </c>
      <c r="V98" s="709"/>
      <c r="W98" s="856"/>
      <c r="X98" s="322"/>
    </row>
    <row r="99" spans="1:24" s="831" customFormat="1" ht="29.25" customHeight="1">
      <c r="A99" s="965"/>
      <c r="B99" s="900"/>
      <c r="C99" s="441"/>
      <c r="D99" s="420"/>
      <c r="E99" s="965"/>
      <c r="F99" s="879"/>
      <c r="G99" s="420"/>
      <c r="H99" s="421"/>
      <c r="I99" s="924"/>
      <c r="J99" s="982"/>
      <c r="K99" s="965"/>
      <c r="L99" s="417"/>
      <c r="M99" s="418"/>
      <c r="N99" s="419"/>
      <c r="O99" s="417"/>
      <c r="P99" s="934"/>
      <c r="Q99" s="417"/>
      <c r="R99" s="1716">
        <v>41218</v>
      </c>
      <c r="S99" s="1719">
        <v>419026438.77999997</v>
      </c>
      <c r="T99" s="1721">
        <f>T98-S99</f>
        <v>0</v>
      </c>
      <c r="U99" s="1727" t="s">
        <v>823</v>
      </c>
      <c r="V99" s="637">
        <v>41218</v>
      </c>
      <c r="W99" s="444" t="s">
        <v>827</v>
      </c>
      <c r="X99" s="322">
        <v>297511707.51999998</v>
      </c>
    </row>
    <row r="100" spans="1:24" s="831" customFormat="1" ht="29.25" customHeight="1">
      <c r="A100" s="965"/>
      <c r="B100" s="900"/>
      <c r="C100" s="441"/>
      <c r="D100" s="420"/>
      <c r="E100" s="965"/>
      <c r="F100" s="879"/>
      <c r="G100" s="420"/>
      <c r="H100" s="421"/>
      <c r="I100" s="924"/>
      <c r="J100" s="982"/>
      <c r="K100" s="965"/>
      <c r="L100" s="417"/>
      <c r="M100" s="418"/>
      <c r="N100" s="419"/>
      <c r="O100" s="417"/>
      <c r="P100" s="934"/>
      <c r="Q100" s="417"/>
      <c r="R100" s="1717"/>
      <c r="S100" s="1720"/>
      <c r="T100" s="1722"/>
      <c r="U100" s="1728"/>
      <c r="V100" s="637">
        <v>41248</v>
      </c>
      <c r="W100" s="444" t="s">
        <v>832</v>
      </c>
      <c r="X100" s="322">
        <v>57378964.100000001</v>
      </c>
    </row>
    <row r="101" spans="1:24" s="831" customFormat="1" ht="29.25" customHeight="1">
      <c r="A101" s="442"/>
      <c r="B101" s="923"/>
      <c r="C101" s="448"/>
      <c r="D101" s="394"/>
      <c r="E101" s="442"/>
      <c r="F101" s="880"/>
      <c r="G101" s="394"/>
      <c r="H101" s="58"/>
      <c r="I101" s="862"/>
      <c r="J101" s="983"/>
      <c r="K101" s="442"/>
      <c r="L101" s="443"/>
      <c r="M101" s="395"/>
      <c r="N101" s="446"/>
      <c r="O101" s="443"/>
      <c r="P101" s="908"/>
      <c r="Q101" s="443"/>
      <c r="R101" s="1718"/>
      <c r="S101" s="1304"/>
      <c r="T101" s="1723"/>
      <c r="U101" s="1729"/>
      <c r="V101" s="637">
        <v>41614</v>
      </c>
      <c r="W101" s="444" t="s">
        <v>827</v>
      </c>
      <c r="X101" s="322">
        <v>1609738.93</v>
      </c>
    </row>
    <row r="102" spans="1:24" s="831" customFormat="1" ht="29.25" customHeight="1">
      <c r="A102" s="964">
        <v>2</v>
      </c>
      <c r="B102" s="899">
        <v>40088</v>
      </c>
      <c r="C102" s="718" t="s">
        <v>830</v>
      </c>
      <c r="D102" s="713" t="s">
        <v>607</v>
      </c>
      <c r="E102" s="964" t="s">
        <v>289</v>
      </c>
      <c r="F102" s="878" t="s">
        <v>466</v>
      </c>
      <c r="G102" s="713" t="s">
        <v>820</v>
      </c>
      <c r="H102" s="591">
        <v>2222222222.2199998</v>
      </c>
      <c r="I102" s="861" t="s">
        <v>468</v>
      </c>
      <c r="J102" s="981">
        <v>40259</v>
      </c>
      <c r="K102" s="964">
        <v>6</v>
      </c>
      <c r="L102" s="425">
        <v>2488875000</v>
      </c>
      <c r="M102" s="424">
        <v>40375</v>
      </c>
      <c r="N102" s="712"/>
      <c r="O102" s="425">
        <v>1389960000</v>
      </c>
      <c r="P102" s="907"/>
      <c r="Q102" s="447">
        <v>1053000000</v>
      </c>
      <c r="R102" s="711">
        <v>41121</v>
      </c>
      <c r="S102" s="678">
        <v>175000000</v>
      </c>
      <c r="T102" s="710">
        <f>Q102-S102</f>
        <v>878000000</v>
      </c>
      <c r="U102" s="604" t="s">
        <v>820</v>
      </c>
      <c r="V102" s="709"/>
      <c r="W102" s="856"/>
      <c r="X102" s="322"/>
    </row>
    <row r="103" spans="1:24" s="831" customFormat="1" ht="29.25" customHeight="1">
      <c r="A103" s="965"/>
      <c r="B103" s="900"/>
      <c r="C103" s="441"/>
      <c r="D103" s="420"/>
      <c r="E103" s="965"/>
      <c r="F103" s="879"/>
      <c r="G103" s="420"/>
      <c r="H103" s="421"/>
      <c r="I103" s="924"/>
      <c r="J103" s="982"/>
      <c r="K103" s="965"/>
      <c r="L103" s="417"/>
      <c r="M103" s="418"/>
      <c r="N103" s="419"/>
      <c r="O103" s="417"/>
      <c r="P103" s="934"/>
      <c r="Q103" s="417"/>
      <c r="R103" s="711">
        <v>41135</v>
      </c>
      <c r="S103" s="678">
        <v>5539055.4100000001</v>
      </c>
      <c r="T103" s="710">
        <f t="shared" ref="T103:T108" si="4">T102-S103</f>
        <v>872460944.59000003</v>
      </c>
      <c r="U103" s="604" t="s">
        <v>820</v>
      </c>
      <c r="V103" s="709"/>
      <c r="W103" s="856"/>
      <c r="X103" s="322"/>
    </row>
    <row r="104" spans="1:24" s="831" customFormat="1" ht="29.25" customHeight="1">
      <c r="A104" s="965"/>
      <c r="B104" s="900"/>
      <c r="C104" s="441"/>
      <c r="D104" s="420"/>
      <c r="E104" s="965"/>
      <c r="F104" s="879"/>
      <c r="G104" s="420"/>
      <c r="H104" s="421"/>
      <c r="I104" s="924"/>
      <c r="J104" s="982"/>
      <c r="K104" s="965"/>
      <c r="L104" s="417"/>
      <c r="M104" s="418"/>
      <c r="N104" s="419"/>
      <c r="O104" s="417"/>
      <c r="P104" s="934"/>
      <c r="Q104" s="417"/>
      <c r="R104" s="711">
        <v>41152</v>
      </c>
      <c r="S104" s="678">
        <v>16000000</v>
      </c>
      <c r="T104" s="710">
        <f t="shared" si="4"/>
        <v>856460944.59000003</v>
      </c>
      <c r="U104" s="604" t="s">
        <v>820</v>
      </c>
      <c r="V104" s="709"/>
      <c r="W104" s="856"/>
      <c r="X104" s="322"/>
    </row>
    <row r="105" spans="1:24" s="831" customFormat="1" ht="29.25" customHeight="1">
      <c r="A105" s="965"/>
      <c r="B105" s="900"/>
      <c r="C105" s="441"/>
      <c r="D105" s="420"/>
      <c r="E105" s="965"/>
      <c r="F105" s="879"/>
      <c r="G105" s="420"/>
      <c r="H105" s="421"/>
      <c r="I105" s="924"/>
      <c r="J105" s="982"/>
      <c r="K105" s="965"/>
      <c r="L105" s="417"/>
      <c r="M105" s="418"/>
      <c r="N105" s="419"/>
      <c r="O105" s="417"/>
      <c r="P105" s="934"/>
      <c r="Q105" s="417"/>
      <c r="R105" s="711">
        <v>41169</v>
      </c>
      <c r="S105" s="678">
        <v>1667352.47</v>
      </c>
      <c r="T105" s="710">
        <f t="shared" si="4"/>
        <v>854793592.12</v>
      </c>
      <c r="U105" s="604" t="s">
        <v>820</v>
      </c>
      <c r="V105" s="709"/>
      <c r="W105" s="856"/>
      <c r="X105" s="322"/>
    </row>
    <row r="106" spans="1:24" s="831" customFormat="1" ht="29.25" customHeight="1">
      <c r="A106" s="965"/>
      <c r="B106" s="900"/>
      <c r="C106" s="441"/>
      <c r="D106" s="420"/>
      <c r="E106" s="965"/>
      <c r="F106" s="879"/>
      <c r="G106" s="420"/>
      <c r="H106" s="421"/>
      <c r="I106" s="924"/>
      <c r="J106" s="982"/>
      <c r="K106" s="965"/>
      <c r="L106" s="417"/>
      <c r="M106" s="418"/>
      <c r="N106" s="419"/>
      <c r="O106" s="417"/>
      <c r="P106" s="934"/>
      <c r="Q106" s="417"/>
      <c r="R106" s="711">
        <v>41180</v>
      </c>
      <c r="S106" s="678">
        <v>35000000</v>
      </c>
      <c r="T106" s="710">
        <f t="shared" si="4"/>
        <v>819793592.12</v>
      </c>
      <c r="U106" s="604" t="s">
        <v>820</v>
      </c>
      <c r="V106" s="709"/>
      <c r="W106" s="856"/>
      <c r="X106" s="322"/>
    </row>
    <row r="107" spans="1:24" s="831" customFormat="1" ht="29.25" customHeight="1">
      <c r="A107" s="965"/>
      <c r="B107" s="900"/>
      <c r="C107" s="441"/>
      <c r="D107" s="420"/>
      <c r="E107" s="965"/>
      <c r="F107" s="879"/>
      <c r="G107" s="420"/>
      <c r="H107" s="421"/>
      <c r="I107" s="924"/>
      <c r="J107" s="982"/>
      <c r="K107" s="965"/>
      <c r="L107" s="417"/>
      <c r="M107" s="418"/>
      <c r="N107" s="419"/>
      <c r="O107" s="417"/>
      <c r="P107" s="934"/>
      <c r="Q107" s="417"/>
      <c r="R107" s="711">
        <v>41197</v>
      </c>
      <c r="S107" s="678">
        <v>25334218.41</v>
      </c>
      <c r="T107" s="710">
        <f t="shared" si="4"/>
        <v>794459373.71000004</v>
      </c>
      <c r="U107" s="604" t="s">
        <v>820</v>
      </c>
      <c r="V107" s="709"/>
      <c r="W107" s="856"/>
      <c r="X107" s="322"/>
    </row>
    <row r="108" spans="1:24" s="831" customFormat="1" ht="29.25" customHeight="1">
      <c r="A108" s="965"/>
      <c r="B108" s="900"/>
      <c r="C108" s="441"/>
      <c r="D108" s="420"/>
      <c r="E108" s="965"/>
      <c r="F108" s="879"/>
      <c r="G108" s="420"/>
      <c r="H108" s="421"/>
      <c r="I108" s="924"/>
      <c r="J108" s="982"/>
      <c r="K108" s="965"/>
      <c r="L108" s="417"/>
      <c r="M108" s="418"/>
      <c r="N108" s="419"/>
      <c r="O108" s="417"/>
      <c r="P108" s="934"/>
      <c r="Q108" s="417"/>
      <c r="R108" s="1716">
        <v>41200</v>
      </c>
      <c r="S108" s="1719">
        <v>794459373.71000004</v>
      </c>
      <c r="T108" s="1721">
        <f t="shared" si="4"/>
        <v>0</v>
      </c>
      <c r="U108" s="1736" t="s">
        <v>821</v>
      </c>
      <c r="V108" s="637">
        <v>41218</v>
      </c>
      <c r="W108" s="444" t="s">
        <v>827</v>
      </c>
      <c r="X108" s="322">
        <v>8289430.8300000001</v>
      </c>
    </row>
    <row r="109" spans="1:24" s="831" customFormat="1" ht="29.25" customHeight="1">
      <c r="A109" s="965"/>
      <c r="B109" s="900"/>
      <c r="C109" s="441"/>
      <c r="D109" s="420"/>
      <c r="E109" s="965"/>
      <c r="F109" s="879"/>
      <c r="G109" s="420"/>
      <c r="H109" s="421"/>
      <c r="I109" s="924"/>
      <c r="J109" s="982"/>
      <c r="K109" s="965"/>
      <c r="L109" s="417"/>
      <c r="M109" s="418"/>
      <c r="N109" s="419"/>
      <c r="O109" s="417"/>
      <c r="P109" s="934"/>
      <c r="Q109" s="131"/>
      <c r="R109" s="1717"/>
      <c r="S109" s="1720"/>
      <c r="T109" s="1722"/>
      <c r="U109" s="1737"/>
      <c r="V109" s="637">
        <v>41248</v>
      </c>
      <c r="W109" s="444" t="s">
        <v>832</v>
      </c>
      <c r="X109" s="322">
        <v>1433088.17</v>
      </c>
    </row>
    <row r="110" spans="1:24" s="831" customFormat="1" ht="29.25" customHeight="1">
      <c r="A110" s="965"/>
      <c r="B110" s="900"/>
      <c r="C110" s="441"/>
      <c r="D110" s="420"/>
      <c r="E110" s="965"/>
      <c r="F110" s="879"/>
      <c r="G110" s="420"/>
      <c r="H110" s="421"/>
      <c r="I110" s="924"/>
      <c r="J110" s="982"/>
      <c r="K110" s="965"/>
      <c r="L110" s="417"/>
      <c r="M110" s="395"/>
      <c r="N110" s="446"/>
      <c r="O110" s="443"/>
      <c r="P110" s="908"/>
      <c r="Q110" s="449"/>
      <c r="R110" s="1718"/>
      <c r="S110" s="1304"/>
      <c r="T110" s="1723"/>
      <c r="U110" s="1746"/>
      <c r="V110" s="637">
        <v>41614</v>
      </c>
      <c r="W110" s="444" t="s">
        <v>827</v>
      </c>
      <c r="X110" s="322">
        <v>141894.26</v>
      </c>
    </row>
    <row r="111" spans="1:24" s="831" customFormat="1" ht="29.25" customHeight="1">
      <c r="A111" s="964">
        <v>1</v>
      </c>
      <c r="B111" s="899">
        <v>40116</v>
      </c>
      <c r="C111" s="717" t="s">
        <v>833</v>
      </c>
      <c r="D111" s="713" t="s">
        <v>607</v>
      </c>
      <c r="E111" s="964" t="s">
        <v>289</v>
      </c>
      <c r="F111" s="878" t="s">
        <v>466</v>
      </c>
      <c r="G111" s="713" t="s">
        <v>817</v>
      </c>
      <c r="H111" s="591">
        <v>1111111111.1099999</v>
      </c>
      <c r="I111" s="861" t="s">
        <v>468</v>
      </c>
      <c r="J111" s="981">
        <v>40259</v>
      </c>
      <c r="K111" s="964">
        <v>6</v>
      </c>
      <c r="L111" s="425">
        <v>1271337500</v>
      </c>
      <c r="M111" s="418">
        <v>40375</v>
      </c>
      <c r="N111" s="419"/>
      <c r="O111" s="417">
        <v>1243275000</v>
      </c>
      <c r="P111" s="934"/>
      <c r="Q111" s="131">
        <v>1117399170</v>
      </c>
      <c r="R111" s="440">
        <v>40953</v>
      </c>
      <c r="S111" s="322">
        <v>87099564.5</v>
      </c>
      <c r="T111" s="450">
        <f>Q111-S111</f>
        <v>1030299605.5</v>
      </c>
      <c r="U111" s="451" t="s">
        <v>823</v>
      </c>
      <c r="V111" s="709"/>
      <c r="W111" s="856"/>
      <c r="X111" s="322"/>
    </row>
    <row r="112" spans="1:24" s="831" customFormat="1" ht="29.25" customHeight="1">
      <c r="A112" s="965"/>
      <c r="B112" s="900"/>
      <c r="C112" s="452"/>
      <c r="D112" s="420"/>
      <c r="E112" s="965"/>
      <c r="F112" s="879"/>
      <c r="G112" s="420"/>
      <c r="H112" s="421"/>
      <c r="I112" s="924"/>
      <c r="J112" s="982"/>
      <c r="K112" s="965"/>
      <c r="L112" s="417"/>
      <c r="M112" s="418"/>
      <c r="N112" s="419"/>
      <c r="O112" s="417"/>
      <c r="P112" s="934"/>
      <c r="Q112" s="131"/>
      <c r="R112" s="711">
        <v>40982</v>
      </c>
      <c r="S112" s="678">
        <v>99462002.689999998</v>
      </c>
      <c r="T112" s="710">
        <f t="shared" ref="T112:T121" si="5">T111-S112</f>
        <v>930837602.80999994</v>
      </c>
      <c r="U112" s="715" t="s">
        <v>823</v>
      </c>
      <c r="V112" s="709"/>
      <c r="W112" s="856"/>
      <c r="X112" s="322"/>
    </row>
    <row r="113" spans="1:24" s="831" customFormat="1" ht="29.25" customHeight="1">
      <c r="A113" s="965"/>
      <c r="B113" s="900"/>
      <c r="C113" s="452"/>
      <c r="D113" s="420"/>
      <c r="E113" s="965"/>
      <c r="F113" s="879"/>
      <c r="G113" s="420"/>
      <c r="H113" s="421"/>
      <c r="I113" s="924"/>
      <c r="J113" s="982"/>
      <c r="K113" s="965"/>
      <c r="L113" s="417"/>
      <c r="M113" s="418"/>
      <c r="N113" s="419"/>
      <c r="O113" s="417"/>
      <c r="P113" s="934"/>
      <c r="Q113" s="131"/>
      <c r="R113" s="711">
        <v>41043</v>
      </c>
      <c r="S113" s="678">
        <v>74999625</v>
      </c>
      <c r="T113" s="710">
        <f t="shared" si="5"/>
        <v>855837977.80999994</v>
      </c>
      <c r="U113" s="715" t="s">
        <v>823</v>
      </c>
      <c r="V113" s="709"/>
      <c r="W113" s="856"/>
      <c r="X113" s="322"/>
    </row>
    <row r="114" spans="1:24" s="831" customFormat="1" ht="29.25" customHeight="1">
      <c r="A114" s="965"/>
      <c r="B114" s="900"/>
      <c r="C114" s="452"/>
      <c r="D114" s="420"/>
      <c r="E114" s="965"/>
      <c r="F114" s="879"/>
      <c r="G114" s="420"/>
      <c r="H114" s="421"/>
      <c r="I114" s="924"/>
      <c r="J114" s="982"/>
      <c r="K114" s="965"/>
      <c r="L114" s="417"/>
      <c r="M114" s="418"/>
      <c r="N114" s="419"/>
      <c r="O114" s="417"/>
      <c r="P114" s="934"/>
      <c r="Q114" s="131"/>
      <c r="R114" s="711">
        <v>41106</v>
      </c>
      <c r="S114" s="678">
        <v>18749906.25</v>
      </c>
      <c r="T114" s="710">
        <f t="shared" si="5"/>
        <v>837088071.55999994</v>
      </c>
      <c r="U114" s="715" t="s">
        <v>823</v>
      </c>
      <c r="V114" s="709"/>
      <c r="W114" s="856"/>
      <c r="X114" s="322"/>
    </row>
    <row r="115" spans="1:24" s="831" customFormat="1" ht="29.25" customHeight="1">
      <c r="A115" s="965"/>
      <c r="B115" s="900"/>
      <c r="C115" s="452"/>
      <c r="D115" s="420"/>
      <c r="E115" s="965"/>
      <c r="F115" s="879"/>
      <c r="G115" s="420"/>
      <c r="H115" s="421"/>
      <c r="I115" s="924"/>
      <c r="J115" s="982"/>
      <c r="K115" s="965"/>
      <c r="L115" s="417"/>
      <c r="M115" s="418"/>
      <c r="N115" s="419"/>
      <c r="O115" s="417"/>
      <c r="P115" s="934"/>
      <c r="Q115" s="131"/>
      <c r="R115" s="711">
        <v>41135</v>
      </c>
      <c r="S115" s="678">
        <v>68399658</v>
      </c>
      <c r="T115" s="710">
        <f t="shared" si="5"/>
        <v>768688413.55999994</v>
      </c>
      <c r="U115" s="715" t="s">
        <v>823</v>
      </c>
      <c r="V115" s="709"/>
      <c r="W115" s="856"/>
      <c r="X115" s="322"/>
    </row>
    <row r="116" spans="1:24" s="831" customFormat="1" ht="29.25" customHeight="1">
      <c r="A116" s="965"/>
      <c r="B116" s="900"/>
      <c r="C116" s="452"/>
      <c r="D116" s="420"/>
      <c r="E116" s="965"/>
      <c r="F116" s="879"/>
      <c r="G116" s="420"/>
      <c r="H116" s="421"/>
      <c r="I116" s="924"/>
      <c r="J116" s="982"/>
      <c r="K116" s="965"/>
      <c r="L116" s="417"/>
      <c r="M116" s="418"/>
      <c r="N116" s="419"/>
      <c r="O116" s="417"/>
      <c r="P116" s="934"/>
      <c r="Q116" s="131"/>
      <c r="R116" s="711">
        <v>41169</v>
      </c>
      <c r="S116" s="678">
        <v>124999375</v>
      </c>
      <c r="T116" s="710">
        <f t="shared" si="5"/>
        <v>643689038.55999994</v>
      </c>
      <c r="U116" s="715" t="s">
        <v>823</v>
      </c>
      <c r="V116" s="709"/>
      <c r="W116" s="856"/>
      <c r="X116" s="322"/>
    </row>
    <row r="117" spans="1:24" s="831" customFormat="1" ht="29.25" customHeight="1">
      <c r="A117" s="965"/>
      <c r="B117" s="900"/>
      <c r="C117" s="452"/>
      <c r="D117" s="420"/>
      <c r="E117" s="965"/>
      <c r="F117" s="879"/>
      <c r="G117" s="420"/>
      <c r="H117" s="421"/>
      <c r="I117" s="924"/>
      <c r="J117" s="982"/>
      <c r="K117" s="965"/>
      <c r="L117" s="417"/>
      <c r="M117" s="418"/>
      <c r="N117" s="419"/>
      <c r="O117" s="417"/>
      <c r="P117" s="934"/>
      <c r="Q117" s="131"/>
      <c r="R117" s="711">
        <v>41197</v>
      </c>
      <c r="S117" s="678">
        <v>240673796.63</v>
      </c>
      <c r="T117" s="710">
        <f t="shared" si="5"/>
        <v>403015241.92999995</v>
      </c>
      <c r="U117" s="715" t="s">
        <v>831</v>
      </c>
      <c r="V117" s="709"/>
      <c r="W117" s="856"/>
      <c r="X117" s="322"/>
    </row>
    <row r="118" spans="1:24" s="831" customFormat="1" ht="29.25" customHeight="1">
      <c r="A118" s="965"/>
      <c r="B118" s="900"/>
      <c r="C118" s="452"/>
      <c r="D118" s="420"/>
      <c r="E118" s="965"/>
      <c r="F118" s="879"/>
      <c r="G118" s="420"/>
      <c r="H118" s="421"/>
      <c r="I118" s="924"/>
      <c r="J118" s="982"/>
      <c r="K118" s="965"/>
      <c r="L118" s="417"/>
      <c r="M118" s="418"/>
      <c r="N118" s="419"/>
      <c r="O118" s="417"/>
      <c r="P118" s="934"/>
      <c r="Q118" s="131"/>
      <c r="R118" s="711">
        <v>41228</v>
      </c>
      <c r="S118" s="678">
        <v>45764825.109999999</v>
      </c>
      <c r="T118" s="710">
        <f t="shared" si="5"/>
        <v>357250416.81999993</v>
      </c>
      <c r="U118" s="715" t="s">
        <v>831</v>
      </c>
      <c r="V118" s="709"/>
      <c r="W118" s="856"/>
      <c r="X118" s="322"/>
    </row>
    <row r="119" spans="1:24" s="831" customFormat="1" ht="29.25" customHeight="1">
      <c r="A119" s="965"/>
      <c r="B119" s="900"/>
      <c r="C119" s="452"/>
      <c r="D119" s="420"/>
      <c r="E119" s="965"/>
      <c r="F119" s="879"/>
      <c r="G119" s="420"/>
      <c r="H119" s="421"/>
      <c r="I119" s="924"/>
      <c r="J119" s="982"/>
      <c r="K119" s="965"/>
      <c r="L119" s="417"/>
      <c r="M119" s="418"/>
      <c r="N119" s="419"/>
      <c r="O119" s="417"/>
      <c r="P119" s="934"/>
      <c r="Q119" s="131"/>
      <c r="R119" s="711">
        <v>41257</v>
      </c>
      <c r="S119" s="678">
        <v>24588926.239999998</v>
      </c>
      <c r="T119" s="710">
        <f t="shared" si="5"/>
        <v>332661490.57999992</v>
      </c>
      <c r="U119" s="715" t="s">
        <v>831</v>
      </c>
      <c r="V119" s="709"/>
      <c r="W119" s="856"/>
      <c r="X119" s="322"/>
    </row>
    <row r="120" spans="1:24" s="831" customFormat="1" ht="29.25" customHeight="1">
      <c r="A120" s="965"/>
      <c r="B120" s="900"/>
      <c r="C120" s="452"/>
      <c r="D120" s="420"/>
      <c r="E120" s="965"/>
      <c r="F120" s="879"/>
      <c r="G120" s="420"/>
      <c r="H120" s="421"/>
      <c r="I120" s="924"/>
      <c r="J120" s="982"/>
      <c r="K120" s="965"/>
      <c r="L120" s="417"/>
      <c r="M120" s="418"/>
      <c r="N120" s="419"/>
      <c r="O120" s="417"/>
      <c r="P120" s="934"/>
      <c r="Q120" s="131"/>
      <c r="R120" s="711">
        <v>41289</v>
      </c>
      <c r="S120" s="678">
        <v>30470429.449999999</v>
      </c>
      <c r="T120" s="710">
        <f t="shared" si="5"/>
        <v>302191061.12999994</v>
      </c>
      <c r="U120" s="715" t="s">
        <v>823</v>
      </c>
      <c r="V120" s="709"/>
      <c r="W120" s="856"/>
      <c r="X120" s="322"/>
    </row>
    <row r="121" spans="1:24" s="831" customFormat="1" ht="29.25" customHeight="1">
      <c r="A121" s="965"/>
      <c r="B121" s="900"/>
      <c r="C121" s="452"/>
      <c r="D121" s="420"/>
      <c r="E121" s="965"/>
      <c r="F121" s="879"/>
      <c r="G121" s="420"/>
      <c r="H121" s="421"/>
      <c r="I121" s="924"/>
      <c r="J121" s="982"/>
      <c r="K121" s="965"/>
      <c r="L121" s="417"/>
      <c r="M121" s="418"/>
      <c r="N121" s="419"/>
      <c r="O121" s="417"/>
      <c r="P121" s="934"/>
      <c r="Q121" s="131"/>
      <c r="R121" s="711">
        <v>41319</v>
      </c>
      <c r="S121" s="678">
        <v>295328635.73000002</v>
      </c>
      <c r="T121" s="710">
        <f t="shared" si="5"/>
        <v>6862425.3999999166</v>
      </c>
      <c r="U121" s="715" t="s">
        <v>823</v>
      </c>
      <c r="V121" s="709"/>
      <c r="W121" s="856"/>
      <c r="X121" s="322"/>
    </row>
    <row r="122" spans="1:24" s="831" customFormat="1" ht="29.25" customHeight="1">
      <c r="A122" s="965"/>
      <c r="B122" s="900"/>
      <c r="C122" s="452"/>
      <c r="D122" s="420"/>
      <c r="E122" s="965"/>
      <c r="F122" s="879"/>
      <c r="G122" s="420"/>
      <c r="H122" s="421"/>
      <c r="I122" s="924"/>
      <c r="J122" s="982"/>
      <c r="K122" s="965"/>
      <c r="L122" s="417"/>
      <c r="M122" s="418"/>
      <c r="N122" s="419"/>
      <c r="O122" s="417"/>
      <c r="P122" s="934"/>
      <c r="Q122" s="131"/>
      <c r="R122" s="1716">
        <v>41326</v>
      </c>
      <c r="S122" s="1719">
        <v>6862425.4000000004</v>
      </c>
      <c r="T122" s="1721">
        <f>ROUND(T121-S122,0)</f>
        <v>0</v>
      </c>
      <c r="U122" s="1622" t="s">
        <v>823</v>
      </c>
      <c r="V122" s="637">
        <v>41326</v>
      </c>
      <c r="W122" s="444" t="s">
        <v>827</v>
      </c>
      <c r="X122" s="322">
        <v>184431858.11000001</v>
      </c>
    </row>
    <row r="123" spans="1:24" s="831" customFormat="1" ht="29.25" customHeight="1">
      <c r="A123" s="965"/>
      <c r="B123" s="900"/>
      <c r="C123" s="452"/>
      <c r="D123" s="420"/>
      <c r="E123" s="965"/>
      <c r="F123" s="879"/>
      <c r="G123" s="420"/>
      <c r="H123" s="421"/>
      <c r="I123" s="924"/>
      <c r="J123" s="982"/>
      <c r="K123" s="965"/>
      <c r="L123" s="417"/>
      <c r="M123" s="418"/>
      <c r="N123" s="419"/>
      <c r="O123" s="417"/>
      <c r="P123" s="934"/>
      <c r="Q123" s="131"/>
      <c r="R123" s="1717"/>
      <c r="S123" s="1720"/>
      <c r="T123" s="1722"/>
      <c r="U123" s="1739"/>
      <c r="V123" s="637">
        <v>41332</v>
      </c>
      <c r="W123" s="444" t="s">
        <v>827</v>
      </c>
      <c r="X123" s="322">
        <v>20999895</v>
      </c>
    </row>
    <row r="124" spans="1:24" s="831" customFormat="1" ht="29.25" customHeight="1">
      <c r="A124" s="965"/>
      <c r="B124" s="900"/>
      <c r="C124" s="452"/>
      <c r="D124" s="420"/>
      <c r="E124" s="965"/>
      <c r="F124" s="879"/>
      <c r="G124" s="420"/>
      <c r="H124" s="421"/>
      <c r="I124" s="924"/>
      <c r="J124" s="982"/>
      <c r="K124" s="965"/>
      <c r="L124" s="417"/>
      <c r="M124" s="418"/>
      <c r="N124" s="419"/>
      <c r="O124" s="417"/>
      <c r="P124" s="934"/>
      <c r="Q124" s="131"/>
      <c r="R124" s="1717"/>
      <c r="S124" s="1720"/>
      <c r="T124" s="1722"/>
      <c r="U124" s="1739"/>
      <c r="V124" s="637">
        <v>41347</v>
      </c>
      <c r="W124" s="444" t="s">
        <v>827</v>
      </c>
      <c r="X124" s="322">
        <v>156174219.13</v>
      </c>
    </row>
    <row r="125" spans="1:24" s="831" customFormat="1" ht="29.25" customHeight="1">
      <c r="A125" s="965"/>
      <c r="B125" s="900"/>
      <c r="C125" s="452"/>
      <c r="D125" s="420"/>
      <c r="E125" s="965"/>
      <c r="F125" s="879"/>
      <c r="G125" s="420"/>
      <c r="H125" s="421"/>
      <c r="I125" s="924"/>
      <c r="J125" s="982"/>
      <c r="K125" s="965"/>
      <c r="L125" s="417"/>
      <c r="M125" s="418"/>
      <c r="N125" s="419"/>
      <c r="O125" s="417"/>
      <c r="P125" s="934"/>
      <c r="Q125" s="131"/>
      <c r="R125" s="1717"/>
      <c r="S125" s="1720"/>
      <c r="T125" s="1722"/>
      <c r="U125" s="1739"/>
      <c r="V125" s="637">
        <v>41383</v>
      </c>
      <c r="W125" s="444" t="s">
        <v>827</v>
      </c>
      <c r="X125" s="322">
        <v>105620440.95</v>
      </c>
    </row>
    <row r="126" spans="1:24" s="831" customFormat="1" ht="29.25" customHeight="1">
      <c r="A126" s="965"/>
      <c r="B126" s="900"/>
      <c r="C126" s="452"/>
      <c r="D126" s="420"/>
      <c r="E126" s="965"/>
      <c r="F126" s="879"/>
      <c r="G126" s="420"/>
      <c r="H126" s="421"/>
      <c r="I126" s="924"/>
      <c r="J126" s="982"/>
      <c r="K126" s="965"/>
      <c r="L126" s="417"/>
      <c r="M126" s="418"/>
      <c r="N126" s="419"/>
      <c r="O126" s="417"/>
      <c r="P126" s="934"/>
      <c r="Q126" s="131"/>
      <c r="R126" s="1717"/>
      <c r="S126" s="1720"/>
      <c r="T126" s="1722"/>
      <c r="U126" s="1739"/>
      <c r="V126" s="637">
        <v>41389</v>
      </c>
      <c r="W126" s="444" t="s">
        <v>827</v>
      </c>
      <c r="X126" s="322">
        <v>42099442.159999996</v>
      </c>
    </row>
    <row r="127" spans="1:24" s="831" customFormat="1" ht="29.25" customHeight="1">
      <c r="A127" s="965"/>
      <c r="B127" s="900"/>
      <c r="C127" s="452"/>
      <c r="D127" s="420"/>
      <c r="E127" s="965"/>
      <c r="F127" s="879"/>
      <c r="G127" s="420"/>
      <c r="H127" s="421"/>
      <c r="I127" s="924"/>
      <c r="J127" s="982"/>
      <c r="K127" s="965"/>
      <c r="L127" s="417"/>
      <c r="M127" s="418"/>
      <c r="N127" s="419"/>
      <c r="O127" s="417"/>
      <c r="P127" s="934"/>
      <c r="Q127" s="131"/>
      <c r="R127" s="1717"/>
      <c r="S127" s="1720"/>
      <c r="T127" s="1722"/>
      <c r="U127" s="1739"/>
      <c r="V127" s="637">
        <v>41423</v>
      </c>
      <c r="W127" s="444" t="s">
        <v>832</v>
      </c>
      <c r="X127" s="322">
        <v>49225243.869999997</v>
      </c>
    </row>
    <row r="128" spans="1:24" s="831" customFormat="1" ht="29.25" customHeight="1">
      <c r="A128" s="965"/>
      <c r="B128" s="900"/>
      <c r="C128" s="452"/>
      <c r="D128" s="420"/>
      <c r="E128" s="965"/>
      <c r="F128" s="879"/>
      <c r="G128" s="420"/>
      <c r="H128" s="421"/>
      <c r="I128" s="924"/>
      <c r="J128" s="982"/>
      <c r="K128" s="965"/>
      <c r="L128" s="417"/>
      <c r="M128" s="418"/>
      <c r="N128" s="419"/>
      <c r="O128" s="417"/>
      <c r="P128" s="934"/>
      <c r="Q128" s="131"/>
      <c r="R128" s="1717"/>
      <c r="S128" s="1720"/>
      <c r="T128" s="1722"/>
      <c r="U128" s="1739"/>
      <c r="V128" s="637">
        <v>41912</v>
      </c>
      <c r="W128" s="444" t="s">
        <v>834</v>
      </c>
      <c r="X128" s="322">
        <v>1748832.94</v>
      </c>
    </row>
    <row r="129" spans="1:24" s="831" customFormat="1" ht="29.25" customHeight="1">
      <c r="A129" s="965"/>
      <c r="B129" s="900"/>
      <c r="C129" s="452"/>
      <c r="D129" s="420"/>
      <c r="E129" s="965"/>
      <c r="F129" s="879"/>
      <c r="G129" s="420"/>
      <c r="H129" s="421"/>
      <c r="I129" s="924"/>
      <c r="J129" s="982"/>
      <c r="K129" s="965"/>
      <c r="L129" s="417"/>
      <c r="M129" s="418"/>
      <c r="N129" s="419"/>
      <c r="O129" s="417"/>
      <c r="P129" s="934"/>
      <c r="Q129" s="131"/>
      <c r="R129" s="1717"/>
      <c r="S129" s="1720"/>
      <c r="T129" s="1722"/>
      <c r="U129" s="1739"/>
      <c r="V129" s="637">
        <v>43077</v>
      </c>
      <c r="W129" s="444" t="s">
        <v>3001</v>
      </c>
      <c r="X129" s="322">
        <v>510899</v>
      </c>
    </row>
    <row r="130" spans="1:24" s="831" customFormat="1" ht="29.25" customHeight="1">
      <c r="A130" s="965"/>
      <c r="B130" s="900"/>
      <c r="C130" s="452"/>
      <c r="D130" s="420"/>
      <c r="E130" s="965"/>
      <c r="F130" s="879"/>
      <c r="G130" s="420"/>
      <c r="H130" s="421"/>
      <c r="I130" s="924"/>
      <c r="J130" s="982"/>
      <c r="K130" s="965"/>
      <c r="L130" s="417"/>
      <c r="M130" s="418"/>
      <c r="N130" s="419"/>
      <c r="O130" s="417"/>
      <c r="P130" s="934"/>
      <c r="Q130" s="131"/>
      <c r="R130" s="1718"/>
      <c r="S130" s="1304"/>
      <c r="T130" s="1723"/>
      <c r="U130" s="1623"/>
      <c r="V130" s="637">
        <v>43420</v>
      </c>
      <c r="W130" s="444" t="s">
        <v>3002</v>
      </c>
      <c r="X130" s="322">
        <v>54981</v>
      </c>
    </row>
    <row r="131" spans="1:24" s="831" customFormat="1" ht="29.25" customHeight="1">
      <c r="A131" s="964">
        <v>2</v>
      </c>
      <c r="B131" s="899">
        <v>40116</v>
      </c>
      <c r="C131" s="717" t="s">
        <v>835</v>
      </c>
      <c r="D131" s="713" t="s">
        <v>607</v>
      </c>
      <c r="E131" s="964" t="s">
        <v>289</v>
      </c>
      <c r="F131" s="878" t="s">
        <v>466</v>
      </c>
      <c r="G131" s="713" t="s">
        <v>820</v>
      </c>
      <c r="H131" s="591">
        <v>2222222222.2199998</v>
      </c>
      <c r="I131" s="861" t="s">
        <v>468</v>
      </c>
      <c r="J131" s="981">
        <v>40259</v>
      </c>
      <c r="K131" s="964">
        <v>6</v>
      </c>
      <c r="L131" s="425">
        <v>2542675000</v>
      </c>
      <c r="M131" s="424">
        <v>40375</v>
      </c>
      <c r="N131" s="712"/>
      <c r="O131" s="425">
        <v>2486550000</v>
      </c>
      <c r="P131" s="907"/>
      <c r="Q131" s="447">
        <v>2234798340</v>
      </c>
      <c r="R131" s="637">
        <v>40953</v>
      </c>
      <c r="S131" s="678">
        <v>174200000</v>
      </c>
      <c r="T131" s="710">
        <f>Q131-S131</f>
        <v>2060598340</v>
      </c>
      <c r="U131" s="604" t="s">
        <v>820</v>
      </c>
      <c r="V131" s="709"/>
      <c r="W131" s="856"/>
      <c r="X131" s="322"/>
    </row>
    <row r="132" spans="1:24" s="831" customFormat="1" ht="29.25" customHeight="1">
      <c r="A132" s="965"/>
      <c r="B132" s="900"/>
      <c r="C132" s="452"/>
      <c r="D132" s="420"/>
      <c r="E132" s="965"/>
      <c r="F132" s="879"/>
      <c r="G132" s="420"/>
      <c r="H132" s="421"/>
      <c r="I132" s="924"/>
      <c r="J132" s="982"/>
      <c r="K132" s="965"/>
      <c r="L132" s="417"/>
      <c r="M132" s="418"/>
      <c r="N132" s="419"/>
      <c r="O132" s="417"/>
      <c r="P132" s="934"/>
      <c r="Q132" s="417"/>
      <c r="R132" s="637">
        <v>40982</v>
      </c>
      <c r="S132" s="678">
        <v>198925000.00000006</v>
      </c>
      <c r="T132" s="710">
        <f t="shared" ref="T132:T139" si="6">T131-S132</f>
        <v>1861673340</v>
      </c>
      <c r="U132" s="604" t="s">
        <v>820</v>
      </c>
      <c r="V132" s="709"/>
      <c r="W132" s="856"/>
      <c r="X132" s="322"/>
    </row>
    <row r="133" spans="1:24" s="831" customFormat="1" ht="29.25" customHeight="1">
      <c r="A133" s="965"/>
      <c r="B133" s="900"/>
      <c r="C133" s="452"/>
      <c r="D133" s="420"/>
      <c r="E133" s="965"/>
      <c r="F133" s="879"/>
      <c r="G133" s="420"/>
      <c r="H133" s="421"/>
      <c r="I133" s="924"/>
      <c r="J133" s="982"/>
      <c r="K133" s="965"/>
      <c r="L133" s="417"/>
      <c r="M133" s="418"/>
      <c r="N133" s="419"/>
      <c r="O133" s="417"/>
      <c r="P133" s="934"/>
      <c r="Q133" s="131"/>
      <c r="R133" s="711">
        <v>41043</v>
      </c>
      <c r="S133" s="678">
        <v>150000000</v>
      </c>
      <c r="T133" s="710">
        <f t="shared" si="6"/>
        <v>1711673340</v>
      </c>
      <c r="U133" s="604" t="s">
        <v>820</v>
      </c>
      <c r="V133" s="709"/>
      <c r="W133" s="856"/>
      <c r="X133" s="322"/>
    </row>
    <row r="134" spans="1:24" s="831" customFormat="1" ht="29.25" customHeight="1">
      <c r="A134" s="965"/>
      <c r="B134" s="900"/>
      <c r="C134" s="452"/>
      <c r="D134" s="420"/>
      <c r="E134" s="965"/>
      <c r="F134" s="879"/>
      <c r="G134" s="420"/>
      <c r="H134" s="421"/>
      <c r="I134" s="924"/>
      <c r="J134" s="982"/>
      <c r="K134" s="965"/>
      <c r="L134" s="417"/>
      <c r="M134" s="418"/>
      <c r="N134" s="419"/>
      <c r="O134" s="417"/>
      <c r="P134" s="934"/>
      <c r="Q134" s="131"/>
      <c r="R134" s="711">
        <v>41106</v>
      </c>
      <c r="S134" s="678">
        <v>37500000</v>
      </c>
      <c r="T134" s="710">
        <f t="shared" si="6"/>
        <v>1674173340</v>
      </c>
      <c r="U134" s="604" t="s">
        <v>820</v>
      </c>
      <c r="V134" s="709"/>
      <c r="W134" s="856"/>
      <c r="X134" s="322"/>
    </row>
    <row r="135" spans="1:24" s="831" customFormat="1" ht="29.25" customHeight="1">
      <c r="A135" s="965"/>
      <c r="B135" s="900"/>
      <c r="C135" s="452"/>
      <c r="D135" s="420"/>
      <c r="E135" s="965"/>
      <c r="F135" s="879"/>
      <c r="G135" s="420"/>
      <c r="H135" s="421"/>
      <c r="I135" s="924"/>
      <c r="J135" s="982"/>
      <c r="K135" s="965"/>
      <c r="L135" s="417"/>
      <c r="M135" s="418"/>
      <c r="N135" s="419"/>
      <c r="O135" s="417"/>
      <c r="P135" s="934"/>
      <c r="Q135" s="131"/>
      <c r="R135" s="711">
        <v>41135</v>
      </c>
      <c r="S135" s="678">
        <v>136800000</v>
      </c>
      <c r="T135" s="710">
        <f t="shared" si="6"/>
        <v>1537373340</v>
      </c>
      <c r="U135" s="604" t="s">
        <v>820</v>
      </c>
      <c r="V135" s="709"/>
      <c r="W135" s="856"/>
      <c r="X135" s="322"/>
    </row>
    <row r="136" spans="1:24" s="831" customFormat="1" ht="29.25" customHeight="1">
      <c r="A136" s="965"/>
      <c r="B136" s="900"/>
      <c r="C136" s="452"/>
      <c r="D136" s="420"/>
      <c r="E136" s="965"/>
      <c r="F136" s="879"/>
      <c r="G136" s="420"/>
      <c r="H136" s="421"/>
      <c r="I136" s="924"/>
      <c r="J136" s="982"/>
      <c r="K136" s="965"/>
      <c r="L136" s="417"/>
      <c r="M136" s="418"/>
      <c r="N136" s="419"/>
      <c r="O136" s="417"/>
      <c r="P136" s="934"/>
      <c r="Q136" s="131"/>
      <c r="R136" s="711">
        <v>41169</v>
      </c>
      <c r="S136" s="678">
        <v>250000000</v>
      </c>
      <c r="T136" s="710">
        <f t="shared" si="6"/>
        <v>1287373340</v>
      </c>
      <c r="U136" s="604" t="s">
        <v>820</v>
      </c>
      <c r="V136" s="709"/>
      <c r="W136" s="856"/>
      <c r="X136" s="322"/>
    </row>
    <row r="137" spans="1:24" s="831" customFormat="1" ht="29.25" customHeight="1">
      <c r="A137" s="965"/>
      <c r="B137" s="900"/>
      <c r="C137" s="452"/>
      <c r="D137" s="420"/>
      <c r="E137" s="965"/>
      <c r="F137" s="879"/>
      <c r="G137" s="420"/>
      <c r="H137" s="421"/>
      <c r="I137" s="924"/>
      <c r="J137" s="982"/>
      <c r="K137" s="965"/>
      <c r="L137" s="417"/>
      <c r="M137" s="418"/>
      <c r="N137" s="419"/>
      <c r="O137" s="417"/>
      <c r="P137" s="934"/>
      <c r="Q137" s="131"/>
      <c r="R137" s="711">
        <v>41197</v>
      </c>
      <c r="S137" s="678">
        <v>481350000</v>
      </c>
      <c r="T137" s="710">
        <f t="shared" si="6"/>
        <v>806023340</v>
      </c>
      <c r="U137" s="604" t="s">
        <v>820</v>
      </c>
      <c r="V137" s="709"/>
      <c r="W137" s="856"/>
      <c r="X137" s="322"/>
    </row>
    <row r="138" spans="1:24" s="831" customFormat="1" ht="29.25" customHeight="1">
      <c r="A138" s="965"/>
      <c r="B138" s="900"/>
      <c r="C138" s="452"/>
      <c r="D138" s="420"/>
      <c r="E138" s="965"/>
      <c r="F138" s="879"/>
      <c r="G138" s="420"/>
      <c r="H138" s="421"/>
      <c r="I138" s="924"/>
      <c r="J138" s="982"/>
      <c r="K138" s="965"/>
      <c r="L138" s="417"/>
      <c r="M138" s="418"/>
      <c r="N138" s="419"/>
      <c r="O138" s="417"/>
      <c r="P138" s="934"/>
      <c r="Q138" s="131"/>
      <c r="R138" s="711">
        <v>41228</v>
      </c>
      <c r="S138" s="678">
        <v>274590323.62</v>
      </c>
      <c r="T138" s="710">
        <f t="shared" si="6"/>
        <v>531433016.38</v>
      </c>
      <c r="U138" s="604" t="s">
        <v>820</v>
      </c>
      <c r="V138" s="709"/>
      <c r="W138" s="856"/>
      <c r="X138" s="322"/>
    </row>
    <row r="139" spans="1:24" s="831" customFormat="1" ht="29.25" customHeight="1">
      <c r="A139" s="965"/>
      <c r="B139" s="900"/>
      <c r="C139" s="452"/>
      <c r="D139" s="420"/>
      <c r="E139" s="965"/>
      <c r="F139" s="879"/>
      <c r="G139" s="420"/>
      <c r="H139" s="421"/>
      <c r="I139" s="924"/>
      <c r="J139" s="982"/>
      <c r="K139" s="965"/>
      <c r="L139" s="417"/>
      <c r="M139" s="418"/>
      <c r="N139" s="419"/>
      <c r="O139" s="417"/>
      <c r="P139" s="934"/>
      <c r="Q139" s="131"/>
      <c r="R139" s="711">
        <v>41257</v>
      </c>
      <c r="S139" s="678">
        <v>147534295.13999999</v>
      </c>
      <c r="T139" s="710">
        <f t="shared" si="6"/>
        <v>383898721.24000001</v>
      </c>
      <c r="U139" s="604" t="s">
        <v>820</v>
      </c>
      <c r="V139" s="709"/>
      <c r="W139" s="856"/>
      <c r="X139" s="322"/>
    </row>
    <row r="140" spans="1:24" s="831" customFormat="1" ht="29.25" customHeight="1">
      <c r="A140" s="965"/>
      <c r="B140" s="900"/>
      <c r="C140" s="452"/>
      <c r="D140" s="420"/>
      <c r="E140" s="965"/>
      <c r="F140" s="879"/>
      <c r="G140" s="420"/>
      <c r="H140" s="421"/>
      <c r="I140" s="924"/>
      <c r="J140" s="982"/>
      <c r="K140" s="965"/>
      <c r="L140" s="417"/>
      <c r="M140" s="418"/>
      <c r="N140" s="419"/>
      <c r="O140" s="417"/>
      <c r="P140" s="934"/>
      <c r="Q140" s="131"/>
      <c r="R140" s="711">
        <v>41289</v>
      </c>
      <c r="S140" s="678">
        <v>182823490.78999999</v>
      </c>
      <c r="T140" s="710">
        <f>T139-S140</f>
        <v>201075230.45000002</v>
      </c>
      <c r="U140" s="604" t="s">
        <v>820</v>
      </c>
      <c r="V140" s="709"/>
      <c r="W140" s="856"/>
      <c r="X140" s="322"/>
    </row>
    <row r="141" spans="1:24" s="831" customFormat="1" ht="29.25" customHeight="1">
      <c r="A141" s="965"/>
      <c r="B141" s="900"/>
      <c r="C141" s="452"/>
      <c r="D141" s="420"/>
      <c r="E141" s="965"/>
      <c r="F141" s="879"/>
      <c r="G141" s="420"/>
      <c r="H141" s="421"/>
      <c r="I141" s="924"/>
      <c r="J141" s="982"/>
      <c r="K141" s="965"/>
      <c r="L141" s="417"/>
      <c r="M141" s="418"/>
      <c r="N141" s="419"/>
      <c r="O141" s="417"/>
      <c r="P141" s="934"/>
      <c r="Q141" s="131"/>
      <c r="R141" s="1716">
        <v>41319</v>
      </c>
      <c r="S141" s="1719">
        <v>201075230.44999999</v>
      </c>
      <c r="T141" s="1721">
        <f>T140-S141</f>
        <v>0</v>
      </c>
      <c r="U141" s="1727" t="s">
        <v>821</v>
      </c>
      <c r="V141" s="391">
        <v>41383</v>
      </c>
      <c r="W141" s="444" t="s">
        <v>827</v>
      </c>
      <c r="X141" s="322">
        <v>17118005.079999998</v>
      </c>
    </row>
    <row r="142" spans="1:24" s="831" customFormat="1" ht="29.25" customHeight="1">
      <c r="A142" s="965"/>
      <c r="B142" s="900"/>
      <c r="C142" s="452"/>
      <c r="D142" s="420"/>
      <c r="E142" s="965"/>
      <c r="F142" s="879"/>
      <c r="G142" s="420"/>
      <c r="H142" s="421"/>
      <c r="I142" s="924"/>
      <c r="J142" s="982"/>
      <c r="K142" s="965"/>
      <c r="L142" s="417"/>
      <c r="M142" s="418"/>
      <c r="N142" s="419"/>
      <c r="O142" s="417"/>
      <c r="P142" s="934"/>
      <c r="Q142" s="131"/>
      <c r="R142" s="1717"/>
      <c r="S142" s="1720"/>
      <c r="T142" s="1722"/>
      <c r="U142" s="1728"/>
      <c r="V142" s="637">
        <v>41389</v>
      </c>
      <c r="W142" s="444" t="s">
        <v>827</v>
      </c>
      <c r="X142" s="322">
        <v>1052496.58</v>
      </c>
    </row>
    <row r="143" spans="1:24" s="831" customFormat="1" ht="29.25" customHeight="1">
      <c r="A143" s="965"/>
      <c r="B143" s="900"/>
      <c r="C143" s="452"/>
      <c r="D143" s="420"/>
      <c r="E143" s="965"/>
      <c r="F143" s="879"/>
      <c r="G143" s="420"/>
      <c r="H143" s="421"/>
      <c r="I143" s="924"/>
      <c r="J143" s="982"/>
      <c r="K143" s="965"/>
      <c r="L143" s="417"/>
      <c r="M143" s="418"/>
      <c r="N143" s="419"/>
      <c r="O143" s="417"/>
      <c r="P143" s="934"/>
      <c r="Q143" s="131"/>
      <c r="R143" s="1717"/>
      <c r="S143" s="1720"/>
      <c r="T143" s="1722"/>
      <c r="U143" s="1728"/>
      <c r="V143" s="637">
        <v>41423</v>
      </c>
      <c r="W143" s="444" t="s">
        <v>832</v>
      </c>
      <c r="X143" s="322">
        <v>1230643.3999999999</v>
      </c>
    </row>
    <row r="144" spans="1:24" s="831" customFormat="1" ht="29.25" customHeight="1">
      <c r="A144" s="965"/>
      <c r="B144" s="900"/>
      <c r="C144" s="452"/>
      <c r="D144" s="420"/>
      <c r="E144" s="965"/>
      <c r="F144" s="879"/>
      <c r="G144" s="420"/>
      <c r="H144" s="421"/>
      <c r="I144" s="924"/>
      <c r="J144" s="982"/>
      <c r="K144" s="965"/>
      <c r="L144" s="417"/>
      <c r="M144" s="418"/>
      <c r="N144" s="419"/>
      <c r="O144" s="417"/>
      <c r="P144" s="934"/>
      <c r="Q144" s="131"/>
      <c r="R144" s="1717"/>
      <c r="S144" s="1720"/>
      <c r="T144" s="1722"/>
      <c r="U144" s="1728"/>
      <c r="V144" s="637">
        <v>41912</v>
      </c>
      <c r="W144" s="444" t="s">
        <v>834</v>
      </c>
      <c r="X144" s="322">
        <v>41556.04</v>
      </c>
    </row>
    <row r="145" spans="1:24" s="831" customFormat="1" ht="29.25" customHeight="1">
      <c r="A145" s="965"/>
      <c r="B145" s="900"/>
      <c r="C145" s="452"/>
      <c r="D145" s="420"/>
      <c r="E145" s="965"/>
      <c r="F145" s="879"/>
      <c r="G145" s="420"/>
      <c r="H145" s="421"/>
      <c r="I145" s="924"/>
      <c r="J145" s="982"/>
      <c r="K145" s="965"/>
      <c r="L145" s="417"/>
      <c r="M145" s="418"/>
      <c r="N145" s="419"/>
      <c r="O145" s="417"/>
      <c r="P145" s="934"/>
      <c r="Q145" s="131"/>
      <c r="R145" s="1717"/>
      <c r="S145" s="1720"/>
      <c r="T145" s="1722"/>
      <c r="U145" s="1728"/>
      <c r="V145" s="637">
        <v>43077</v>
      </c>
      <c r="W145" s="444" t="s">
        <v>3001</v>
      </c>
      <c r="X145" s="322">
        <v>12773</v>
      </c>
    </row>
    <row r="146" spans="1:24" s="831" customFormat="1" ht="29.25" customHeight="1">
      <c r="A146" s="965"/>
      <c r="B146" s="900"/>
      <c r="C146" s="452"/>
      <c r="D146" s="420"/>
      <c r="E146" s="965"/>
      <c r="F146" s="879"/>
      <c r="G146" s="420"/>
      <c r="H146" s="421"/>
      <c r="I146" s="924"/>
      <c r="J146" s="982"/>
      <c r="K146" s="965"/>
      <c r="L146" s="417"/>
      <c r="M146" s="418"/>
      <c r="N146" s="419"/>
      <c r="O146" s="417"/>
      <c r="P146" s="934"/>
      <c r="Q146" s="131"/>
      <c r="R146" s="1717"/>
      <c r="S146" s="1720"/>
      <c r="T146" s="1722"/>
      <c r="U146" s="1728"/>
      <c r="V146" s="637">
        <v>43420</v>
      </c>
      <c r="W146" s="444" t="s">
        <v>3002</v>
      </c>
      <c r="X146" s="322">
        <v>1375</v>
      </c>
    </row>
    <row r="147" spans="1:24" s="831" customFormat="1" ht="29.25" customHeight="1">
      <c r="A147" s="964">
        <v>1</v>
      </c>
      <c r="B147" s="899">
        <v>40121</v>
      </c>
      <c r="C147" s="714" t="s">
        <v>836</v>
      </c>
      <c r="D147" s="713" t="s">
        <v>607</v>
      </c>
      <c r="E147" s="964" t="s">
        <v>289</v>
      </c>
      <c r="F147" s="878" t="s">
        <v>466</v>
      </c>
      <c r="G147" s="713" t="s">
        <v>817</v>
      </c>
      <c r="H147" s="591">
        <v>1111111111.1099999</v>
      </c>
      <c r="I147" s="861" t="s">
        <v>468</v>
      </c>
      <c r="J147" s="981">
        <v>40259</v>
      </c>
      <c r="K147" s="964">
        <v>6</v>
      </c>
      <c r="L147" s="988">
        <v>1244437500</v>
      </c>
      <c r="M147" s="424">
        <v>40375</v>
      </c>
      <c r="N147" s="712"/>
      <c r="O147" s="425">
        <v>620578257.86000001</v>
      </c>
      <c r="P147" s="907"/>
      <c r="Q147" s="425">
        <v>620578257.86000001</v>
      </c>
      <c r="R147" s="711">
        <v>40616</v>
      </c>
      <c r="S147" s="678">
        <v>1202957.26</v>
      </c>
      <c r="T147" s="716">
        <f>Q147-S147</f>
        <v>619375300.60000002</v>
      </c>
      <c r="U147" s="715" t="s">
        <v>823</v>
      </c>
      <c r="V147" s="709"/>
      <c r="W147" s="856"/>
      <c r="X147" s="322"/>
    </row>
    <row r="148" spans="1:24" s="831" customFormat="1" ht="29.25" customHeight="1">
      <c r="A148" s="965"/>
      <c r="B148" s="900"/>
      <c r="C148" s="453"/>
      <c r="D148" s="420"/>
      <c r="E148" s="965"/>
      <c r="F148" s="879"/>
      <c r="G148" s="420"/>
      <c r="H148" s="421"/>
      <c r="I148" s="924"/>
      <c r="J148" s="982"/>
      <c r="K148" s="965"/>
      <c r="L148" s="417"/>
      <c r="M148" s="418"/>
      <c r="N148" s="419"/>
      <c r="O148" s="417"/>
      <c r="P148" s="934"/>
      <c r="Q148" s="131"/>
      <c r="R148" s="711">
        <v>40647</v>
      </c>
      <c r="S148" s="678">
        <v>3521835.36</v>
      </c>
      <c r="T148" s="716">
        <f t="shared" ref="T148:T153" si="7">T147-S148</f>
        <v>615853465.24000001</v>
      </c>
      <c r="U148" s="715" t="s">
        <v>823</v>
      </c>
      <c r="V148" s="709"/>
      <c r="W148" s="856"/>
      <c r="X148" s="322"/>
    </row>
    <row r="149" spans="1:24" s="831" customFormat="1" ht="29.25" customHeight="1">
      <c r="A149" s="965"/>
      <c r="B149" s="900"/>
      <c r="C149" s="453"/>
      <c r="D149" s="420"/>
      <c r="E149" s="965"/>
      <c r="F149" s="879"/>
      <c r="G149" s="420"/>
      <c r="H149" s="421"/>
      <c r="I149" s="924"/>
      <c r="J149" s="982"/>
      <c r="K149" s="965"/>
      <c r="L149" s="417"/>
      <c r="M149" s="418"/>
      <c r="N149" s="419"/>
      <c r="O149" s="417"/>
      <c r="P149" s="934"/>
      <c r="Q149" s="131"/>
      <c r="R149" s="711">
        <v>41135</v>
      </c>
      <c r="S149" s="678">
        <v>104959250.54000001</v>
      </c>
      <c r="T149" s="716">
        <f t="shared" si="7"/>
        <v>510894214.69999999</v>
      </c>
      <c r="U149" s="715" t="s">
        <v>823</v>
      </c>
      <c r="V149" s="709"/>
      <c r="W149" s="856"/>
      <c r="X149" s="322"/>
    </row>
    <row r="150" spans="1:24" s="831" customFormat="1" ht="29.25" customHeight="1">
      <c r="A150" s="965"/>
      <c r="B150" s="900"/>
      <c r="C150" s="453"/>
      <c r="D150" s="420"/>
      <c r="E150" s="965"/>
      <c r="F150" s="879"/>
      <c r="G150" s="420"/>
      <c r="H150" s="421"/>
      <c r="I150" s="924"/>
      <c r="J150" s="982"/>
      <c r="K150" s="965"/>
      <c r="L150" s="417"/>
      <c r="M150" s="418"/>
      <c r="N150" s="419"/>
      <c r="O150" s="417"/>
      <c r="P150" s="934"/>
      <c r="Q150" s="131"/>
      <c r="R150" s="711">
        <v>41169</v>
      </c>
      <c r="S150" s="678">
        <v>72640244.909999996</v>
      </c>
      <c r="T150" s="716">
        <f t="shared" si="7"/>
        <v>438253969.78999996</v>
      </c>
      <c r="U150" s="715" t="s">
        <v>823</v>
      </c>
      <c r="V150" s="709"/>
      <c r="W150" s="856"/>
      <c r="X150" s="322"/>
    </row>
    <row r="151" spans="1:24" s="831" customFormat="1" ht="29.25" customHeight="1">
      <c r="A151" s="965"/>
      <c r="B151" s="900"/>
      <c r="C151" s="453"/>
      <c r="D151" s="420"/>
      <c r="E151" s="965"/>
      <c r="F151" s="879"/>
      <c r="G151" s="420"/>
      <c r="H151" s="421"/>
      <c r="I151" s="924"/>
      <c r="J151" s="982"/>
      <c r="K151" s="965"/>
      <c r="L151" s="417"/>
      <c r="M151" s="418"/>
      <c r="N151" s="419"/>
      <c r="O151" s="417"/>
      <c r="P151" s="934"/>
      <c r="Q151" s="131"/>
      <c r="R151" s="711">
        <v>41180</v>
      </c>
      <c r="S151" s="678">
        <v>180999095</v>
      </c>
      <c r="T151" s="716">
        <f t="shared" si="7"/>
        <v>257254874.78999996</v>
      </c>
      <c r="U151" s="715" t="s">
        <v>823</v>
      </c>
      <c r="V151" s="709"/>
      <c r="W151" s="856"/>
      <c r="X151" s="322"/>
    </row>
    <row r="152" spans="1:24" s="831" customFormat="1" ht="29.25" customHeight="1">
      <c r="A152" s="965"/>
      <c r="B152" s="900"/>
      <c r="C152" s="453"/>
      <c r="D152" s="420"/>
      <c r="E152" s="965"/>
      <c r="F152" s="879"/>
      <c r="G152" s="420"/>
      <c r="H152" s="421"/>
      <c r="I152" s="924"/>
      <c r="J152" s="982"/>
      <c r="K152" s="965"/>
      <c r="L152" s="417"/>
      <c r="M152" s="418"/>
      <c r="N152" s="419"/>
      <c r="O152" s="417"/>
      <c r="P152" s="934"/>
      <c r="Q152" s="131"/>
      <c r="R152" s="711">
        <v>41197</v>
      </c>
      <c r="S152" s="678">
        <v>134999325</v>
      </c>
      <c r="T152" s="716">
        <f t="shared" si="7"/>
        <v>122255549.78999996</v>
      </c>
      <c r="U152" s="715" t="s">
        <v>831</v>
      </c>
      <c r="V152" s="709"/>
      <c r="W152" s="856"/>
      <c r="X152" s="322"/>
    </row>
    <row r="153" spans="1:24" s="831" customFormat="1" ht="29.25" customHeight="1">
      <c r="A153" s="965"/>
      <c r="B153" s="900"/>
      <c r="C153" s="453"/>
      <c r="D153" s="420"/>
      <c r="E153" s="965"/>
      <c r="F153" s="879"/>
      <c r="G153" s="420"/>
      <c r="H153" s="421"/>
      <c r="I153" s="924"/>
      <c r="J153" s="982"/>
      <c r="K153" s="965"/>
      <c r="L153" s="417"/>
      <c r="M153" s="418"/>
      <c r="N153" s="419"/>
      <c r="O153" s="417"/>
      <c r="P153" s="934"/>
      <c r="Q153" s="131"/>
      <c r="R153" s="1716">
        <v>41201</v>
      </c>
      <c r="S153" s="1719">
        <v>122255549.79000001</v>
      </c>
      <c r="T153" s="1730">
        <f t="shared" si="7"/>
        <v>0</v>
      </c>
      <c r="U153" s="1622" t="s">
        <v>831</v>
      </c>
      <c r="V153" s="637">
        <v>41201</v>
      </c>
      <c r="W153" s="444" t="s">
        <v>827</v>
      </c>
      <c r="X153" s="322">
        <v>147464888.30000001</v>
      </c>
    </row>
    <row r="154" spans="1:24" s="831" customFormat="1" ht="29.25" customHeight="1">
      <c r="A154" s="965"/>
      <c r="B154" s="900"/>
      <c r="C154" s="453"/>
      <c r="D154" s="420"/>
      <c r="E154" s="965"/>
      <c r="F154" s="879"/>
      <c r="G154" s="420"/>
      <c r="H154" s="421"/>
      <c r="I154" s="924"/>
      <c r="J154" s="982"/>
      <c r="K154" s="965"/>
      <c r="L154" s="417"/>
      <c r="M154" s="418"/>
      <c r="N154" s="419"/>
      <c r="O154" s="417"/>
      <c r="P154" s="934"/>
      <c r="Q154" s="131"/>
      <c r="R154" s="1717"/>
      <c r="S154" s="1720"/>
      <c r="T154" s="1731"/>
      <c r="U154" s="1739"/>
      <c r="V154" s="637">
        <v>41215</v>
      </c>
      <c r="W154" s="444" t="s">
        <v>827</v>
      </c>
      <c r="X154" s="322">
        <v>148749256.25</v>
      </c>
    </row>
    <row r="155" spans="1:24" s="831" customFormat="1" ht="29.25" customHeight="1">
      <c r="A155" s="965"/>
      <c r="B155" s="900"/>
      <c r="C155" s="453"/>
      <c r="D155" s="420"/>
      <c r="E155" s="965"/>
      <c r="F155" s="879"/>
      <c r="G155" s="420"/>
      <c r="H155" s="421"/>
      <c r="I155" s="924"/>
      <c r="J155" s="982"/>
      <c r="K155" s="965"/>
      <c r="L155" s="417"/>
      <c r="M155" s="418"/>
      <c r="N155" s="419"/>
      <c r="O155" s="417"/>
      <c r="P155" s="934"/>
      <c r="Q155" s="131"/>
      <c r="R155" s="1717"/>
      <c r="S155" s="1720"/>
      <c r="T155" s="1731"/>
      <c r="U155" s="1739"/>
      <c r="V155" s="637">
        <v>41264</v>
      </c>
      <c r="W155" s="444" t="s">
        <v>827</v>
      </c>
      <c r="X155" s="322">
        <v>549997.25</v>
      </c>
    </row>
    <row r="156" spans="1:24" s="831" customFormat="1" ht="29.25" customHeight="1">
      <c r="A156" s="965"/>
      <c r="B156" s="900"/>
      <c r="C156" s="453"/>
      <c r="D156" s="420"/>
      <c r="E156" s="965"/>
      <c r="F156" s="879"/>
      <c r="G156" s="420"/>
      <c r="H156" s="421"/>
      <c r="I156" s="924"/>
      <c r="J156" s="982"/>
      <c r="K156" s="965"/>
      <c r="L156" s="417"/>
      <c r="M156" s="418"/>
      <c r="N156" s="419"/>
      <c r="O156" s="417"/>
      <c r="P156" s="934"/>
      <c r="Q156" s="131"/>
      <c r="R156" s="1717"/>
      <c r="S156" s="1720"/>
      <c r="T156" s="1731"/>
      <c r="U156" s="1739"/>
      <c r="V156" s="637">
        <v>41619</v>
      </c>
      <c r="W156" s="444" t="s">
        <v>834</v>
      </c>
      <c r="X156" s="322">
        <v>75371.820000000007</v>
      </c>
    </row>
    <row r="157" spans="1:24" s="831" customFormat="1" ht="29.25" customHeight="1">
      <c r="A157" s="965"/>
      <c r="B157" s="900"/>
      <c r="C157" s="453"/>
      <c r="D157" s="420"/>
      <c r="E157" s="965"/>
      <c r="F157" s="879"/>
      <c r="G157" s="420"/>
      <c r="H157" s="421"/>
      <c r="I157" s="924"/>
      <c r="J157" s="982"/>
      <c r="K157" s="965"/>
      <c r="L157" s="417"/>
      <c r="M157" s="418"/>
      <c r="N157" s="419"/>
      <c r="O157" s="417"/>
      <c r="P157" s="934"/>
      <c r="Q157" s="131"/>
      <c r="R157" s="1717"/>
      <c r="S157" s="1720"/>
      <c r="T157" s="1731"/>
      <c r="U157" s="1739"/>
      <c r="V157" s="637">
        <v>42032</v>
      </c>
      <c r="W157" s="444" t="s">
        <v>837</v>
      </c>
      <c r="X157" s="322">
        <v>61767.13</v>
      </c>
    </row>
    <row r="158" spans="1:24" s="1101" customFormat="1" ht="29.25" customHeight="1">
      <c r="A158" s="1102"/>
      <c r="B158" s="1100"/>
      <c r="C158" s="453"/>
      <c r="D158" s="420"/>
      <c r="E158" s="1102"/>
      <c r="F158" s="1097"/>
      <c r="G158" s="420"/>
      <c r="H158" s="421"/>
      <c r="I158" s="1098"/>
      <c r="J158" s="1103"/>
      <c r="K158" s="1102"/>
      <c r="L158" s="417"/>
      <c r="M158" s="418"/>
      <c r="N158" s="419"/>
      <c r="O158" s="417"/>
      <c r="P158" s="1099"/>
      <c r="Q158" s="131"/>
      <c r="R158" s="1717"/>
      <c r="S158" s="1720"/>
      <c r="T158" s="1731"/>
      <c r="U158" s="1739"/>
      <c r="V158" s="637">
        <v>43465</v>
      </c>
      <c r="W158" s="444" t="s">
        <v>3003</v>
      </c>
      <c r="X158" s="322">
        <v>181499.8</v>
      </c>
    </row>
    <row r="159" spans="1:24" s="831" customFormat="1" ht="29.25" customHeight="1">
      <c r="A159" s="965"/>
      <c r="B159" s="900"/>
      <c r="C159" s="453"/>
      <c r="D159" s="420"/>
      <c r="E159" s="965"/>
      <c r="F159" s="879"/>
      <c r="G159" s="420"/>
      <c r="H159" s="421"/>
      <c r="I159" s="924"/>
      <c r="J159" s="982"/>
      <c r="K159" s="965"/>
      <c r="L159" s="417"/>
      <c r="M159" s="418"/>
      <c r="N159" s="419"/>
      <c r="O159" s="417"/>
      <c r="P159" s="934"/>
      <c r="Q159" s="131"/>
      <c r="R159" s="1718"/>
      <c r="S159" s="1304"/>
      <c r="T159" s="1732"/>
      <c r="U159" s="1623"/>
      <c r="V159" s="637">
        <v>43840</v>
      </c>
      <c r="W159" s="444" t="s">
        <v>3077</v>
      </c>
      <c r="X159" s="322">
        <v>125532.13</v>
      </c>
    </row>
    <row r="160" spans="1:24" s="831" customFormat="1" ht="29.25" customHeight="1">
      <c r="A160" s="964">
        <v>2</v>
      </c>
      <c r="B160" s="899">
        <v>40121</v>
      </c>
      <c r="C160" s="714" t="s">
        <v>836</v>
      </c>
      <c r="D160" s="713" t="s">
        <v>607</v>
      </c>
      <c r="E160" s="964" t="s">
        <v>289</v>
      </c>
      <c r="F160" s="878" t="s">
        <v>466</v>
      </c>
      <c r="G160" s="713" t="s">
        <v>820</v>
      </c>
      <c r="H160" s="591">
        <v>2222222222.2199998</v>
      </c>
      <c r="I160" s="861" t="s">
        <v>468</v>
      </c>
      <c r="J160" s="981">
        <v>40259</v>
      </c>
      <c r="K160" s="964">
        <v>6</v>
      </c>
      <c r="L160" s="425">
        <v>2488875000</v>
      </c>
      <c r="M160" s="424">
        <v>40375</v>
      </c>
      <c r="N160" s="712"/>
      <c r="O160" s="425">
        <v>1241156515.72</v>
      </c>
      <c r="P160" s="907"/>
      <c r="Q160" s="447">
        <v>1241000000</v>
      </c>
      <c r="R160" s="711">
        <v>40676</v>
      </c>
      <c r="S160" s="678">
        <v>13531529.58</v>
      </c>
      <c r="T160" s="710">
        <f>Q160-S160</f>
        <v>1227468470.4200001</v>
      </c>
      <c r="U160" s="604" t="s">
        <v>820</v>
      </c>
      <c r="V160" s="709"/>
      <c r="W160" s="856"/>
      <c r="X160" s="322"/>
    </row>
    <row r="161" spans="1:24" s="831" customFormat="1" ht="29.25" customHeight="1">
      <c r="A161" s="965"/>
      <c r="B161" s="900"/>
      <c r="C161" s="453"/>
      <c r="D161" s="420"/>
      <c r="E161" s="965"/>
      <c r="F161" s="879"/>
      <c r="G161" s="420"/>
      <c r="H161" s="421"/>
      <c r="I161" s="924"/>
      <c r="J161" s="982"/>
      <c r="K161" s="965"/>
      <c r="L161" s="445"/>
      <c r="M161" s="418"/>
      <c r="N161" s="419"/>
      <c r="O161" s="417"/>
      <c r="P161" s="934"/>
      <c r="Q161" s="417"/>
      <c r="R161" s="711">
        <v>41121</v>
      </c>
      <c r="S161" s="678">
        <v>618750000</v>
      </c>
      <c r="T161" s="710">
        <f t="shared" ref="T161:T167" si="8">T160-S161</f>
        <v>608718470.42000008</v>
      </c>
      <c r="U161" s="604" t="s">
        <v>820</v>
      </c>
      <c r="V161" s="709"/>
      <c r="W161" s="856"/>
      <c r="X161" s="322"/>
    </row>
    <row r="162" spans="1:24" s="831" customFormat="1" ht="29.25" customHeight="1">
      <c r="A162" s="965"/>
      <c r="B162" s="900"/>
      <c r="C162" s="453"/>
      <c r="D162" s="420"/>
      <c r="E162" s="965"/>
      <c r="F162" s="879"/>
      <c r="G162" s="420"/>
      <c r="H162" s="421"/>
      <c r="I162" s="924"/>
      <c r="J162" s="982"/>
      <c r="K162" s="965"/>
      <c r="L162" s="445"/>
      <c r="M162" s="418"/>
      <c r="N162" s="419"/>
      <c r="O162" s="417"/>
      <c r="P162" s="934"/>
      <c r="Q162" s="417"/>
      <c r="R162" s="711">
        <v>41130</v>
      </c>
      <c r="S162" s="678">
        <v>151006173</v>
      </c>
      <c r="T162" s="710">
        <f t="shared" si="8"/>
        <v>457712297.42000008</v>
      </c>
      <c r="U162" s="604" t="s">
        <v>820</v>
      </c>
      <c r="V162" s="709"/>
      <c r="W162" s="856"/>
      <c r="X162" s="322"/>
    </row>
    <row r="163" spans="1:24" s="831" customFormat="1" ht="29.25" customHeight="1">
      <c r="A163" s="965"/>
      <c r="B163" s="900"/>
      <c r="C163" s="453"/>
      <c r="D163" s="420"/>
      <c r="E163" s="965"/>
      <c r="F163" s="879"/>
      <c r="G163" s="420"/>
      <c r="H163" s="421"/>
      <c r="I163" s="924"/>
      <c r="J163" s="982"/>
      <c r="K163" s="965"/>
      <c r="L163" s="445"/>
      <c r="M163" s="418"/>
      <c r="N163" s="419"/>
      <c r="O163" s="417"/>
      <c r="P163" s="934"/>
      <c r="Q163" s="417"/>
      <c r="R163" s="711">
        <v>41135</v>
      </c>
      <c r="S163" s="678">
        <v>11008652</v>
      </c>
      <c r="T163" s="710">
        <f t="shared" si="8"/>
        <v>446703645.42000008</v>
      </c>
      <c r="U163" s="604" t="s">
        <v>820</v>
      </c>
      <c r="V163" s="709"/>
      <c r="W163" s="856"/>
      <c r="X163" s="322"/>
    </row>
    <row r="164" spans="1:24" s="831" customFormat="1" ht="29.25" customHeight="1">
      <c r="A164" s="965"/>
      <c r="B164" s="900"/>
      <c r="C164" s="453"/>
      <c r="D164" s="420"/>
      <c r="E164" s="965"/>
      <c r="F164" s="879"/>
      <c r="G164" s="420"/>
      <c r="H164" s="421"/>
      <c r="I164" s="924"/>
      <c r="J164" s="982"/>
      <c r="K164" s="965"/>
      <c r="L164" s="417"/>
      <c r="M164" s="418"/>
      <c r="N164" s="419"/>
      <c r="O164" s="417"/>
      <c r="P164" s="934"/>
      <c r="Q164" s="417"/>
      <c r="R164" s="711">
        <v>41144</v>
      </c>
      <c r="S164" s="678">
        <v>160493230</v>
      </c>
      <c r="T164" s="710">
        <f t="shared" si="8"/>
        <v>286210415.42000008</v>
      </c>
      <c r="U164" s="604" t="s">
        <v>820</v>
      </c>
      <c r="V164" s="709"/>
      <c r="W164" s="856"/>
      <c r="X164" s="322"/>
    </row>
    <row r="165" spans="1:24" s="831" customFormat="1" ht="29.25" customHeight="1">
      <c r="A165" s="965"/>
      <c r="B165" s="900"/>
      <c r="C165" s="453"/>
      <c r="D165" s="420"/>
      <c r="E165" s="965"/>
      <c r="F165" s="879"/>
      <c r="G165" s="420"/>
      <c r="H165" s="421"/>
      <c r="I165" s="924"/>
      <c r="J165" s="982"/>
      <c r="K165" s="965"/>
      <c r="L165" s="445"/>
      <c r="M165" s="418"/>
      <c r="N165" s="419"/>
      <c r="O165" s="417"/>
      <c r="P165" s="934"/>
      <c r="Q165" s="417"/>
      <c r="R165" s="711">
        <v>41150</v>
      </c>
      <c r="S165" s="678">
        <v>103706836</v>
      </c>
      <c r="T165" s="710">
        <f t="shared" si="8"/>
        <v>182503579.42000008</v>
      </c>
      <c r="U165" s="604" t="s">
        <v>820</v>
      </c>
      <c r="V165" s="709"/>
      <c r="W165" s="856"/>
      <c r="X165" s="322"/>
    </row>
    <row r="166" spans="1:24" s="831" customFormat="1" ht="29.25" customHeight="1">
      <c r="A166" s="965"/>
      <c r="B166" s="900"/>
      <c r="C166" s="453"/>
      <c r="D166" s="420"/>
      <c r="E166" s="965"/>
      <c r="F166" s="879"/>
      <c r="G166" s="420"/>
      <c r="H166" s="421"/>
      <c r="I166" s="924"/>
      <c r="J166" s="982"/>
      <c r="K166" s="965"/>
      <c r="L166" s="445"/>
      <c r="M166" s="418"/>
      <c r="N166" s="419"/>
      <c r="O166" s="417"/>
      <c r="P166" s="934"/>
      <c r="Q166" s="417"/>
      <c r="R166" s="711">
        <v>41169</v>
      </c>
      <c r="S166" s="678">
        <v>20637409.699999999</v>
      </c>
      <c r="T166" s="710">
        <f t="shared" si="8"/>
        <v>161866169.72000009</v>
      </c>
      <c r="U166" s="604" t="s">
        <v>820</v>
      </c>
      <c r="V166" s="709"/>
      <c r="W166" s="856"/>
      <c r="X166" s="322"/>
    </row>
    <row r="167" spans="1:24" s="831" customFormat="1" ht="29.25" customHeight="1">
      <c r="A167" s="965"/>
      <c r="B167" s="900"/>
      <c r="C167" s="453"/>
      <c r="D167" s="420"/>
      <c r="E167" s="965"/>
      <c r="F167" s="879"/>
      <c r="G167" s="420"/>
      <c r="H167" s="421"/>
      <c r="I167" s="924"/>
      <c r="J167" s="982"/>
      <c r="K167" s="965"/>
      <c r="L167" s="417"/>
      <c r="M167" s="418"/>
      <c r="N167" s="419"/>
      <c r="O167" s="417"/>
      <c r="P167" s="934"/>
      <c r="Q167" s="417"/>
      <c r="R167" s="1716">
        <v>41173</v>
      </c>
      <c r="S167" s="1719">
        <v>161866169.72</v>
      </c>
      <c r="T167" s="1721">
        <f t="shared" si="8"/>
        <v>0</v>
      </c>
      <c r="U167" s="1724" t="s">
        <v>821</v>
      </c>
      <c r="V167" s="637">
        <v>41201</v>
      </c>
      <c r="W167" s="444" t="s">
        <v>827</v>
      </c>
      <c r="X167" s="322">
        <v>6789287.0700000003</v>
      </c>
    </row>
    <row r="168" spans="1:24" s="831" customFormat="1" ht="29.25" customHeight="1">
      <c r="A168" s="965"/>
      <c r="B168" s="900"/>
      <c r="C168" s="453"/>
      <c r="D168" s="420"/>
      <c r="E168" s="965"/>
      <c r="F168" s="879"/>
      <c r="G168" s="420"/>
      <c r="H168" s="421"/>
      <c r="I168" s="924"/>
      <c r="J168" s="982"/>
      <c r="K168" s="965"/>
      <c r="L168" s="417"/>
      <c r="M168" s="418"/>
      <c r="N168" s="419"/>
      <c r="O168" s="417"/>
      <c r="P168" s="934"/>
      <c r="Q168" s="417"/>
      <c r="R168" s="1717"/>
      <c r="S168" s="1720"/>
      <c r="T168" s="1722"/>
      <c r="U168" s="1725"/>
      <c r="V168" s="637">
        <v>41215</v>
      </c>
      <c r="W168" s="444" t="s">
        <v>827</v>
      </c>
      <c r="X168" s="322">
        <v>3718768.59</v>
      </c>
    </row>
    <row r="169" spans="1:24" s="831" customFormat="1" ht="29.25" customHeight="1">
      <c r="A169" s="965"/>
      <c r="B169" s="900"/>
      <c r="C169" s="453"/>
      <c r="D169" s="420"/>
      <c r="E169" s="965"/>
      <c r="F169" s="879"/>
      <c r="G169" s="420"/>
      <c r="H169" s="421"/>
      <c r="I169" s="924"/>
      <c r="J169" s="982"/>
      <c r="K169" s="965"/>
      <c r="L169" s="417"/>
      <c r="M169" s="418"/>
      <c r="N169" s="419"/>
      <c r="O169" s="417"/>
      <c r="P169" s="934"/>
      <c r="Q169" s="417"/>
      <c r="R169" s="1717"/>
      <c r="S169" s="1720"/>
      <c r="T169" s="1722"/>
      <c r="U169" s="1725"/>
      <c r="V169" s="637">
        <v>41264</v>
      </c>
      <c r="W169" s="444" t="s">
        <v>827</v>
      </c>
      <c r="X169" s="322">
        <v>13750.07</v>
      </c>
    </row>
    <row r="170" spans="1:24" s="831" customFormat="1" ht="29.25" customHeight="1">
      <c r="A170" s="965"/>
      <c r="B170" s="900"/>
      <c r="C170" s="453"/>
      <c r="D170" s="420"/>
      <c r="E170" s="965"/>
      <c r="F170" s="879"/>
      <c r="G170" s="420"/>
      <c r="H170" s="421"/>
      <c r="I170" s="924"/>
      <c r="J170" s="982"/>
      <c r="K170" s="965"/>
      <c r="L170" s="417"/>
      <c r="M170" s="418"/>
      <c r="N170" s="419"/>
      <c r="O170" s="417"/>
      <c r="P170" s="934"/>
      <c r="Q170" s="131"/>
      <c r="R170" s="1717"/>
      <c r="S170" s="1720"/>
      <c r="T170" s="1722"/>
      <c r="U170" s="1725"/>
      <c r="V170" s="637">
        <v>41619</v>
      </c>
      <c r="W170" s="444" t="s">
        <v>834</v>
      </c>
      <c r="X170" s="322">
        <v>1884.31</v>
      </c>
    </row>
    <row r="171" spans="1:24" s="831" customFormat="1" ht="29.25" customHeight="1">
      <c r="A171" s="965"/>
      <c r="B171" s="900"/>
      <c r="C171" s="453"/>
      <c r="D171" s="420"/>
      <c r="E171" s="965"/>
      <c r="F171" s="879"/>
      <c r="G171" s="420"/>
      <c r="H171" s="421"/>
      <c r="I171" s="924"/>
      <c r="J171" s="982"/>
      <c r="K171" s="965"/>
      <c r="L171" s="417"/>
      <c r="M171" s="418"/>
      <c r="N171" s="419"/>
      <c r="O171" s="417"/>
      <c r="P171" s="934"/>
      <c r="Q171" s="131"/>
      <c r="R171" s="1717"/>
      <c r="S171" s="1720"/>
      <c r="T171" s="1722"/>
      <c r="U171" s="1725"/>
      <c r="V171" s="637">
        <v>42032</v>
      </c>
      <c r="W171" s="444" t="s">
        <v>837</v>
      </c>
      <c r="X171" s="322">
        <v>1544.19</v>
      </c>
    </row>
    <row r="172" spans="1:24" s="1101" customFormat="1" ht="29.25" customHeight="1">
      <c r="A172" s="1102"/>
      <c r="B172" s="1100"/>
      <c r="C172" s="453"/>
      <c r="D172" s="420"/>
      <c r="E172" s="1102"/>
      <c r="F172" s="1097"/>
      <c r="G172" s="420"/>
      <c r="H172" s="421"/>
      <c r="I172" s="1098"/>
      <c r="J172" s="1103"/>
      <c r="K172" s="1102"/>
      <c r="L172" s="417"/>
      <c r="M172" s="418"/>
      <c r="N172" s="419"/>
      <c r="O172" s="417"/>
      <c r="P172" s="1099"/>
      <c r="Q172" s="131"/>
      <c r="R172" s="1717"/>
      <c r="S172" s="1720"/>
      <c r="T172" s="1722"/>
      <c r="U172" s="1725"/>
      <c r="V172" s="637">
        <v>43465</v>
      </c>
      <c r="W172" s="444" t="s">
        <v>3003</v>
      </c>
      <c r="X172" s="322">
        <v>4537.54</v>
      </c>
    </row>
    <row r="173" spans="1:24" s="831" customFormat="1" ht="29.25" customHeight="1">
      <c r="A173" s="965"/>
      <c r="B173" s="900"/>
      <c r="C173" s="453"/>
      <c r="D173" s="420"/>
      <c r="E173" s="965"/>
      <c r="F173" s="879"/>
      <c r="G173" s="420"/>
      <c r="H173" s="421"/>
      <c r="I173" s="924"/>
      <c r="J173" s="982"/>
      <c r="K173" s="965"/>
      <c r="L173" s="417"/>
      <c r="M173" s="418"/>
      <c r="N173" s="419"/>
      <c r="O173" s="417"/>
      <c r="P173" s="934"/>
      <c r="Q173" s="131"/>
      <c r="R173" s="1718"/>
      <c r="S173" s="1304"/>
      <c r="T173" s="1723"/>
      <c r="U173" s="1726"/>
      <c r="V173" s="637">
        <v>43840</v>
      </c>
      <c r="W173" s="444" t="s">
        <v>3077</v>
      </c>
      <c r="X173" s="322">
        <v>3138.33</v>
      </c>
    </row>
    <row r="174" spans="1:24" s="831" customFormat="1" ht="29.25" customHeight="1">
      <c r="A174" s="964">
        <v>1</v>
      </c>
      <c r="B174" s="899">
        <v>40142</v>
      </c>
      <c r="C174" s="714" t="s">
        <v>838</v>
      </c>
      <c r="D174" s="713" t="s">
        <v>607</v>
      </c>
      <c r="E174" s="964" t="s">
        <v>289</v>
      </c>
      <c r="F174" s="878" t="s">
        <v>466</v>
      </c>
      <c r="G174" s="713" t="s">
        <v>817</v>
      </c>
      <c r="H174" s="591">
        <v>1111111111.1099999</v>
      </c>
      <c r="I174" s="861" t="s">
        <v>468</v>
      </c>
      <c r="J174" s="981">
        <v>40259</v>
      </c>
      <c r="K174" s="964">
        <v>6</v>
      </c>
      <c r="L174" s="425">
        <v>1244437500</v>
      </c>
      <c r="M174" s="424">
        <v>40375</v>
      </c>
      <c r="N174" s="712"/>
      <c r="O174" s="425">
        <v>474550000</v>
      </c>
      <c r="P174" s="907"/>
      <c r="Q174" s="447">
        <v>474550000</v>
      </c>
      <c r="R174" s="711">
        <v>41169</v>
      </c>
      <c r="S174" s="678">
        <v>74499627.5</v>
      </c>
      <c r="T174" s="710">
        <f>Q174-S174</f>
        <v>400050372.5</v>
      </c>
      <c r="U174" s="715" t="s">
        <v>823</v>
      </c>
      <c r="V174" s="709"/>
      <c r="W174" s="856"/>
      <c r="X174" s="322"/>
    </row>
    <row r="175" spans="1:24" s="831" customFormat="1" ht="29.25" customHeight="1">
      <c r="A175" s="965"/>
      <c r="B175" s="900"/>
      <c r="C175" s="453"/>
      <c r="D175" s="420"/>
      <c r="E175" s="965"/>
      <c r="F175" s="879"/>
      <c r="G175" s="420"/>
      <c r="H175" s="421"/>
      <c r="I175" s="924"/>
      <c r="J175" s="982"/>
      <c r="K175" s="965"/>
      <c r="L175" s="445"/>
      <c r="M175" s="418"/>
      <c r="N175" s="419"/>
      <c r="O175" s="417"/>
      <c r="P175" s="934"/>
      <c r="Q175" s="417"/>
      <c r="R175" s="711">
        <v>41228</v>
      </c>
      <c r="S175" s="678">
        <v>59787458.82</v>
      </c>
      <c r="T175" s="710">
        <f t="shared" ref="T175:T180" si="9">T174-S175</f>
        <v>340262913.68000001</v>
      </c>
      <c r="U175" s="715" t="s">
        <v>823</v>
      </c>
      <c r="V175" s="709"/>
      <c r="W175" s="856"/>
      <c r="X175" s="322"/>
    </row>
    <row r="176" spans="1:24" s="831" customFormat="1" ht="29.25" customHeight="1">
      <c r="A176" s="965"/>
      <c r="B176" s="900"/>
      <c r="C176" s="453"/>
      <c r="D176" s="420"/>
      <c r="E176" s="965"/>
      <c r="F176" s="879"/>
      <c r="G176" s="420"/>
      <c r="H176" s="421"/>
      <c r="I176" s="924"/>
      <c r="J176" s="982"/>
      <c r="K176" s="965"/>
      <c r="L176" s="445"/>
      <c r="M176" s="418"/>
      <c r="N176" s="419"/>
      <c r="O176" s="417"/>
      <c r="P176" s="934"/>
      <c r="Q176" s="417"/>
      <c r="R176" s="711">
        <v>41257</v>
      </c>
      <c r="S176" s="678">
        <v>40459092.240000002</v>
      </c>
      <c r="T176" s="710">
        <f t="shared" si="9"/>
        <v>299803821.44</v>
      </c>
      <c r="U176" s="715" t="s">
        <v>823</v>
      </c>
      <c r="V176" s="709"/>
      <c r="W176" s="856"/>
      <c r="X176" s="322"/>
    </row>
    <row r="177" spans="1:24" s="831" customFormat="1" ht="29.25" customHeight="1">
      <c r="A177" s="965"/>
      <c r="B177" s="900"/>
      <c r="C177" s="453"/>
      <c r="D177" s="420"/>
      <c r="E177" s="965"/>
      <c r="F177" s="879"/>
      <c r="G177" s="420"/>
      <c r="H177" s="421"/>
      <c r="I177" s="924"/>
      <c r="J177" s="982"/>
      <c r="K177" s="965"/>
      <c r="L177" s="445"/>
      <c r="M177" s="418"/>
      <c r="N177" s="419"/>
      <c r="O177" s="417"/>
      <c r="P177" s="934"/>
      <c r="Q177" s="417"/>
      <c r="R177" s="711">
        <v>41289</v>
      </c>
      <c r="S177" s="678">
        <v>10409316.960000001</v>
      </c>
      <c r="T177" s="710">
        <f t="shared" si="9"/>
        <v>289394504.48000002</v>
      </c>
      <c r="U177" s="715" t="s">
        <v>823</v>
      </c>
      <c r="V177" s="709"/>
      <c r="W177" s="856"/>
      <c r="X177" s="322"/>
    </row>
    <row r="178" spans="1:24" s="831" customFormat="1" ht="29.25" customHeight="1">
      <c r="A178" s="965"/>
      <c r="B178" s="900"/>
      <c r="C178" s="453"/>
      <c r="D178" s="420"/>
      <c r="E178" s="965"/>
      <c r="F178" s="879"/>
      <c r="G178" s="420"/>
      <c r="H178" s="421"/>
      <c r="I178" s="924"/>
      <c r="J178" s="982"/>
      <c r="K178" s="965"/>
      <c r="L178" s="445"/>
      <c r="M178" s="418"/>
      <c r="N178" s="419"/>
      <c r="O178" s="417"/>
      <c r="P178" s="934"/>
      <c r="Q178" s="417"/>
      <c r="R178" s="711">
        <v>41304</v>
      </c>
      <c r="S178" s="678">
        <v>219998900.00999999</v>
      </c>
      <c r="T178" s="710">
        <f t="shared" si="9"/>
        <v>69395604.470000029</v>
      </c>
      <c r="U178" s="715" t="s">
        <v>823</v>
      </c>
      <c r="V178" s="709"/>
      <c r="W178" s="856"/>
      <c r="X178" s="322"/>
    </row>
    <row r="179" spans="1:24" s="831" customFormat="1" ht="29.25" customHeight="1">
      <c r="A179" s="965"/>
      <c r="B179" s="900"/>
      <c r="C179" s="453"/>
      <c r="D179" s="420"/>
      <c r="E179" s="965"/>
      <c r="F179" s="879"/>
      <c r="G179" s="420"/>
      <c r="H179" s="421"/>
      <c r="I179" s="924"/>
      <c r="J179" s="982"/>
      <c r="K179" s="965"/>
      <c r="L179" s="445"/>
      <c r="M179" s="418"/>
      <c r="N179" s="419"/>
      <c r="O179" s="417"/>
      <c r="P179" s="934"/>
      <c r="Q179" s="417"/>
      <c r="R179" s="711">
        <v>41330</v>
      </c>
      <c r="S179" s="678">
        <v>39026406.060000002</v>
      </c>
      <c r="T179" s="710">
        <f t="shared" si="9"/>
        <v>30369198.410000026</v>
      </c>
      <c r="U179" s="715" t="s">
        <v>823</v>
      </c>
      <c r="V179" s="709"/>
      <c r="W179" s="856"/>
      <c r="X179" s="322"/>
    </row>
    <row r="180" spans="1:24" s="831" customFormat="1" ht="29.25" customHeight="1">
      <c r="A180" s="965"/>
      <c r="B180" s="900"/>
      <c r="C180" s="453"/>
      <c r="D180" s="420"/>
      <c r="E180" s="965"/>
      <c r="F180" s="879"/>
      <c r="G180" s="420"/>
      <c r="H180" s="421"/>
      <c r="I180" s="924"/>
      <c r="J180" s="982"/>
      <c r="K180" s="965"/>
      <c r="L180" s="445"/>
      <c r="M180" s="418"/>
      <c r="N180" s="419"/>
      <c r="O180" s="417"/>
      <c r="P180" s="934"/>
      <c r="Q180" s="417"/>
      <c r="R180" s="1716">
        <v>41358</v>
      </c>
      <c r="S180" s="1719">
        <v>30369198.41</v>
      </c>
      <c r="T180" s="1721">
        <f t="shared" si="9"/>
        <v>0</v>
      </c>
      <c r="U180" s="1727" t="s">
        <v>823</v>
      </c>
      <c r="V180" s="637">
        <v>41358</v>
      </c>
      <c r="W180" s="444" t="s">
        <v>827</v>
      </c>
      <c r="X180" s="322">
        <v>164629826.59</v>
      </c>
    </row>
    <row r="181" spans="1:24" s="831" customFormat="1" ht="29.25" customHeight="1">
      <c r="A181" s="965"/>
      <c r="B181" s="900"/>
      <c r="C181" s="453"/>
      <c r="D181" s="420"/>
      <c r="E181" s="965"/>
      <c r="F181" s="879"/>
      <c r="G181" s="420"/>
      <c r="H181" s="421"/>
      <c r="I181" s="924"/>
      <c r="J181" s="982"/>
      <c r="K181" s="965"/>
      <c r="L181" s="445"/>
      <c r="M181" s="418"/>
      <c r="N181" s="419"/>
      <c r="O181" s="417"/>
      <c r="P181" s="934"/>
      <c r="Q181" s="417"/>
      <c r="R181" s="1717"/>
      <c r="S181" s="1720"/>
      <c r="T181" s="1722"/>
      <c r="U181" s="1728"/>
      <c r="V181" s="637">
        <v>41380</v>
      </c>
      <c r="W181" s="444" t="s">
        <v>827</v>
      </c>
      <c r="X181" s="322">
        <v>71462103.760000005</v>
      </c>
    </row>
    <row r="182" spans="1:24" s="831" customFormat="1" ht="29.25" customHeight="1">
      <c r="A182" s="965"/>
      <c r="B182" s="900"/>
      <c r="C182" s="453"/>
      <c r="D182" s="420"/>
      <c r="E182" s="965"/>
      <c r="F182" s="879"/>
      <c r="G182" s="420"/>
      <c r="H182" s="421"/>
      <c r="I182" s="924"/>
      <c r="J182" s="982"/>
      <c r="K182" s="965"/>
      <c r="L182" s="445"/>
      <c r="M182" s="418"/>
      <c r="N182" s="419"/>
      <c r="O182" s="417"/>
      <c r="P182" s="934"/>
      <c r="Q182" s="417"/>
      <c r="R182" s="1717"/>
      <c r="S182" s="1720"/>
      <c r="T182" s="1722"/>
      <c r="U182" s="1728"/>
      <c r="V182" s="637">
        <v>41410</v>
      </c>
      <c r="W182" s="444" t="s">
        <v>827</v>
      </c>
      <c r="X182" s="322">
        <v>38536072.318826348</v>
      </c>
    </row>
    <row r="183" spans="1:24" s="831" customFormat="1" ht="29.25" customHeight="1">
      <c r="A183" s="965"/>
      <c r="B183" s="900"/>
      <c r="C183" s="453"/>
      <c r="D183" s="420"/>
      <c r="E183" s="965"/>
      <c r="F183" s="879"/>
      <c r="G183" s="420"/>
      <c r="H183" s="421"/>
      <c r="I183" s="924"/>
      <c r="J183" s="982"/>
      <c r="K183" s="965"/>
      <c r="L183" s="445"/>
      <c r="M183" s="418"/>
      <c r="N183" s="419"/>
      <c r="O183" s="417"/>
      <c r="P183" s="934"/>
      <c r="Q183" s="417"/>
      <c r="R183" s="1717"/>
      <c r="S183" s="1720"/>
      <c r="T183" s="1722"/>
      <c r="U183" s="1728"/>
      <c r="V183" s="637">
        <v>41466</v>
      </c>
      <c r="W183" s="444" t="s">
        <v>827</v>
      </c>
      <c r="X183" s="322">
        <v>29999850</v>
      </c>
    </row>
    <row r="184" spans="1:24" s="831" customFormat="1" ht="29.25" customHeight="1">
      <c r="A184" s="965"/>
      <c r="B184" s="900"/>
      <c r="C184" s="453"/>
      <c r="D184" s="420"/>
      <c r="E184" s="965"/>
      <c r="F184" s="879"/>
      <c r="G184" s="420"/>
      <c r="H184" s="421"/>
      <c r="I184" s="924"/>
      <c r="J184" s="982"/>
      <c r="K184" s="965"/>
      <c r="L184" s="445"/>
      <c r="M184" s="418"/>
      <c r="N184" s="419"/>
      <c r="O184" s="417"/>
      <c r="P184" s="934"/>
      <c r="Q184" s="417"/>
      <c r="R184" s="1717"/>
      <c r="S184" s="1720"/>
      <c r="T184" s="1722"/>
      <c r="U184" s="1728"/>
      <c r="V184" s="637">
        <v>41522</v>
      </c>
      <c r="W184" s="444" t="s">
        <v>827</v>
      </c>
      <c r="X184" s="322">
        <v>3999980</v>
      </c>
    </row>
    <row r="185" spans="1:24" s="831" customFormat="1" ht="29.25" customHeight="1">
      <c r="A185" s="965"/>
      <c r="B185" s="900"/>
      <c r="C185" s="453"/>
      <c r="D185" s="420"/>
      <c r="E185" s="965"/>
      <c r="F185" s="879"/>
      <c r="G185" s="420"/>
      <c r="H185" s="421"/>
      <c r="I185" s="924"/>
      <c r="J185" s="982"/>
      <c r="K185" s="965"/>
      <c r="L185" s="987"/>
      <c r="M185" s="395"/>
      <c r="N185" s="446"/>
      <c r="O185" s="443"/>
      <c r="P185" s="908"/>
      <c r="Q185" s="443"/>
      <c r="R185" s="1718"/>
      <c r="S185" s="1304"/>
      <c r="T185" s="1723"/>
      <c r="U185" s="1729"/>
      <c r="V185" s="637">
        <v>41635</v>
      </c>
      <c r="W185" s="444" t="s">
        <v>827</v>
      </c>
      <c r="X185" s="322">
        <v>5707723.3200000003</v>
      </c>
    </row>
    <row r="186" spans="1:24" s="831" customFormat="1" ht="29.25" customHeight="1">
      <c r="A186" s="964">
        <v>2</v>
      </c>
      <c r="B186" s="899">
        <v>40142</v>
      </c>
      <c r="C186" s="714" t="s">
        <v>838</v>
      </c>
      <c r="D186" s="713" t="s">
        <v>607</v>
      </c>
      <c r="E186" s="964" t="s">
        <v>289</v>
      </c>
      <c r="F186" s="878" t="s">
        <v>466</v>
      </c>
      <c r="G186" s="713" t="s">
        <v>820</v>
      </c>
      <c r="H186" s="591">
        <v>2222222222.2199998</v>
      </c>
      <c r="I186" s="861" t="s">
        <v>468</v>
      </c>
      <c r="J186" s="981">
        <v>40259</v>
      </c>
      <c r="K186" s="964">
        <v>6</v>
      </c>
      <c r="L186" s="425">
        <v>2488875000</v>
      </c>
      <c r="M186" s="424">
        <v>40375</v>
      </c>
      <c r="N186" s="712"/>
      <c r="O186" s="425">
        <v>949100000</v>
      </c>
      <c r="P186" s="907"/>
      <c r="Q186" s="447">
        <v>949000000</v>
      </c>
      <c r="R186" s="711">
        <v>41169</v>
      </c>
      <c r="S186" s="678">
        <v>149000000</v>
      </c>
      <c r="T186" s="710">
        <f>Q186-S186</f>
        <v>800000000</v>
      </c>
      <c r="U186" s="604" t="s">
        <v>820</v>
      </c>
      <c r="V186" s="709"/>
      <c r="W186" s="856"/>
      <c r="X186" s="322"/>
    </row>
    <row r="187" spans="1:24" s="831" customFormat="1" ht="29.25" customHeight="1">
      <c r="A187" s="965"/>
      <c r="B187" s="900"/>
      <c r="C187" s="453"/>
      <c r="D187" s="420"/>
      <c r="E187" s="965"/>
      <c r="F187" s="879"/>
      <c r="G187" s="420"/>
      <c r="H187" s="421"/>
      <c r="I187" s="924"/>
      <c r="J187" s="982"/>
      <c r="K187" s="965"/>
      <c r="L187" s="417"/>
      <c r="M187" s="418"/>
      <c r="N187" s="419"/>
      <c r="O187" s="417"/>
      <c r="P187" s="934"/>
      <c r="Q187" s="417"/>
      <c r="R187" s="440">
        <v>41228</v>
      </c>
      <c r="S187" s="678">
        <v>119575515.52</v>
      </c>
      <c r="T187" s="710">
        <f>T186-S187</f>
        <v>680424484.48000002</v>
      </c>
      <c r="U187" s="604" t="s">
        <v>820</v>
      </c>
      <c r="V187" s="709"/>
      <c r="W187" s="856"/>
      <c r="X187" s="322"/>
    </row>
    <row r="188" spans="1:24" s="831" customFormat="1" ht="28.7" customHeight="1">
      <c r="A188" s="965"/>
      <c r="B188" s="900"/>
      <c r="C188" s="453"/>
      <c r="D188" s="420"/>
      <c r="E188" s="965"/>
      <c r="F188" s="879"/>
      <c r="G188" s="420"/>
      <c r="H188" s="421"/>
      <c r="I188" s="924"/>
      <c r="J188" s="982"/>
      <c r="K188" s="965"/>
      <c r="L188" s="417"/>
      <c r="M188" s="418"/>
      <c r="N188" s="419"/>
      <c r="O188" s="417"/>
      <c r="P188" s="934"/>
      <c r="Q188" s="417"/>
      <c r="R188" s="440">
        <v>41233</v>
      </c>
      <c r="S188" s="678">
        <v>195000000</v>
      </c>
      <c r="T188" s="710">
        <f>T187-S188</f>
        <v>485424484.48000002</v>
      </c>
      <c r="U188" s="604" t="s">
        <v>820</v>
      </c>
      <c r="V188" s="709"/>
      <c r="W188" s="856"/>
      <c r="X188" s="322"/>
    </row>
    <row r="189" spans="1:24" s="831" customFormat="1" ht="28.7" customHeight="1">
      <c r="A189" s="965"/>
      <c r="B189" s="900"/>
      <c r="C189" s="453"/>
      <c r="D189" s="420"/>
      <c r="E189" s="965"/>
      <c r="F189" s="879"/>
      <c r="G189" s="420"/>
      <c r="H189" s="421"/>
      <c r="I189" s="924"/>
      <c r="J189" s="982"/>
      <c r="K189" s="965"/>
      <c r="L189" s="417"/>
      <c r="M189" s="418"/>
      <c r="N189" s="419"/>
      <c r="O189" s="417"/>
      <c r="P189" s="934"/>
      <c r="Q189" s="417"/>
      <c r="R189" s="440">
        <v>41257</v>
      </c>
      <c r="S189" s="678">
        <v>47755767.210000001</v>
      </c>
      <c r="T189" s="710">
        <f>T188-S189</f>
        <v>437668717.27000004</v>
      </c>
      <c r="U189" s="604" t="s">
        <v>820</v>
      </c>
      <c r="V189" s="709"/>
      <c r="W189" s="856"/>
      <c r="X189" s="322"/>
    </row>
    <row r="190" spans="1:24" s="831" customFormat="1" ht="28.7" customHeight="1">
      <c r="A190" s="965"/>
      <c r="B190" s="900"/>
      <c r="C190" s="453"/>
      <c r="D190" s="420"/>
      <c r="E190" s="965"/>
      <c r="F190" s="879"/>
      <c r="G190" s="420"/>
      <c r="H190" s="421"/>
      <c r="I190" s="924"/>
      <c r="J190" s="982"/>
      <c r="K190" s="965"/>
      <c r="L190" s="417"/>
      <c r="M190" s="418"/>
      <c r="N190" s="419"/>
      <c r="O190" s="417"/>
      <c r="P190" s="934"/>
      <c r="Q190" s="417"/>
      <c r="R190" s="440">
        <v>41289</v>
      </c>
      <c r="S190" s="678">
        <v>62456214.060000002</v>
      </c>
      <c r="T190" s="710">
        <f>T189-S190</f>
        <v>375212503.21000004</v>
      </c>
      <c r="U190" s="604" t="s">
        <v>820</v>
      </c>
      <c r="V190" s="709"/>
      <c r="W190" s="856"/>
      <c r="X190" s="322"/>
    </row>
    <row r="191" spans="1:24" s="831" customFormat="1" ht="28.7" customHeight="1">
      <c r="A191" s="442"/>
      <c r="B191" s="923"/>
      <c r="C191" s="454"/>
      <c r="D191" s="394"/>
      <c r="E191" s="442"/>
      <c r="F191" s="880"/>
      <c r="G191" s="394"/>
      <c r="H191" s="58"/>
      <c r="I191" s="862"/>
      <c r="J191" s="983"/>
      <c r="K191" s="442"/>
      <c r="L191" s="443"/>
      <c r="M191" s="395"/>
      <c r="N191" s="446"/>
      <c r="O191" s="443"/>
      <c r="P191" s="908"/>
      <c r="Q191" s="443"/>
      <c r="R191" s="767"/>
      <c r="S191" s="767"/>
      <c r="T191" s="767"/>
      <c r="U191" s="767"/>
      <c r="V191" s="637">
        <v>41380</v>
      </c>
      <c r="W191" s="444" t="s">
        <v>827</v>
      </c>
      <c r="X191" s="322">
        <v>7143339.7199999997</v>
      </c>
    </row>
    <row r="192" spans="1:24" s="831" customFormat="1" ht="28.7" customHeight="1">
      <c r="A192" s="965">
        <v>1</v>
      </c>
      <c r="B192" s="900">
        <v>40165</v>
      </c>
      <c r="C192" s="453" t="s">
        <v>839</v>
      </c>
      <c r="D192" s="420" t="s">
        <v>607</v>
      </c>
      <c r="E192" s="965" t="s">
        <v>289</v>
      </c>
      <c r="F192" s="879" t="s">
        <v>466</v>
      </c>
      <c r="G192" s="420" t="s">
        <v>817</v>
      </c>
      <c r="H192" s="421">
        <v>1111111111.1099999</v>
      </c>
      <c r="I192" s="924" t="s">
        <v>468</v>
      </c>
      <c r="J192" s="982">
        <v>40259</v>
      </c>
      <c r="K192" s="965">
        <v>6</v>
      </c>
      <c r="L192" s="417">
        <v>1244437500</v>
      </c>
      <c r="M192" s="418">
        <v>40375</v>
      </c>
      <c r="N192" s="419"/>
      <c r="O192" s="417">
        <v>1160784100</v>
      </c>
      <c r="P192" s="934"/>
      <c r="Q192" s="131">
        <v>555904632.70000005</v>
      </c>
      <c r="R192" s="1717">
        <v>41298</v>
      </c>
      <c r="S192" s="1720">
        <v>375212503.20999998</v>
      </c>
      <c r="T192" s="1722">
        <f>T190-S192</f>
        <v>0</v>
      </c>
      <c r="U192" s="1725" t="s">
        <v>821</v>
      </c>
      <c r="V192" s="391">
        <v>41410</v>
      </c>
      <c r="W192" s="444" t="s">
        <v>827</v>
      </c>
      <c r="X192" s="322">
        <v>963411.44202934124</v>
      </c>
    </row>
    <row r="193" spans="1:24" s="831" customFormat="1" ht="28.7" customHeight="1">
      <c r="A193" s="965"/>
      <c r="B193" s="900"/>
      <c r="C193" s="453"/>
      <c r="D193" s="420"/>
      <c r="E193" s="965"/>
      <c r="F193" s="879"/>
      <c r="G193" s="420"/>
      <c r="H193" s="421"/>
      <c r="I193" s="924"/>
      <c r="J193" s="982"/>
      <c r="K193" s="965"/>
      <c r="L193" s="417"/>
      <c r="M193" s="418"/>
      <c r="N193" s="419"/>
      <c r="O193" s="417"/>
      <c r="P193" s="934"/>
      <c r="Q193" s="417"/>
      <c r="R193" s="1717"/>
      <c r="S193" s="1720"/>
      <c r="T193" s="1722"/>
      <c r="U193" s="1725"/>
      <c r="V193" s="637">
        <v>41466</v>
      </c>
      <c r="W193" s="444" t="s">
        <v>827</v>
      </c>
      <c r="X193" s="322">
        <v>750003.75</v>
      </c>
    </row>
    <row r="194" spans="1:24" s="831" customFormat="1" ht="28.7" customHeight="1">
      <c r="A194" s="965"/>
      <c r="B194" s="900"/>
      <c r="C194" s="453"/>
      <c r="D194" s="420"/>
      <c r="E194" s="965"/>
      <c r="F194" s="879"/>
      <c r="G194" s="420"/>
      <c r="H194" s="421"/>
      <c r="I194" s="924"/>
      <c r="J194" s="982"/>
      <c r="K194" s="965"/>
      <c r="L194" s="417"/>
      <c r="M194" s="418"/>
      <c r="N194" s="419"/>
      <c r="O194" s="417"/>
      <c r="P194" s="934"/>
      <c r="Q194" s="417"/>
      <c r="R194" s="1717"/>
      <c r="S194" s="1720"/>
      <c r="T194" s="1722"/>
      <c r="U194" s="1725"/>
      <c r="V194" s="637">
        <v>41522</v>
      </c>
      <c r="W194" s="444" t="s">
        <v>827</v>
      </c>
      <c r="X194" s="322">
        <v>100000.5</v>
      </c>
    </row>
    <row r="195" spans="1:24" s="831" customFormat="1" ht="28.7" customHeight="1">
      <c r="A195" s="965"/>
      <c r="B195" s="900"/>
      <c r="C195" s="453"/>
      <c r="D195" s="420"/>
      <c r="E195" s="965"/>
      <c r="F195" s="879"/>
      <c r="G195" s="420"/>
      <c r="H195" s="421"/>
      <c r="I195" s="924"/>
      <c r="J195" s="982"/>
      <c r="K195" s="965"/>
      <c r="L195" s="417"/>
      <c r="M195" s="418"/>
      <c r="N195" s="419"/>
      <c r="O195" s="417"/>
      <c r="P195" s="934"/>
      <c r="Q195" s="417"/>
      <c r="R195" s="1717"/>
      <c r="S195" s="1720"/>
      <c r="T195" s="1722"/>
      <c r="U195" s="1725"/>
      <c r="V195" s="637">
        <v>41635</v>
      </c>
      <c r="W195" s="444" t="s">
        <v>827</v>
      </c>
      <c r="X195" s="322">
        <v>142168.42000000001</v>
      </c>
    </row>
    <row r="196" spans="1:24" s="831" customFormat="1" ht="28.7" customHeight="1">
      <c r="A196" s="965"/>
      <c r="B196" s="900"/>
      <c r="C196" s="453"/>
      <c r="D196" s="420"/>
      <c r="E196" s="965"/>
      <c r="F196" s="879"/>
      <c r="G196" s="420"/>
      <c r="H196" s="421"/>
      <c r="I196" s="924"/>
      <c r="J196" s="982"/>
      <c r="K196" s="965"/>
      <c r="L196" s="417"/>
      <c r="M196" s="418"/>
      <c r="N196" s="419"/>
      <c r="O196" s="417"/>
      <c r="P196" s="934"/>
      <c r="Q196" s="417"/>
      <c r="R196" s="711">
        <v>40739</v>
      </c>
      <c r="S196" s="678">
        <v>39499802.5</v>
      </c>
      <c r="T196" s="716">
        <f>Q192-S196</f>
        <v>516404830.20000005</v>
      </c>
      <c r="U196" s="715" t="s">
        <v>823</v>
      </c>
      <c r="V196" s="637"/>
      <c r="W196" s="444"/>
      <c r="X196" s="322"/>
    </row>
    <row r="197" spans="1:24" s="831" customFormat="1" ht="28.7" customHeight="1">
      <c r="A197" s="965"/>
      <c r="B197" s="900"/>
      <c r="C197" s="453"/>
      <c r="D197" s="420"/>
      <c r="E197" s="965"/>
      <c r="F197" s="879"/>
      <c r="G197" s="420"/>
      <c r="H197" s="421"/>
      <c r="I197" s="924"/>
      <c r="J197" s="982"/>
      <c r="K197" s="965"/>
      <c r="L197" s="417"/>
      <c r="M197" s="418"/>
      <c r="N197" s="419"/>
      <c r="O197" s="417"/>
      <c r="P197" s="934"/>
      <c r="Q197" s="131"/>
      <c r="R197" s="440">
        <v>40982</v>
      </c>
      <c r="S197" s="678">
        <v>39387753.479999997</v>
      </c>
      <c r="T197" s="716">
        <f t="shared" ref="T197:T206" si="10">T196-S197</f>
        <v>477017076.72000003</v>
      </c>
      <c r="U197" s="715" t="s">
        <v>823</v>
      </c>
      <c r="V197" s="709"/>
      <c r="W197" s="856"/>
      <c r="X197" s="322"/>
    </row>
    <row r="198" spans="1:24" s="831" customFormat="1" ht="28.7" customHeight="1">
      <c r="A198" s="965"/>
      <c r="B198" s="900"/>
      <c r="C198" s="453"/>
      <c r="D198" s="420"/>
      <c r="E198" s="965"/>
      <c r="F198" s="879"/>
      <c r="G198" s="420"/>
      <c r="H198" s="421"/>
      <c r="I198" s="924"/>
      <c r="J198" s="982"/>
      <c r="K198" s="965"/>
      <c r="L198" s="417"/>
      <c r="M198" s="418"/>
      <c r="N198" s="419"/>
      <c r="O198" s="417"/>
      <c r="P198" s="934"/>
      <c r="Q198" s="131"/>
      <c r="R198" s="711">
        <v>41169</v>
      </c>
      <c r="S198" s="678">
        <v>22111961.190000001</v>
      </c>
      <c r="T198" s="716">
        <f t="shared" si="10"/>
        <v>454905115.53000003</v>
      </c>
      <c r="U198" s="715" t="s">
        <v>823</v>
      </c>
      <c r="V198" s="709"/>
      <c r="W198" s="856"/>
      <c r="X198" s="322"/>
    </row>
    <row r="199" spans="1:24" s="831" customFormat="1" ht="28.7" customHeight="1">
      <c r="A199" s="965"/>
      <c r="B199" s="900"/>
      <c r="C199" s="453"/>
      <c r="D199" s="420"/>
      <c r="E199" s="965"/>
      <c r="F199" s="879"/>
      <c r="G199" s="420"/>
      <c r="H199" s="421"/>
      <c r="I199" s="924"/>
      <c r="J199" s="982"/>
      <c r="K199" s="965"/>
      <c r="L199" s="417"/>
      <c r="M199" s="418"/>
      <c r="N199" s="419"/>
      <c r="O199" s="417"/>
      <c r="P199" s="934"/>
      <c r="Q199" s="131"/>
      <c r="R199" s="711">
        <v>41197</v>
      </c>
      <c r="S199" s="678">
        <v>32496971.82</v>
      </c>
      <c r="T199" s="716">
        <f t="shared" si="10"/>
        <v>422408143.71000004</v>
      </c>
      <c r="U199" s="715" t="s">
        <v>831</v>
      </c>
      <c r="V199" s="709"/>
      <c r="W199" s="856"/>
      <c r="X199" s="322"/>
    </row>
    <row r="200" spans="1:24" s="831" customFormat="1" ht="28.7" customHeight="1">
      <c r="A200" s="965"/>
      <c r="B200" s="900"/>
      <c r="C200" s="453"/>
      <c r="D200" s="420"/>
      <c r="E200" s="965"/>
      <c r="F200" s="879"/>
      <c r="G200" s="420"/>
      <c r="H200" s="421"/>
      <c r="I200" s="924"/>
      <c r="J200" s="982"/>
      <c r="K200" s="965"/>
      <c r="L200" s="417"/>
      <c r="M200" s="418"/>
      <c r="N200" s="419"/>
      <c r="O200" s="417"/>
      <c r="P200" s="934"/>
      <c r="Q200" s="131"/>
      <c r="R200" s="711">
        <v>41228</v>
      </c>
      <c r="S200" s="678">
        <v>111539535.92</v>
      </c>
      <c r="T200" s="716">
        <f t="shared" si="10"/>
        <v>310868607.79000002</v>
      </c>
      <c r="U200" s="715" t="s">
        <v>831</v>
      </c>
      <c r="V200" s="709"/>
      <c r="W200" s="856"/>
      <c r="X200" s="322"/>
    </row>
    <row r="201" spans="1:24" s="831" customFormat="1" ht="28.7" customHeight="1">
      <c r="A201" s="965"/>
      <c r="B201" s="900"/>
      <c r="C201" s="453"/>
      <c r="D201" s="420"/>
      <c r="E201" s="965"/>
      <c r="F201" s="879"/>
      <c r="G201" s="420"/>
      <c r="H201" s="421"/>
      <c r="I201" s="924"/>
      <c r="J201" s="982"/>
      <c r="K201" s="965"/>
      <c r="L201" s="417"/>
      <c r="M201" s="418"/>
      <c r="N201" s="419"/>
      <c r="O201" s="417"/>
      <c r="P201" s="934"/>
      <c r="Q201" s="131"/>
      <c r="R201" s="711">
        <v>41257</v>
      </c>
      <c r="S201" s="678">
        <v>55540026.450000003</v>
      </c>
      <c r="T201" s="716">
        <f t="shared" si="10"/>
        <v>255328581.34000003</v>
      </c>
      <c r="U201" s="715" t="s">
        <v>823</v>
      </c>
      <c r="V201" s="709"/>
      <c r="W201" s="856"/>
      <c r="X201" s="322"/>
    </row>
    <row r="202" spans="1:24" s="831" customFormat="1" ht="28.7" customHeight="1">
      <c r="A202" s="965"/>
      <c r="B202" s="900"/>
      <c r="C202" s="453"/>
      <c r="D202" s="420"/>
      <c r="E202" s="965"/>
      <c r="F202" s="879"/>
      <c r="G202" s="420"/>
      <c r="H202" s="421"/>
      <c r="I202" s="924"/>
      <c r="J202" s="982"/>
      <c r="K202" s="965"/>
      <c r="L202" s="417"/>
      <c r="M202" s="418"/>
      <c r="N202" s="419"/>
      <c r="O202" s="417"/>
      <c r="P202" s="934"/>
      <c r="Q202" s="131"/>
      <c r="R202" s="711">
        <v>41289</v>
      </c>
      <c r="S202" s="678">
        <v>14849910.119999999</v>
      </c>
      <c r="T202" s="716">
        <f t="shared" si="10"/>
        <v>240478671.22000003</v>
      </c>
      <c r="U202" s="715" t="s">
        <v>823</v>
      </c>
      <c r="V202" s="709"/>
      <c r="W202" s="856"/>
      <c r="X202" s="322"/>
    </row>
    <row r="203" spans="1:24" s="831" customFormat="1" ht="28.7" customHeight="1">
      <c r="A203" s="965"/>
      <c r="B203" s="900"/>
      <c r="C203" s="453"/>
      <c r="D203" s="420"/>
      <c r="E203" s="965"/>
      <c r="F203" s="879"/>
      <c r="G203" s="420"/>
      <c r="H203" s="421"/>
      <c r="I203" s="924"/>
      <c r="J203" s="982"/>
      <c r="K203" s="965"/>
      <c r="L203" s="417"/>
      <c r="M203" s="418"/>
      <c r="N203" s="419"/>
      <c r="O203" s="417"/>
      <c r="P203" s="934"/>
      <c r="Q203" s="131"/>
      <c r="R203" s="711">
        <v>41376</v>
      </c>
      <c r="S203" s="678">
        <v>18268328.07</v>
      </c>
      <c r="T203" s="716">
        <f t="shared" si="10"/>
        <v>222210343.15000004</v>
      </c>
      <c r="U203" s="715" t="s">
        <v>823</v>
      </c>
      <c r="V203" s="709"/>
      <c r="W203" s="856"/>
      <c r="X203" s="322"/>
    </row>
    <row r="204" spans="1:24" s="831" customFormat="1" ht="28.7" customHeight="1">
      <c r="A204" s="965"/>
      <c r="B204" s="900"/>
      <c r="C204" s="453"/>
      <c r="D204" s="420"/>
      <c r="E204" s="965"/>
      <c r="F204" s="879"/>
      <c r="G204" s="420"/>
      <c r="H204" s="421"/>
      <c r="I204" s="924"/>
      <c r="J204" s="982"/>
      <c r="K204" s="965"/>
      <c r="L204" s="417"/>
      <c r="M204" s="418"/>
      <c r="N204" s="419"/>
      <c r="O204" s="417"/>
      <c r="P204" s="934"/>
      <c r="Q204" s="131"/>
      <c r="R204" s="711">
        <v>41408</v>
      </c>
      <c r="S204" s="678">
        <v>70605972.790000007</v>
      </c>
      <c r="T204" s="716">
        <f t="shared" si="10"/>
        <v>151604370.36000001</v>
      </c>
      <c r="U204" s="715" t="s">
        <v>823</v>
      </c>
      <c r="V204" s="709"/>
      <c r="W204" s="856"/>
      <c r="X204" s="322"/>
    </row>
    <row r="205" spans="1:24" s="831" customFormat="1" ht="28.7" customHeight="1">
      <c r="A205" s="965"/>
      <c r="B205" s="900"/>
      <c r="C205" s="453"/>
      <c r="D205" s="420"/>
      <c r="E205" s="965"/>
      <c r="F205" s="879"/>
      <c r="G205" s="420"/>
      <c r="H205" s="421"/>
      <c r="I205" s="924"/>
      <c r="J205" s="982"/>
      <c r="K205" s="965"/>
      <c r="L205" s="417"/>
      <c r="M205" s="418"/>
      <c r="N205" s="419"/>
      <c r="O205" s="417"/>
      <c r="P205" s="934"/>
      <c r="Q205" s="131"/>
      <c r="R205" s="711">
        <v>41422</v>
      </c>
      <c r="S205" s="678">
        <v>119769362.41</v>
      </c>
      <c r="T205" s="716">
        <f t="shared" si="10"/>
        <v>31835007.950000018</v>
      </c>
      <c r="U205" s="715" t="s">
        <v>823</v>
      </c>
      <c r="V205" s="709"/>
      <c r="W205" s="856"/>
      <c r="X205" s="322"/>
    </row>
    <row r="206" spans="1:24" s="831" customFormat="1" ht="28.7" customHeight="1">
      <c r="A206" s="965"/>
      <c r="B206" s="900"/>
      <c r="C206" s="453"/>
      <c r="D206" s="420"/>
      <c r="E206" s="965"/>
      <c r="F206" s="879"/>
      <c r="G206" s="420"/>
      <c r="H206" s="421"/>
      <c r="I206" s="924"/>
      <c r="J206" s="982"/>
      <c r="K206" s="965"/>
      <c r="L206" s="417"/>
      <c r="M206" s="418"/>
      <c r="N206" s="419"/>
      <c r="O206" s="417"/>
      <c r="P206" s="934"/>
      <c r="Q206" s="131"/>
      <c r="R206" s="1716">
        <v>41428</v>
      </c>
      <c r="S206" s="1719">
        <v>31835007.949999999</v>
      </c>
      <c r="T206" s="1730">
        <f t="shared" si="10"/>
        <v>0</v>
      </c>
      <c r="U206" s="1727" t="s">
        <v>823</v>
      </c>
      <c r="V206" s="637">
        <v>41428</v>
      </c>
      <c r="W206" s="444" t="s">
        <v>827</v>
      </c>
      <c r="X206" s="322">
        <v>46575749.990000002</v>
      </c>
    </row>
    <row r="207" spans="1:24" s="831" customFormat="1" ht="28.7" customHeight="1">
      <c r="A207" s="965"/>
      <c r="B207" s="900"/>
      <c r="C207" s="453"/>
      <c r="D207" s="420"/>
      <c r="E207" s="965"/>
      <c r="F207" s="879"/>
      <c r="G207" s="420"/>
      <c r="H207" s="421"/>
      <c r="I207" s="924"/>
      <c r="J207" s="982"/>
      <c r="K207" s="965"/>
      <c r="L207" s="417"/>
      <c r="M207" s="418"/>
      <c r="N207" s="419"/>
      <c r="O207" s="417"/>
      <c r="P207" s="934"/>
      <c r="Q207" s="131"/>
      <c r="R207" s="1717"/>
      <c r="S207" s="1720"/>
      <c r="T207" s="1731"/>
      <c r="U207" s="1728"/>
      <c r="V207" s="637">
        <v>41439</v>
      </c>
      <c r="W207" s="444" t="s">
        <v>827</v>
      </c>
      <c r="X207" s="322">
        <v>54999725</v>
      </c>
    </row>
    <row r="208" spans="1:24" s="831" customFormat="1" ht="28.7" customHeight="1">
      <c r="A208" s="965"/>
      <c r="B208" s="900"/>
      <c r="C208" s="453"/>
      <c r="D208" s="420"/>
      <c r="E208" s="965"/>
      <c r="F208" s="879"/>
      <c r="G208" s="420"/>
      <c r="H208" s="421"/>
      <c r="I208" s="924"/>
      <c r="J208" s="982"/>
      <c r="K208" s="965"/>
      <c r="L208" s="417"/>
      <c r="M208" s="418"/>
      <c r="N208" s="419"/>
      <c r="O208" s="417"/>
      <c r="P208" s="934"/>
      <c r="Q208" s="131"/>
      <c r="R208" s="1717"/>
      <c r="S208" s="1720"/>
      <c r="T208" s="1731"/>
      <c r="U208" s="1728"/>
      <c r="V208" s="637">
        <v>41449</v>
      </c>
      <c r="W208" s="444" t="s">
        <v>827</v>
      </c>
      <c r="X208" s="322">
        <v>27999859.99783726</v>
      </c>
    </row>
    <row r="209" spans="1:24" s="831" customFormat="1" ht="28.7" customHeight="1">
      <c r="A209" s="965"/>
      <c r="B209" s="900"/>
      <c r="C209" s="453"/>
      <c r="D209" s="420"/>
      <c r="E209" s="965"/>
      <c r="F209" s="879"/>
      <c r="G209" s="420"/>
      <c r="H209" s="421"/>
      <c r="I209" s="924"/>
      <c r="J209" s="982"/>
      <c r="K209" s="965"/>
      <c r="L209" s="417"/>
      <c r="M209" s="418"/>
      <c r="N209" s="419"/>
      <c r="O209" s="417"/>
      <c r="P209" s="934"/>
      <c r="Q209" s="131"/>
      <c r="R209" s="1717"/>
      <c r="S209" s="1720"/>
      <c r="T209" s="1731"/>
      <c r="U209" s="1728"/>
      <c r="V209" s="637">
        <v>41451</v>
      </c>
      <c r="W209" s="444" t="s">
        <v>827</v>
      </c>
      <c r="X209" s="322">
        <v>11749941.25</v>
      </c>
    </row>
    <row r="210" spans="1:24" s="831" customFormat="1" ht="28.7" customHeight="1">
      <c r="A210" s="965"/>
      <c r="B210" s="900"/>
      <c r="C210" s="453"/>
      <c r="D210" s="420"/>
      <c r="E210" s="965"/>
      <c r="F210" s="879"/>
      <c r="G210" s="420"/>
      <c r="H210" s="421"/>
      <c r="I210" s="924"/>
      <c r="J210" s="982"/>
      <c r="K210" s="965"/>
      <c r="L210" s="417"/>
      <c r="M210" s="418"/>
      <c r="N210" s="419"/>
      <c r="O210" s="417"/>
      <c r="P210" s="934"/>
      <c r="Q210" s="131"/>
      <c r="R210" s="1717"/>
      <c r="S210" s="1720"/>
      <c r="T210" s="1731"/>
      <c r="U210" s="1728"/>
      <c r="V210" s="637">
        <v>41464</v>
      </c>
      <c r="W210" s="444" t="s">
        <v>832</v>
      </c>
      <c r="X210" s="322">
        <v>40974795.119999997</v>
      </c>
    </row>
    <row r="211" spans="1:24" s="831" customFormat="1" ht="28.7" customHeight="1">
      <c r="A211" s="965"/>
      <c r="B211" s="900"/>
      <c r="C211" s="453"/>
      <c r="D211" s="420"/>
      <c r="E211" s="965"/>
      <c r="F211" s="879"/>
      <c r="G211" s="420"/>
      <c r="H211" s="421"/>
      <c r="I211" s="924"/>
      <c r="J211" s="982"/>
      <c r="K211" s="965"/>
      <c r="L211" s="417"/>
      <c r="M211" s="418"/>
      <c r="N211" s="419"/>
      <c r="O211" s="417"/>
      <c r="P211" s="934"/>
      <c r="Q211" s="131"/>
      <c r="R211" s="1718"/>
      <c r="S211" s="1304"/>
      <c r="T211" s="1732"/>
      <c r="U211" s="1729"/>
      <c r="V211" s="637">
        <v>41620</v>
      </c>
      <c r="W211" s="444" t="s">
        <v>834</v>
      </c>
      <c r="X211" s="322">
        <v>539008.5</v>
      </c>
    </row>
    <row r="212" spans="1:24" s="831" customFormat="1" ht="28.7" customHeight="1">
      <c r="A212" s="964">
        <v>2</v>
      </c>
      <c r="B212" s="899">
        <v>40165</v>
      </c>
      <c r="C212" s="714" t="s">
        <v>839</v>
      </c>
      <c r="D212" s="713" t="s">
        <v>607</v>
      </c>
      <c r="E212" s="964" t="s">
        <v>289</v>
      </c>
      <c r="F212" s="878" t="s">
        <v>466</v>
      </c>
      <c r="G212" s="713" t="s">
        <v>820</v>
      </c>
      <c r="H212" s="591">
        <v>2222222222.2199998</v>
      </c>
      <c r="I212" s="861" t="s">
        <v>468</v>
      </c>
      <c r="J212" s="981">
        <v>40259</v>
      </c>
      <c r="K212" s="964">
        <v>6</v>
      </c>
      <c r="L212" s="988">
        <v>2488875000</v>
      </c>
      <c r="M212" s="424">
        <v>40375</v>
      </c>
      <c r="N212" s="712"/>
      <c r="O212" s="425">
        <v>2321568200</v>
      </c>
      <c r="P212" s="907"/>
      <c r="Q212" s="447">
        <v>1111000000</v>
      </c>
      <c r="R212" s="711">
        <v>40739</v>
      </c>
      <c r="S212" s="678">
        <v>79000000</v>
      </c>
      <c r="T212" s="710">
        <f>Q212-S212</f>
        <v>1032000000</v>
      </c>
      <c r="U212" s="604" t="s">
        <v>820</v>
      </c>
      <c r="V212" s="709"/>
      <c r="W212" s="856"/>
      <c r="X212" s="322"/>
    </row>
    <row r="213" spans="1:24" s="831" customFormat="1" ht="28.7" customHeight="1">
      <c r="A213" s="965"/>
      <c r="B213" s="900"/>
      <c r="C213" s="453"/>
      <c r="D213" s="420"/>
      <c r="E213" s="965"/>
      <c r="F213" s="879"/>
      <c r="G213" s="420"/>
      <c r="H213" s="421"/>
      <c r="I213" s="924"/>
      <c r="J213" s="982"/>
      <c r="K213" s="965"/>
      <c r="L213" s="445"/>
      <c r="M213" s="418"/>
      <c r="N213" s="419"/>
      <c r="O213" s="417"/>
      <c r="P213" s="934"/>
      <c r="Q213" s="417"/>
      <c r="R213" s="711">
        <v>40982</v>
      </c>
      <c r="S213" s="678">
        <v>78775900.840000004</v>
      </c>
      <c r="T213" s="710">
        <f t="shared" ref="T213:T220" si="11">T212-S213</f>
        <v>953224099.15999997</v>
      </c>
      <c r="U213" s="604" t="s">
        <v>820</v>
      </c>
      <c r="V213" s="709"/>
      <c r="W213" s="856"/>
      <c r="X213" s="322"/>
    </row>
    <row r="214" spans="1:24" s="831" customFormat="1" ht="28.7" customHeight="1">
      <c r="A214" s="965"/>
      <c r="B214" s="900"/>
      <c r="C214" s="453"/>
      <c r="D214" s="420"/>
      <c r="E214" s="965"/>
      <c r="F214" s="879"/>
      <c r="G214" s="420"/>
      <c r="H214" s="421"/>
      <c r="I214" s="924"/>
      <c r="J214" s="982"/>
      <c r="K214" s="965"/>
      <c r="L214" s="445"/>
      <c r="M214" s="418"/>
      <c r="N214" s="419"/>
      <c r="O214" s="417"/>
      <c r="P214" s="934"/>
      <c r="Q214" s="417"/>
      <c r="R214" s="440">
        <v>41169</v>
      </c>
      <c r="S214" s="322">
        <v>44224143.5</v>
      </c>
      <c r="T214" s="450">
        <f t="shared" si="11"/>
        <v>908999955.65999997</v>
      </c>
      <c r="U214" s="455" t="s">
        <v>820</v>
      </c>
      <c r="V214" s="456"/>
      <c r="W214" s="392"/>
      <c r="X214" s="322"/>
    </row>
    <row r="215" spans="1:24" s="831" customFormat="1" ht="28.7" customHeight="1">
      <c r="A215" s="965"/>
      <c r="B215" s="900"/>
      <c r="C215" s="453"/>
      <c r="D215" s="420"/>
      <c r="E215" s="965"/>
      <c r="F215" s="879"/>
      <c r="G215" s="420"/>
      <c r="H215" s="421"/>
      <c r="I215" s="924"/>
      <c r="J215" s="982"/>
      <c r="K215" s="965"/>
      <c r="L215" s="445"/>
      <c r="M215" s="418"/>
      <c r="N215" s="419"/>
      <c r="O215" s="417"/>
      <c r="P215" s="934"/>
      <c r="Q215" s="131"/>
      <c r="R215" s="457">
        <v>41197</v>
      </c>
      <c r="S215" s="458">
        <v>64994268.609999999</v>
      </c>
      <c r="T215" s="459">
        <f t="shared" si="11"/>
        <v>844005687.04999995</v>
      </c>
      <c r="U215" s="460" t="s">
        <v>820</v>
      </c>
      <c r="V215" s="436"/>
      <c r="W215" s="461"/>
      <c r="X215" s="322"/>
    </row>
    <row r="216" spans="1:24" s="831" customFormat="1" ht="28.7" customHeight="1">
      <c r="A216" s="965"/>
      <c r="B216" s="900"/>
      <c r="C216" s="453"/>
      <c r="D216" s="420"/>
      <c r="E216" s="965"/>
      <c r="F216" s="879"/>
      <c r="G216" s="420"/>
      <c r="H216" s="421"/>
      <c r="I216" s="924"/>
      <c r="J216" s="982"/>
      <c r="K216" s="965"/>
      <c r="L216" s="445"/>
      <c r="M216" s="418"/>
      <c r="N216" s="419"/>
      <c r="O216" s="417"/>
      <c r="P216" s="934"/>
      <c r="Q216" s="417"/>
      <c r="R216" s="462">
        <v>41228</v>
      </c>
      <c r="S216" s="463">
        <v>223080187.22999999</v>
      </c>
      <c r="T216" s="459">
        <f t="shared" si="11"/>
        <v>620925499.81999993</v>
      </c>
      <c r="U216" s="460" t="s">
        <v>820</v>
      </c>
      <c r="V216" s="397"/>
      <c r="W216" s="706"/>
      <c r="X216" s="322"/>
    </row>
    <row r="217" spans="1:24" s="831" customFormat="1" ht="28.7" customHeight="1">
      <c r="A217" s="965"/>
      <c r="B217" s="900"/>
      <c r="C217" s="453"/>
      <c r="D217" s="420"/>
      <c r="E217" s="965"/>
      <c r="F217" s="879"/>
      <c r="G217" s="420"/>
      <c r="H217" s="934"/>
      <c r="I217" s="422"/>
      <c r="J217" s="982"/>
      <c r="K217" s="965"/>
      <c r="L217" s="445"/>
      <c r="M217" s="418"/>
      <c r="N217" s="934"/>
      <c r="O217" s="445"/>
      <c r="P217" s="464"/>
      <c r="Q217" s="445"/>
      <c r="R217" s="399">
        <v>41257</v>
      </c>
      <c r="S217" s="463">
        <v>111080608.3</v>
      </c>
      <c r="T217" s="459">
        <f t="shared" si="11"/>
        <v>509844891.51999992</v>
      </c>
      <c r="U217" s="460" t="s">
        <v>820</v>
      </c>
      <c r="V217" s="397"/>
      <c r="W217" s="706"/>
      <c r="X217" s="322"/>
    </row>
    <row r="218" spans="1:24" s="831" customFormat="1" ht="28.7" customHeight="1">
      <c r="A218" s="965"/>
      <c r="B218" s="900"/>
      <c r="C218" s="453"/>
      <c r="D218" s="420"/>
      <c r="E218" s="965"/>
      <c r="F218" s="879"/>
      <c r="G218" s="420"/>
      <c r="H218" s="934"/>
      <c r="I218" s="924"/>
      <c r="J218" s="982"/>
      <c r="K218" s="965"/>
      <c r="L218" s="445"/>
      <c r="M218" s="418"/>
      <c r="N218" s="934"/>
      <c r="O218" s="445"/>
      <c r="P218" s="419"/>
      <c r="Q218" s="445"/>
      <c r="R218" s="704">
        <v>41289</v>
      </c>
      <c r="S218" s="708">
        <v>89099906.219999999</v>
      </c>
      <c r="T218" s="459">
        <f t="shared" si="11"/>
        <v>420744985.29999995</v>
      </c>
      <c r="U218" s="460" t="s">
        <v>820</v>
      </c>
      <c r="V218" s="707"/>
      <c r="W218" s="706"/>
      <c r="X218" s="322"/>
    </row>
    <row r="219" spans="1:24" s="831" customFormat="1" ht="28.7" customHeight="1">
      <c r="A219" s="965"/>
      <c r="B219" s="900"/>
      <c r="C219" s="453"/>
      <c r="D219" s="420"/>
      <c r="E219" s="965"/>
      <c r="F219" s="879"/>
      <c r="G219" s="420"/>
      <c r="H219" s="934"/>
      <c r="I219" s="422"/>
      <c r="J219" s="968"/>
      <c r="K219" s="965"/>
      <c r="L219" s="445"/>
      <c r="M219" s="465"/>
      <c r="N219" s="934"/>
      <c r="O219" s="445"/>
      <c r="P219" s="419"/>
      <c r="Q219" s="445"/>
      <c r="R219" s="704">
        <v>41376</v>
      </c>
      <c r="S219" s="708">
        <v>109610516.45</v>
      </c>
      <c r="T219" s="459">
        <f t="shared" si="11"/>
        <v>311134468.84999996</v>
      </c>
      <c r="U219" s="460" t="s">
        <v>820</v>
      </c>
      <c r="V219" s="707"/>
      <c r="W219" s="706"/>
      <c r="X219" s="466"/>
    </row>
    <row r="220" spans="1:24" s="831" customFormat="1" ht="28.7" customHeight="1">
      <c r="A220" s="965"/>
      <c r="B220" s="900"/>
      <c r="C220" s="453"/>
      <c r="D220" s="420"/>
      <c r="E220" s="965"/>
      <c r="F220" s="879"/>
      <c r="G220" s="420"/>
      <c r="H220" s="934"/>
      <c r="I220" s="422"/>
      <c r="J220" s="968"/>
      <c r="K220" s="965"/>
      <c r="L220" s="445"/>
      <c r="M220" s="465"/>
      <c r="N220" s="934"/>
      <c r="O220" s="445"/>
      <c r="P220" s="419"/>
      <c r="Q220" s="445"/>
      <c r="R220" s="1716">
        <v>41408</v>
      </c>
      <c r="S220" s="1719">
        <v>311134468.85000002</v>
      </c>
      <c r="T220" s="1721">
        <f t="shared" si="11"/>
        <v>0</v>
      </c>
      <c r="U220" s="1736" t="s">
        <v>821</v>
      </c>
      <c r="V220" s="705">
        <v>41422</v>
      </c>
      <c r="W220" s="855" t="s">
        <v>827</v>
      </c>
      <c r="X220" s="702">
        <v>444393.06</v>
      </c>
    </row>
    <row r="221" spans="1:24" s="831" customFormat="1" ht="28.7" customHeight="1">
      <c r="A221" s="965"/>
      <c r="B221" s="900"/>
      <c r="C221" s="453"/>
      <c r="D221" s="420"/>
      <c r="E221" s="965"/>
      <c r="F221" s="879"/>
      <c r="G221" s="420"/>
      <c r="H221" s="934"/>
      <c r="I221" s="422"/>
      <c r="J221" s="968"/>
      <c r="K221" s="965"/>
      <c r="L221" s="445"/>
      <c r="M221" s="465"/>
      <c r="N221" s="934"/>
      <c r="O221" s="445"/>
      <c r="P221" s="419"/>
      <c r="Q221" s="445"/>
      <c r="R221" s="1717"/>
      <c r="S221" s="1720"/>
      <c r="T221" s="1722"/>
      <c r="U221" s="1737"/>
      <c r="V221" s="704">
        <v>41428</v>
      </c>
      <c r="W221" s="703" t="s">
        <v>827</v>
      </c>
      <c r="X221" s="702">
        <v>1960288.55</v>
      </c>
    </row>
    <row r="222" spans="1:24" s="831" customFormat="1" ht="28.7" customHeight="1">
      <c r="A222" s="965"/>
      <c r="B222" s="900"/>
      <c r="C222" s="453"/>
      <c r="D222" s="420"/>
      <c r="E222" s="965"/>
      <c r="F222" s="879"/>
      <c r="G222" s="420"/>
      <c r="H222" s="934"/>
      <c r="I222" s="422"/>
      <c r="J222" s="968"/>
      <c r="K222" s="965"/>
      <c r="L222" s="445"/>
      <c r="M222" s="465"/>
      <c r="N222" s="934"/>
      <c r="O222" s="445"/>
      <c r="P222" s="419"/>
      <c r="Q222" s="445"/>
      <c r="R222" s="1717"/>
      <c r="S222" s="1720"/>
      <c r="T222" s="1722"/>
      <c r="U222" s="1737"/>
      <c r="V222" s="637">
        <v>41439</v>
      </c>
      <c r="W222" s="855" t="s">
        <v>827</v>
      </c>
      <c r="X222" s="702">
        <v>1375006.88</v>
      </c>
    </row>
    <row r="223" spans="1:24" s="831" customFormat="1" ht="21.1">
      <c r="A223" s="965"/>
      <c r="B223" s="900"/>
      <c r="C223" s="453"/>
      <c r="D223" s="420"/>
      <c r="E223" s="965"/>
      <c r="F223" s="879"/>
      <c r="G223" s="420"/>
      <c r="H223" s="934"/>
      <c r="I223" s="422"/>
      <c r="J223" s="968"/>
      <c r="K223" s="965"/>
      <c r="L223" s="445"/>
      <c r="M223" s="465"/>
      <c r="N223" s="934"/>
      <c r="O223" s="445"/>
      <c r="P223" s="419"/>
      <c r="Q223" s="445"/>
      <c r="R223" s="1717"/>
      <c r="S223" s="1720"/>
      <c r="T223" s="1722"/>
      <c r="U223" s="1737"/>
      <c r="V223" s="637">
        <v>41449</v>
      </c>
      <c r="W223" s="855" t="s">
        <v>827</v>
      </c>
      <c r="X223" s="702">
        <v>700003.5000540684</v>
      </c>
    </row>
    <row r="224" spans="1:24" s="831" customFormat="1" ht="21.1">
      <c r="A224" s="965"/>
      <c r="B224" s="900"/>
      <c r="C224" s="453"/>
      <c r="D224" s="420"/>
      <c r="E224" s="965"/>
      <c r="F224" s="879"/>
      <c r="G224" s="420"/>
      <c r="H224" s="934"/>
      <c r="I224" s="422"/>
      <c r="J224" s="968"/>
      <c r="K224" s="965"/>
      <c r="L224" s="445"/>
      <c r="M224" s="465"/>
      <c r="N224" s="934"/>
      <c r="O224" s="445"/>
      <c r="P224" s="419"/>
      <c r="Q224" s="445"/>
      <c r="R224" s="1717"/>
      <c r="S224" s="1720"/>
      <c r="T224" s="1722"/>
      <c r="U224" s="1737"/>
      <c r="V224" s="637">
        <v>41451</v>
      </c>
      <c r="W224" s="855" t="s">
        <v>827</v>
      </c>
      <c r="X224" s="702">
        <v>293751.46999999997</v>
      </c>
    </row>
    <row r="225" spans="1:25" s="831" customFormat="1" ht="13.6">
      <c r="A225" s="965"/>
      <c r="B225" s="900"/>
      <c r="C225" s="453"/>
      <c r="D225" s="420"/>
      <c r="E225" s="965"/>
      <c r="F225" s="879"/>
      <c r="G225" s="420"/>
      <c r="H225" s="934"/>
      <c r="I225" s="422"/>
      <c r="J225" s="968"/>
      <c r="K225" s="965"/>
      <c r="L225" s="445"/>
      <c r="M225" s="465"/>
      <c r="N225" s="934"/>
      <c r="O225" s="445"/>
      <c r="P225" s="419"/>
      <c r="Q225" s="445"/>
      <c r="R225" s="1717"/>
      <c r="S225" s="1720"/>
      <c r="T225" s="1722"/>
      <c r="U225" s="1737"/>
      <c r="V225" s="637">
        <v>41464</v>
      </c>
      <c r="W225" s="855" t="s">
        <v>832</v>
      </c>
      <c r="X225" s="702">
        <v>1024380.12</v>
      </c>
    </row>
    <row r="226" spans="1:25" s="831" customFormat="1" ht="21.75" thickBot="1">
      <c r="A226" s="966"/>
      <c r="B226" s="979"/>
      <c r="C226" s="467"/>
      <c r="D226" s="468"/>
      <c r="E226" s="966"/>
      <c r="F226" s="977"/>
      <c r="G226" s="468"/>
      <c r="H226" s="122"/>
      <c r="I226" s="974"/>
      <c r="J226" s="969"/>
      <c r="K226" s="966"/>
      <c r="L226" s="469"/>
      <c r="M226" s="470"/>
      <c r="N226" s="122"/>
      <c r="O226" s="469"/>
      <c r="P226" s="471"/>
      <c r="Q226" s="469"/>
      <c r="R226" s="1733"/>
      <c r="S226" s="1734"/>
      <c r="T226" s="1735"/>
      <c r="U226" s="1738"/>
      <c r="V226" s="472">
        <v>41620</v>
      </c>
      <c r="W226" s="701" t="s">
        <v>834</v>
      </c>
      <c r="X226" s="473">
        <v>13475.35</v>
      </c>
    </row>
    <row r="227" spans="1:25" s="831" customFormat="1" ht="13.6">
      <c r="A227" s="762"/>
      <c r="B227" s="762"/>
      <c r="C227" s="762"/>
      <c r="D227" s="762"/>
      <c r="E227" s="762"/>
      <c r="F227" s="765"/>
      <c r="G227" s="762"/>
      <c r="H227" s="763"/>
      <c r="I227" s="764"/>
      <c r="J227" s="764"/>
      <c r="K227" s="764"/>
      <c r="L227" s="763"/>
      <c r="M227" s="763"/>
      <c r="N227" s="763"/>
      <c r="O227" s="763"/>
      <c r="P227" s="763"/>
      <c r="Q227" s="763"/>
      <c r="R227" s="762"/>
      <c r="S227" s="763"/>
      <c r="T227" s="762"/>
      <c r="U227" s="762"/>
      <c r="V227" s="762"/>
      <c r="W227" s="762"/>
      <c r="X227" s="762"/>
    </row>
    <row r="228" spans="1:25" ht="17.7" thickBot="1">
      <c r="A228" s="937"/>
      <c r="B228" s="937"/>
      <c r="C228" s="937"/>
      <c r="D228" s="937"/>
      <c r="E228" s="937"/>
      <c r="F228" s="1424" t="s">
        <v>840</v>
      </c>
      <c r="G228" s="1424"/>
      <c r="H228" s="474">
        <f>SUM(H6:H219)</f>
        <v>29999999999.640007</v>
      </c>
      <c r="I228" s="41"/>
      <c r="J228" s="1424" t="s">
        <v>841</v>
      </c>
      <c r="K228" s="1424"/>
      <c r="L228" s="1424"/>
      <c r="M228" s="1424"/>
      <c r="N228" s="1424"/>
      <c r="O228" s="474">
        <f>SUM(O6:O221)</f>
        <v>21856403573.580002</v>
      </c>
      <c r="P228" s="344"/>
      <c r="Q228" s="344"/>
      <c r="R228" s="937"/>
      <c r="S228" s="937"/>
      <c r="T228" s="937"/>
      <c r="U228" s="937"/>
      <c r="V228" s="1424" t="s">
        <v>842</v>
      </c>
      <c r="W228" s="1424"/>
      <c r="X228" s="474">
        <f>SUM(X6:X226)</f>
        <v>2646064358.2791348</v>
      </c>
      <c r="Y228" s="757"/>
    </row>
    <row r="229" spans="1:25" ht="14.3" customHeight="1" thickTop="1">
      <c r="A229" s="937"/>
      <c r="B229" s="937"/>
      <c r="C229" s="937"/>
      <c r="D229" s="937"/>
      <c r="E229" s="937"/>
      <c r="F229" s="143"/>
      <c r="G229" s="937"/>
      <c r="H229" s="174"/>
      <c r="I229" s="41"/>
      <c r="J229" s="41"/>
      <c r="K229" s="41"/>
      <c r="L229" s="937"/>
      <c r="M229" s="761"/>
      <c r="N229" s="761"/>
      <c r="O229" s="761"/>
      <c r="P229" s="761"/>
      <c r="Q229" s="937"/>
      <c r="R229" s="937"/>
      <c r="S229" s="937"/>
      <c r="T229" s="937"/>
      <c r="U229" s="937"/>
      <c r="V229" s="937"/>
      <c r="W229" s="937"/>
      <c r="X229" s="937"/>
    </row>
    <row r="230" spans="1:25" ht="14.95" thickBot="1">
      <c r="A230" s="937"/>
      <c r="B230" s="937"/>
      <c r="C230" s="937"/>
      <c r="D230" s="937"/>
      <c r="E230" s="937"/>
      <c r="F230" s="143"/>
      <c r="G230" s="937"/>
      <c r="H230" s="174"/>
      <c r="I230" s="41"/>
      <c r="J230" s="41"/>
      <c r="K230" s="41"/>
      <c r="L230" s="937"/>
      <c r="M230" s="761"/>
      <c r="N230" s="761"/>
      <c r="O230" s="761"/>
      <c r="P230" s="144"/>
      <c r="Q230" s="144"/>
      <c r="R230" s="144" t="s">
        <v>663</v>
      </c>
      <c r="S230" s="474">
        <f>SUM(S6:S221)</f>
        <v>18625147938.060001</v>
      </c>
      <c r="T230" s="344"/>
      <c r="U230" s="937"/>
      <c r="V230" s="937"/>
      <c r="W230" s="937"/>
      <c r="X230" s="937"/>
    </row>
    <row r="231" spans="1:25" ht="14.95" thickTop="1">
      <c r="A231" s="937"/>
      <c r="B231" s="937"/>
      <c r="C231" s="937"/>
      <c r="D231" s="937"/>
      <c r="E231" s="937"/>
      <c r="F231" s="143"/>
      <c r="G231" s="937"/>
      <c r="H231" s="174"/>
      <c r="I231" s="41"/>
      <c r="J231" s="41"/>
      <c r="K231" s="41"/>
      <c r="L231" s="937"/>
      <c r="M231" s="761"/>
      <c r="N231" s="761"/>
      <c r="O231" s="761"/>
      <c r="P231" s="761"/>
      <c r="Q231" s="761"/>
      <c r="R231" s="761"/>
      <c r="S231" s="761"/>
      <c r="T231" s="937"/>
      <c r="U231" s="937"/>
      <c r="V231" s="937"/>
      <c r="W231" s="937"/>
      <c r="X231" s="937"/>
    </row>
    <row r="232" spans="1:25" ht="13.75" customHeight="1">
      <c r="A232" s="1740" t="s">
        <v>843</v>
      </c>
      <c r="B232" s="1740"/>
      <c r="C232" s="1740"/>
      <c r="D232" s="1740"/>
      <c r="E232" s="1740"/>
      <c r="F232" s="1740"/>
      <c r="G232" s="1740"/>
      <c r="H232" s="1740"/>
      <c r="I232" s="1740"/>
      <c r="J232" s="1740"/>
      <c r="K232" s="1740"/>
      <c r="L232" s="1740"/>
      <c r="M232" s="1740"/>
      <c r="N232" s="1740"/>
      <c r="O232" s="1740"/>
      <c r="P232" s="1740"/>
      <c r="Q232" s="1740"/>
      <c r="R232" s="1740"/>
      <c r="S232" s="1740"/>
      <c r="T232" s="1740"/>
      <c r="U232" s="1740"/>
      <c r="V232" s="986"/>
      <c r="W232" s="986"/>
      <c r="X232" s="986"/>
    </row>
    <row r="233" spans="1:25" ht="12.75" customHeight="1">
      <c r="A233" s="1712" t="s">
        <v>844</v>
      </c>
      <c r="B233" s="1712"/>
      <c r="C233" s="1712"/>
      <c r="D233" s="1712"/>
      <c r="E233" s="1712"/>
      <c r="F233" s="1712"/>
      <c r="G233" s="1712"/>
      <c r="H233" s="1712"/>
      <c r="I233" s="1712"/>
      <c r="J233" s="1712"/>
      <c r="K233" s="1712"/>
      <c r="L233" s="1712"/>
      <c r="M233" s="1712"/>
      <c r="N233" s="1712"/>
      <c r="O233" s="1712"/>
      <c r="P233" s="1712"/>
      <c r="Q233" s="1712"/>
      <c r="R233" s="1712"/>
      <c r="S233" s="1712"/>
      <c r="T233" s="1712"/>
      <c r="U233" s="1712"/>
      <c r="V233" s="980"/>
      <c r="W233" s="980"/>
      <c r="X233" s="963"/>
    </row>
    <row r="234" spans="1:25" ht="18" customHeight="1">
      <c r="A234" s="1714" t="s">
        <v>845</v>
      </c>
      <c r="B234" s="1714"/>
      <c r="C234" s="1714"/>
      <c r="D234" s="1714"/>
      <c r="E234" s="1714"/>
      <c r="F234" s="1714"/>
      <c r="G234" s="1714"/>
      <c r="H234" s="1714"/>
      <c r="I234" s="1714"/>
      <c r="J234" s="1714"/>
      <c r="K234" s="1714"/>
      <c r="L234" s="1714"/>
      <c r="M234" s="1714"/>
      <c r="N234" s="1714"/>
      <c r="O234" s="1714"/>
      <c r="P234" s="1714"/>
      <c r="Q234" s="1714"/>
      <c r="R234" s="1714"/>
      <c r="S234" s="1714"/>
      <c r="T234" s="1714"/>
      <c r="U234" s="1714"/>
      <c r="V234" s="963"/>
      <c r="W234" s="963"/>
      <c r="X234" s="963"/>
    </row>
    <row r="235" spans="1:25" ht="14.3" customHeight="1">
      <c r="A235" s="1714" t="s">
        <v>846</v>
      </c>
      <c r="B235" s="1714"/>
      <c r="C235" s="1714"/>
      <c r="D235" s="1714"/>
      <c r="E235" s="1714"/>
      <c r="F235" s="1714"/>
      <c r="G235" s="1714"/>
      <c r="H235" s="1714"/>
      <c r="I235" s="1714"/>
      <c r="J235" s="1714"/>
      <c r="K235" s="1714"/>
      <c r="L235" s="1714"/>
      <c r="M235" s="1714"/>
      <c r="N235" s="1714"/>
      <c r="O235" s="1714"/>
      <c r="P235" s="1714"/>
      <c r="Q235" s="1714"/>
      <c r="R235" s="1714"/>
      <c r="S235" s="1714"/>
      <c r="T235" s="1714"/>
      <c r="U235" s="1714"/>
      <c r="V235" s="963"/>
      <c r="W235" s="963"/>
      <c r="X235" s="963"/>
    </row>
    <row r="236" spans="1:25" ht="14.3" customHeight="1">
      <c r="A236" s="1715" t="s">
        <v>847</v>
      </c>
      <c r="B236" s="1715"/>
      <c r="C236" s="1715"/>
      <c r="D236" s="1715"/>
      <c r="E236" s="1715"/>
      <c r="F236" s="1715"/>
      <c r="G236" s="1715"/>
      <c r="H236" s="1715"/>
      <c r="I236" s="1715"/>
      <c r="J236" s="1715"/>
      <c r="K236" s="1715"/>
      <c r="L236" s="1715"/>
      <c r="M236" s="1715"/>
      <c r="N236" s="1715"/>
      <c r="O236" s="1715"/>
      <c r="P236" s="1715"/>
      <c r="Q236" s="1715"/>
      <c r="R236" s="1715"/>
      <c r="S236" s="1715"/>
      <c r="T236" s="1715"/>
      <c r="U236" s="1715"/>
      <c r="V236" s="1715"/>
      <c r="W236" s="1715"/>
      <c r="X236" s="1715"/>
    </row>
    <row r="237" spans="1:25" ht="14.3" customHeight="1">
      <c r="A237" s="1712" t="s">
        <v>848</v>
      </c>
      <c r="B237" s="1712"/>
      <c r="C237" s="1712"/>
      <c r="D237" s="1712"/>
      <c r="E237" s="1712"/>
      <c r="F237" s="1712"/>
      <c r="G237" s="1712"/>
      <c r="H237" s="1712"/>
      <c r="I237" s="1712"/>
      <c r="J237" s="1712"/>
      <c r="K237" s="1712"/>
      <c r="L237" s="1712"/>
      <c r="M237" s="1712"/>
      <c r="N237" s="1712"/>
      <c r="O237" s="1712"/>
      <c r="P237" s="1712"/>
      <c r="Q237" s="1712"/>
      <c r="R237" s="1712"/>
      <c r="S237" s="1712"/>
      <c r="T237" s="1712"/>
      <c r="U237" s="1712"/>
      <c r="V237" s="1712"/>
      <c r="W237" s="1712"/>
      <c r="X237" s="1712"/>
    </row>
    <row r="238" spans="1:25" ht="14.3" customHeight="1">
      <c r="A238" s="1712"/>
      <c r="B238" s="1712"/>
      <c r="C238" s="1712"/>
      <c r="D238" s="1712"/>
      <c r="E238" s="1712"/>
      <c r="F238" s="1712"/>
      <c r="G238" s="1712"/>
      <c r="H238" s="1712"/>
      <c r="I238" s="1712"/>
      <c r="J238" s="1712"/>
      <c r="K238" s="1712"/>
      <c r="L238" s="1712"/>
      <c r="M238" s="1712"/>
      <c r="N238" s="1712"/>
      <c r="O238" s="1712"/>
      <c r="P238" s="1712"/>
      <c r="Q238" s="1712"/>
      <c r="R238" s="1712"/>
      <c r="S238" s="1712"/>
      <c r="T238" s="1712"/>
      <c r="U238" s="1712"/>
      <c r="V238" s="1712"/>
      <c r="W238" s="1712"/>
      <c r="X238" s="1712"/>
    </row>
    <row r="239" spans="1:25" ht="14.3" customHeight="1">
      <c r="A239" s="1712" t="s">
        <v>849</v>
      </c>
      <c r="B239" s="1712"/>
      <c r="C239" s="1712"/>
      <c r="D239" s="1712"/>
      <c r="E239" s="1712"/>
      <c r="F239" s="1712"/>
      <c r="G239" s="1712"/>
      <c r="H239" s="1712"/>
      <c r="I239" s="1712"/>
      <c r="J239" s="1712"/>
      <c r="K239" s="1712"/>
      <c r="L239" s="1712"/>
      <c r="M239" s="1712"/>
      <c r="N239" s="1712"/>
      <c r="O239" s="1712"/>
      <c r="P239" s="1712"/>
      <c r="Q239" s="1712"/>
      <c r="R239" s="1712"/>
      <c r="S239" s="1712"/>
      <c r="T239" s="1712"/>
      <c r="U239" s="1712"/>
      <c r="V239" s="1712"/>
      <c r="W239" s="1712"/>
      <c r="X239" s="1712"/>
    </row>
    <row r="240" spans="1:25" ht="14.3" customHeight="1">
      <c r="A240" s="1712" t="s">
        <v>850</v>
      </c>
      <c r="B240" s="1712"/>
      <c r="C240" s="1712"/>
      <c r="D240" s="1712"/>
      <c r="E240" s="1712"/>
      <c r="F240" s="1712"/>
      <c r="G240" s="1712"/>
      <c r="H240" s="1712"/>
      <c r="I240" s="1712"/>
      <c r="J240" s="1712"/>
      <c r="K240" s="1712"/>
      <c r="L240" s="1712"/>
      <c r="M240" s="1712"/>
      <c r="N240" s="1712"/>
      <c r="O240" s="1712"/>
      <c r="P240" s="1712"/>
      <c r="Q240" s="1712"/>
      <c r="R240" s="1712"/>
      <c r="S240" s="1712"/>
      <c r="T240" s="1712"/>
      <c r="U240" s="1712"/>
      <c r="V240" s="1712"/>
      <c r="W240" s="1712"/>
      <c r="X240" s="1712"/>
    </row>
    <row r="241" spans="1:24" ht="14.3" customHeight="1">
      <c r="A241" s="1712" t="s">
        <v>851</v>
      </c>
      <c r="B241" s="1712"/>
      <c r="C241" s="1712"/>
      <c r="D241" s="1712"/>
      <c r="E241" s="1712"/>
      <c r="F241" s="1712"/>
      <c r="G241" s="1712"/>
      <c r="H241" s="1712"/>
      <c r="I241" s="1712"/>
      <c r="J241" s="1712"/>
      <c r="K241" s="1712"/>
      <c r="L241" s="1712"/>
      <c r="M241" s="1712"/>
      <c r="N241" s="1712"/>
      <c r="O241" s="1712"/>
      <c r="P241" s="1712"/>
      <c r="Q241" s="1712"/>
      <c r="R241" s="1712"/>
      <c r="S241" s="1712"/>
      <c r="T241" s="1712"/>
      <c r="U241" s="1712"/>
      <c r="V241" s="1712"/>
      <c r="W241" s="1712"/>
      <c r="X241" s="1712"/>
    </row>
    <row r="242" spans="1:24" ht="14.3" customHeight="1">
      <c r="A242" s="1712" t="s">
        <v>852</v>
      </c>
      <c r="B242" s="1712"/>
      <c r="C242" s="1712"/>
      <c r="D242" s="1712"/>
      <c r="E242" s="1712"/>
      <c r="F242" s="1712"/>
      <c r="G242" s="1712"/>
      <c r="H242" s="1712"/>
      <c r="I242" s="1712"/>
      <c r="J242" s="1712"/>
      <c r="K242" s="1712"/>
      <c r="L242" s="1712"/>
      <c r="M242" s="1712"/>
      <c r="N242" s="1712"/>
      <c r="O242" s="1712"/>
      <c r="P242" s="1712"/>
      <c r="Q242" s="1712"/>
      <c r="R242" s="1712"/>
      <c r="S242" s="1712"/>
      <c r="T242" s="1712"/>
      <c r="U242" s="1712"/>
      <c r="V242" s="1712"/>
      <c r="W242" s="1712"/>
      <c r="X242" s="1712"/>
    </row>
    <row r="243" spans="1:24" ht="14.3" customHeight="1">
      <c r="A243" s="1712" t="s">
        <v>853</v>
      </c>
      <c r="B243" s="1712"/>
      <c r="C243" s="1712"/>
      <c r="D243" s="1712"/>
      <c r="E243" s="1712"/>
      <c r="F243" s="1712"/>
      <c r="G243" s="1712"/>
      <c r="H243" s="1712"/>
      <c r="I243" s="1712"/>
      <c r="J243" s="1712"/>
      <c r="K243" s="1712"/>
      <c r="L243" s="1712"/>
      <c r="M243" s="1712"/>
      <c r="N243" s="1712"/>
      <c r="O243" s="1712"/>
      <c r="P243" s="1712"/>
      <c r="Q243" s="1712"/>
      <c r="R243" s="1712"/>
      <c r="S243" s="1712"/>
      <c r="T243" s="1712"/>
      <c r="U243" s="1712"/>
      <c r="V243" s="1712"/>
      <c r="W243" s="1712"/>
      <c r="X243" s="1712"/>
    </row>
    <row r="244" spans="1:24" ht="14.3" customHeight="1">
      <c r="A244" s="1712" t="s">
        <v>854</v>
      </c>
      <c r="B244" s="1712"/>
      <c r="C244" s="1712"/>
      <c r="D244" s="1712"/>
      <c r="E244" s="1712"/>
      <c r="F244" s="1712"/>
      <c r="G244" s="1712"/>
      <c r="H244" s="1712"/>
      <c r="I244" s="1712"/>
      <c r="J244" s="1712"/>
      <c r="K244" s="1712"/>
      <c r="L244" s="1712"/>
      <c r="M244" s="1712"/>
      <c r="N244" s="1712"/>
      <c r="O244" s="1712"/>
      <c r="P244" s="1712"/>
      <c r="Q244" s="1712"/>
      <c r="R244" s="1712"/>
      <c r="S244" s="1712"/>
      <c r="T244" s="1712"/>
      <c r="U244" s="1712"/>
      <c r="V244" s="1712"/>
      <c r="W244" s="1712"/>
      <c r="X244" s="1712"/>
    </row>
    <row r="245" spans="1:24" ht="13.6">
      <c r="A245" s="1712" t="s">
        <v>855</v>
      </c>
      <c r="B245" s="1712"/>
      <c r="C245" s="1712"/>
      <c r="D245" s="1712"/>
      <c r="E245" s="1712"/>
      <c r="F245" s="1712"/>
      <c r="G245" s="1712"/>
      <c r="H245" s="1712"/>
      <c r="I245" s="1712"/>
      <c r="J245" s="1712"/>
      <c r="K245" s="1712"/>
      <c r="L245" s="1712"/>
      <c r="M245" s="1712"/>
      <c r="N245" s="1712"/>
      <c r="O245" s="1712"/>
      <c r="P245" s="1712"/>
      <c r="Q245" s="1712"/>
      <c r="R245" s="1712"/>
      <c r="S245" s="1712"/>
      <c r="T245" s="1712"/>
      <c r="U245" s="1712"/>
      <c r="V245" s="1712"/>
      <c r="W245" s="1712"/>
      <c r="X245" s="1712"/>
    </row>
    <row r="246" spans="1:24" ht="13.6">
      <c r="A246" s="1712" t="s">
        <v>856</v>
      </c>
      <c r="B246" s="1712"/>
      <c r="C246" s="1712"/>
      <c r="D246" s="1712"/>
      <c r="E246" s="1712"/>
      <c r="F246" s="1712"/>
      <c r="G246" s="1712"/>
      <c r="H246" s="1712"/>
      <c r="I246" s="1712"/>
      <c r="J246" s="1712"/>
      <c r="K246" s="1712"/>
      <c r="L246" s="1712"/>
      <c r="M246" s="1712"/>
      <c r="N246" s="1712"/>
      <c r="O246" s="1712"/>
      <c r="P246" s="1712"/>
      <c r="Q246" s="1712"/>
      <c r="R246" s="1712"/>
      <c r="S246" s="1712"/>
      <c r="T246" s="1712"/>
      <c r="U246" s="1712"/>
      <c r="V246" s="1712"/>
      <c r="W246" s="1712"/>
      <c r="X246" s="1712"/>
    </row>
    <row r="247" spans="1:24" ht="13.6">
      <c r="A247" s="1712" t="s">
        <v>857</v>
      </c>
      <c r="B247" s="1712"/>
      <c r="C247" s="1712"/>
      <c r="D247" s="1712"/>
      <c r="E247" s="1712"/>
      <c r="F247" s="1712"/>
      <c r="G247" s="1712"/>
      <c r="H247" s="1712"/>
      <c r="I247" s="1712"/>
      <c r="J247" s="1712"/>
      <c r="K247" s="1712"/>
      <c r="L247" s="1712"/>
      <c r="M247" s="1712"/>
      <c r="N247" s="1712"/>
      <c r="O247" s="1712"/>
      <c r="P247" s="1712"/>
      <c r="Q247" s="1712"/>
      <c r="R247" s="1712"/>
      <c r="S247" s="1712"/>
      <c r="T247" s="1712"/>
      <c r="U247" s="1712"/>
      <c r="V247" s="1712"/>
      <c r="W247" s="1712"/>
      <c r="X247" s="1712"/>
    </row>
    <row r="248" spans="1:24" ht="13.6">
      <c r="A248" s="1712" t="s">
        <v>3000</v>
      </c>
      <c r="B248" s="1712"/>
      <c r="C248" s="1712"/>
      <c r="D248" s="1712"/>
      <c r="E248" s="1712"/>
      <c r="F248" s="1712"/>
      <c r="G248" s="1712"/>
      <c r="H248" s="1712"/>
      <c r="I248" s="1712"/>
      <c r="J248" s="1712"/>
      <c r="K248" s="1712"/>
      <c r="L248" s="1712"/>
      <c r="M248" s="1712"/>
      <c r="N248" s="1712"/>
      <c r="O248" s="1712"/>
      <c r="P248" s="1712"/>
      <c r="Q248" s="1712"/>
      <c r="R248" s="1712"/>
      <c r="S248" s="1712"/>
      <c r="T248" s="1712"/>
      <c r="U248" s="1712"/>
      <c r="V248" s="1712"/>
      <c r="W248" s="1712"/>
      <c r="X248" s="1712"/>
    </row>
    <row r="249" spans="1:24" ht="13.6">
      <c r="A249" s="1712" t="s">
        <v>3004</v>
      </c>
      <c r="B249" s="1712"/>
      <c r="C249" s="1712"/>
      <c r="D249" s="1712"/>
      <c r="E249" s="1712"/>
      <c r="F249" s="1712"/>
      <c r="G249" s="1712"/>
      <c r="H249" s="1712"/>
      <c r="I249" s="1712"/>
      <c r="J249" s="1712"/>
      <c r="K249" s="1712"/>
      <c r="L249" s="1712"/>
      <c r="M249" s="1712"/>
      <c r="N249" s="1712"/>
      <c r="O249" s="1712"/>
      <c r="P249" s="1712"/>
      <c r="Q249" s="1712"/>
      <c r="R249" s="1712"/>
      <c r="S249" s="1712"/>
      <c r="T249" s="1712"/>
      <c r="U249" s="1712"/>
      <c r="V249" s="1712"/>
      <c r="W249" s="1712"/>
      <c r="X249" s="1712"/>
    </row>
    <row r="250" spans="1:24" ht="13.6">
      <c r="A250" s="1712" t="s">
        <v>3005</v>
      </c>
      <c r="B250" s="1712"/>
      <c r="C250" s="1712"/>
      <c r="D250" s="1712"/>
      <c r="E250" s="1712"/>
      <c r="F250" s="1712"/>
      <c r="G250" s="1712"/>
      <c r="H250" s="1712"/>
      <c r="I250" s="1712"/>
      <c r="J250" s="1712"/>
      <c r="K250" s="1712"/>
      <c r="L250" s="1712"/>
      <c r="M250" s="1712"/>
      <c r="N250" s="1712"/>
      <c r="O250" s="1712"/>
      <c r="P250" s="1712"/>
      <c r="Q250" s="1712"/>
      <c r="R250" s="1712"/>
      <c r="S250" s="1712"/>
      <c r="T250" s="1712"/>
      <c r="U250" s="1712"/>
      <c r="V250" s="1712"/>
      <c r="W250" s="1712"/>
      <c r="X250" s="1712"/>
    </row>
    <row r="251" spans="1:24" s="1104" customFormat="1" ht="13.6">
      <c r="A251" s="1713" t="s">
        <v>3076</v>
      </c>
      <c r="B251" s="1713"/>
      <c r="C251" s="1713"/>
      <c r="D251" s="1713"/>
      <c r="E251" s="1713"/>
      <c r="F251" s="1713"/>
      <c r="G251" s="1713"/>
      <c r="H251" s="1713"/>
      <c r="I251" s="1713"/>
      <c r="J251" s="1713"/>
      <c r="K251" s="1713"/>
      <c r="L251" s="1713"/>
      <c r="M251" s="1713"/>
      <c r="N251" s="1713"/>
      <c r="O251" s="1713"/>
      <c r="P251" s="1713"/>
      <c r="Q251" s="1713"/>
      <c r="R251" s="1713"/>
      <c r="S251" s="1713"/>
      <c r="T251" s="1713"/>
      <c r="U251" s="1713"/>
      <c r="V251" s="1713"/>
      <c r="W251" s="1713"/>
      <c r="X251" s="1713"/>
    </row>
  </sheetData>
  <protectedRanges>
    <protectedRange sqref="T6:T10" name="Range1_2_1_1_1"/>
  </protectedRanges>
  <mergeCells count="109">
    <mergeCell ref="V4:X4"/>
    <mergeCell ref="T99:T101"/>
    <mergeCell ref="U99:U101"/>
    <mergeCell ref="A1:X1"/>
    <mergeCell ref="A2:X2"/>
    <mergeCell ref="A4:A5"/>
    <mergeCell ref="B4:B5"/>
    <mergeCell ref="C4:E4"/>
    <mergeCell ref="R60:R61"/>
    <mergeCell ref="S60:S61"/>
    <mergeCell ref="T29:T33"/>
    <mergeCell ref="T60:T61"/>
    <mergeCell ref="R9:R10"/>
    <mergeCell ref="S9:S10"/>
    <mergeCell ref="T9:T10"/>
    <mergeCell ref="R29:R33"/>
    <mergeCell ref="S29:S33"/>
    <mergeCell ref="S51:S55"/>
    <mergeCell ref="T51:T55"/>
    <mergeCell ref="U94:U95"/>
    <mergeCell ref="T94:T95"/>
    <mergeCell ref="R94:R95"/>
    <mergeCell ref="S94:S95"/>
    <mergeCell ref="R51:R55"/>
    <mergeCell ref="R99:R101"/>
    <mergeCell ref="S99:S101"/>
    <mergeCell ref="U77:U82"/>
    <mergeCell ref="U6:U7"/>
    <mergeCell ref="U29:U33"/>
    <mergeCell ref="U60:U61"/>
    <mergeCell ref="U9:U10"/>
    <mergeCell ref="T6:T7"/>
    <mergeCell ref="R108:R110"/>
    <mergeCell ref="S108:S110"/>
    <mergeCell ref="U51:U55"/>
    <mergeCell ref="R67:R68"/>
    <mergeCell ref="S67:S68"/>
    <mergeCell ref="T108:T110"/>
    <mergeCell ref="U108:U110"/>
    <mergeCell ref="F4:F5"/>
    <mergeCell ref="G4:G5"/>
    <mergeCell ref="H4:H5"/>
    <mergeCell ref="T77:T82"/>
    <mergeCell ref="I4:I5"/>
    <mergeCell ref="R6:R7"/>
    <mergeCell ref="S6:S7"/>
    <mergeCell ref="T67:T68"/>
    <mergeCell ref="U67:U68"/>
    <mergeCell ref="R77:R82"/>
    <mergeCell ref="S77:S82"/>
    <mergeCell ref="J4:L4"/>
    <mergeCell ref="M4:O4"/>
    <mergeCell ref="P4:Q4"/>
    <mergeCell ref="R4:S4"/>
    <mergeCell ref="T4:U4"/>
    <mergeCell ref="R206:R211"/>
    <mergeCell ref="S206:S211"/>
    <mergeCell ref="T206:T211"/>
    <mergeCell ref="U206:U211"/>
    <mergeCell ref="R220:R226"/>
    <mergeCell ref="S220:S226"/>
    <mergeCell ref="T220:T226"/>
    <mergeCell ref="U220:U226"/>
    <mergeCell ref="S122:S130"/>
    <mergeCell ref="T122:T130"/>
    <mergeCell ref="U122:U130"/>
    <mergeCell ref="R141:R146"/>
    <mergeCell ref="S141:S146"/>
    <mergeCell ref="T141:T146"/>
    <mergeCell ref="U141:U146"/>
    <mergeCell ref="R153:R159"/>
    <mergeCell ref="S153:S159"/>
    <mergeCell ref="T153:T159"/>
    <mergeCell ref="U153:U159"/>
    <mergeCell ref="R122:R130"/>
    <mergeCell ref="R167:R173"/>
    <mergeCell ref="S167:S173"/>
    <mergeCell ref="T167:T173"/>
    <mergeCell ref="U167:U173"/>
    <mergeCell ref="R180:R185"/>
    <mergeCell ref="S180:S185"/>
    <mergeCell ref="T180:T185"/>
    <mergeCell ref="U180:U185"/>
    <mergeCell ref="R192:R195"/>
    <mergeCell ref="S192:S195"/>
    <mergeCell ref="T192:T195"/>
    <mergeCell ref="U192:U195"/>
    <mergeCell ref="F228:G228"/>
    <mergeCell ref="J228:N228"/>
    <mergeCell ref="A249:X249"/>
    <mergeCell ref="A250:X250"/>
    <mergeCell ref="A251:X251"/>
    <mergeCell ref="A235:U235"/>
    <mergeCell ref="A237:X238"/>
    <mergeCell ref="A245:X245"/>
    <mergeCell ref="A246:X246"/>
    <mergeCell ref="A247:X247"/>
    <mergeCell ref="A248:X248"/>
    <mergeCell ref="A244:X244"/>
    <mergeCell ref="A240:X240"/>
    <mergeCell ref="A241:X241"/>
    <mergeCell ref="A242:X242"/>
    <mergeCell ref="A243:X243"/>
    <mergeCell ref="A236:X236"/>
    <mergeCell ref="A239:X239"/>
    <mergeCell ref="V228:W228"/>
    <mergeCell ref="A232:U232"/>
    <mergeCell ref="A233:U233"/>
    <mergeCell ref="A234:U234"/>
  </mergeCells>
  <pageMargins left="0.7" right="0.7" top="0.75" bottom="0.75" header="0.3" footer="0.3"/>
  <pageSetup paperSize="5" scale="33" fitToHeight="5" orientation="landscape" r:id="rId1"/>
  <rowBreaks count="1" manualBreakCount="1">
    <brk id="187"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2128"/>
  <sheetViews>
    <sheetView tabSelected="1" topLeftCell="G1" workbookViewId="0">
      <pane ySplit="16" topLeftCell="A17" activePane="bottomLeft" state="frozenSplit"/>
      <selection activeCell="H1" sqref="H1"/>
      <selection pane="bottomLeft" activeCell="I4" sqref="I4"/>
    </sheetView>
  </sheetViews>
  <sheetFormatPr defaultColWidth="9.125" defaultRowHeight="13.6"/>
  <cols>
    <col min="1" max="1" width="18" style="745" customWidth="1"/>
    <col min="2" max="2" width="33.125" style="745" customWidth="1"/>
    <col min="3" max="3" width="119.125" style="745" customWidth="1"/>
    <col min="4" max="4" width="30.375" style="745" customWidth="1"/>
    <col min="5" max="5" width="10.875" style="745" customWidth="1"/>
    <col min="6" max="6" width="11.25" style="746" customWidth="1"/>
    <col min="7" max="7" width="47.875" style="745" customWidth="1"/>
    <col min="8" max="8" width="34.25" style="747" customWidth="1"/>
    <col min="9" max="9" width="30.375" style="747" customWidth="1"/>
    <col min="10" max="10" width="21.625" style="747" customWidth="1"/>
    <col min="11" max="11" width="51.75" style="745" customWidth="1"/>
    <col min="12" max="12" width="21.625" style="747" customWidth="1"/>
    <col min="13" max="13" width="16.875" style="747" customWidth="1"/>
    <col min="14" max="14" width="14.25" style="748" customWidth="1"/>
    <col min="15" max="15" width="15.875" style="747" customWidth="1"/>
    <col min="16" max="16" width="33.75" style="747" customWidth="1"/>
    <col min="17" max="18" width="19.125" style="747" customWidth="1"/>
    <col min="19" max="19" width="15.875" style="748" customWidth="1"/>
    <col min="20" max="21" width="12" style="745" customWidth="1"/>
    <col min="22" max="22" width="12.25" style="745" customWidth="1"/>
    <col min="23" max="16384" width="9.125" style="745"/>
  </cols>
  <sheetData>
    <row r="1" spans="1:19" ht="14.3" thickBot="1"/>
    <row r="2" spans="1:19" ht="15.65">
      <c r="B2" s="1" t="s">
        <v>274</v>
      </c>
      <c r="C2" s="2"/>
      <c r="D2" s="3"/>
      <c r="I2" s="1106" t="s">
        <v>290</v>
      </c>
      <c r="J2" s="1106"/>
    </row>
    <row r="3" spans="1:19" ht="14.3">
      <c r="B3" s="1045" t="s">
        <v>275</v>
      </c>
      <c r="C3" s="4"/>
      <c r="D3" s="5"/>
      <c r="I3" s="1106" t="s">
        <v>291</v>
      </c>
      <c r="J3" s="1106"/>
    </row>
    <row r="4" spans="1:19" ht="14.3">
      <c r="B4" s="1045" t="s">
        <v>276</v>
      </c>
      <c r="C4" s="6"/>
      <c r="D4" s="7"/>
      <c r="I4" s="11"/>
      <c r="J4" s="11"/>
    </row>
    <row r="5" spans="1:19" ht="14.3">
      <c r="B5" s="1045" t="s">
        <v>277</v>
      </c>
      <c r="C5" s="4"/>
      <c r="D5" s="5"/>
      <c r="I5" s="1106" t="s">
        <v>292</v>
      </c>
      <c r="J5" s="1106"/>
    </row>
    <row r="6" spans="1:19" ht="14.3">
      <c r="B6" s="8" t="s">
        <v>278</v>
      </c>
      <c r="C6" s="9"/>
      <c r="D6" s="10"/>
      <c r="I6" s="12"/>
      <c r="J6" s="12"/>
    </row>
    <row r="7" spans="1:19" ht="14.3">
      <c r="B7" s="1110" t="s">
        <v>279</v>
      </c>
      <c r="C7" s="1111"/>
      <c r="D7" s="1112"/>
      <c r="I7" s="1107" t="s">
        <v>293</v>
      </c>
      <c r="J7" s="1107"/>
    </row>
    <row r="8" spans="1:19" ht="14.3">
      <c r="B8" s="1113" t="s">
        <v>280</v>
      </c>
      <c r="C8" s="1114"/>
      <c r="D8" s="1115"/>
      <c r="I8" s="1108" t="str">
        <f>"For Period Ending "&amp; TEXT(Keys!$C$20, "MMMMMMMMM D, YYYY")</f>
        <v>For Period Ending January 10, 2020</v>
      </c>
      <c r="J8" s="1108"/>
    </row>
    <row r="9" spans="1:19" ht="14.3">
      <c r="B9" s="1113" t="s">
        <v>281</v>
      </c>
      <c r="C9" s="1114"/>
      <c r="D9" s="1115"/>
      <c r="I9" s="12"/>
      <c r="J9" s="12"/>
    </row>
    <row r="10" spans="1:19" ht="18.350000000000001">
      <c r="B10" s="1116" t="s">
        <v>282</v>
      </c>
      <c r="C10" s="1117"/>
      <c r="D10" s="1118"/>
      <c r="I10" s="1109" t="s">
        <v>294</v>
      </c>
      <c r="J10" s="1109"/>
    </row>
    <row r="11" spans="1:19" ht="30.25" customHeight="1" thickBot="1">
      <c r="B11" s="1119" t="s">
        <v>2931</v>
      </c>
      <c r="C11" s="1120"/>
      <c r="D11" s="1121"/>
    </row>
    <row r="15" spans="1:19" ht="17">
      <c r="A15" s="1011"/>
      <c r="B15" s="1011"/>
      <c r="C15" s="1011"/>
      <c r="D15" s="1011"/>
      <c r="E15" s="1011"/>
      <c r="F15" s="1014"/>
      <c r="G15" s="1011"/>
      <c r="H15" s="1046"/>
      <c r="I15" s="1046"/>
      <c r="J15" s="1046"/>
      <c r="K15" s="1011"/>
      <c r="L15" s="1123" t="s">
        <v>2938</v>
      </c>
      <c r="M15" s="1124"/>
      <c r="N15" s="1124"/>
      <c r="O15" s="1124"/>
      <c r="P15" s="1046"/>
      <c r="Q15" s="1046"/>
      <c r="R15" s="1125" t="s">
        <v>305</v>
      </c>
      <c r="S15" s="1124"/>
    </row>
    <row r="16" spans="1:19" ht="16.3">
      <c r="A16" s="1024" t="s">
        <v>866</v>
      </c>
      <c r="B16" s="1024" t="s">
        <v>0</v>
      </c>
      <c r="C16" s="1024" t="s">
        <v>295</v>
      </c>
      <c r="D16" s="1024" t="s">
        <v>296</v>
      </c>
      <c r="E16" s="1024" t="s">
        <v>297</v>
      </c>
      <c r="F16" s="1025" t="s">
        <v>1</v>
      </c>
      <c r="G16" s="1024" t="s">
        <v>2974</v>
      </c>
      <c r="H16" s="1017" t="s">
        <v>298</v>
      </c>
      <c r="I16" s="1017" t="s">
        <v>299</v>
      </c>
      <c r="J16" s="1017" t="s">
        <v>2975</v>
      </c>
      <c r="K16" s="1024" t="s">
        <v>300</v>
      </c>
      <c r="L16" s="1017" t="s">
        <v>301</v>
      </c>
      <c r="M16" s="1017" t="s">
        <v>2976</v>
      </c>
      <c r="N16" s="1018" t="s">
        <v>302</v>
      </c>
      <c r="O16" s="1017" t="s">
        <v>303</v>
      </c>
      <c r="P16" s="1017" t="s">
        <v>304</v>
      </c>
      <c r="Q16" s="1017" t="s">
        <v>2977</v>
      </c>
      <c r="R16" s="1017" t="s">
        <v>867</v>
      </c>
      <c r="S16" s="1018" t="s">
        <v>868</v>
      </c>
    </row>
    <row r="17" spans="1:19">
      <c r="A17" s="1012" t="s">
        <v>876</v>
      </c>
      <c r="B17" s="1012" t="s">
        <v>858</v>
      </c>
      <c r="C17" s="1012" t="s">
        <v>877</v>
      </c>
      <c r="D17" s="1012" t="s">
        <v>878</v>
      </c>
      <c r="E17" s="1012" t="s">
        <v>83</v>
      </c>
      <c r="F17" s="1013">
        <v>39805</v>
      </c>
      <c r="G17" s="1012" t="s">
        <v>284</v>
      </c>
      <c r="H17" s="1015">
        <v>12000000</v>
      </c>
      <c r="I17" s="1015">
        <v>0</v>
      </c>
      <c r="J17" s="1015">
        <v>13433242.67</v>
      </c>
      <c r="K17" s="1012" t="s">
        <v>1196</v>
      </c>
      <c r="L17" s="1015"/>
      <c r="M17" s="1015"/>
      <c r="N17" s="1016"/>
      <c r="O17" s="1015"/>
      <c r="P17" s="1015"/>
      <c r="Q17" s="1015"/>
      <c r="R17" s="1015"/>
      <c r="S17" s="1016"/>
    </row>
    <row r="18" spans="1:19">
      <c r="A18" s="1012" t="s">
        <v>876</v>
      </c>
      <c r="B18" s="1012" t="s">
        <v>283</v>
      </c>
      <c r="C18" s="1012" t="s">
        <v>877</v>
      </c>
      <c r="D18" s="1012" t="s">
        <v>878</v>
      </c>
      <c r="E18" s="1012" t="s">
        <v>83</v>
      </c>
      <c r="F18" s="1013">
        <v>40478</v>
      </c>
      <c r="G18" s="1012" t="s">
        <v>283</v>
      </c>
      <c r="H18" s="1015"/>
      <c r="I18" s="1015"/>
      <c r="J18" s="1015"/>
      <c r="K18" s="1012" t="s">
        <v>283</v>
      </c>
      <c r="L18" s="1015">
        <v>12000000</v>
      </c>
      <c r="M18" s="1015"/>
      <c r="N18" s="1016">
        <v>12000</v>
      </c>
      <c r="O18" s="1015">
        <v>1000</v>
      </c>
      <c r="P18" s="1015"/>
      <c r="Q18" s="1015"/>
      <c r="R18" s="1015"/>
      <c r="S18" s="1016"/>
    </row>
    <row r="19" spans="1:19">
      <c r="A19" s="1012" t="s">
        <v>876</v>
      </c>
      <c r="B19" s="1012" t="s">
        <v>283</v>
      </c>
      <c r="C19" s="1012" t="s">
        <v>877</v>
      </c>
      <c r="D19" s="1012" t="s">
        <v>878</v>
      </c>
      <c r="E19" s="1012" t="s">
        <v>83</v>
      </c>
      <c r="F19" s="1013">
        <v>40869</v>
      </c>
      <c r="G19" s="1012" t="s">
        <v>283</v>
      </c>
      <c r="H19" s="1015"/>
      <c r="I19" s="1015"/>
      <c r="J19" s="1015"/>
      <c r="K19" s="1012" t="s">
        <v>283</v>
      </c>
      <c r="L19" s="1015"/>
      <c r="M19" s="1015"/>
      <c r="N19" s="1016"/>
      <c r="O19" s="1015"/>
      <c r="P19" s="1015"/>
      <c r="Q19" s="1015"/>
      <c r="R19" s="1015">
        <v>326576</v>
      </c>
      <c r="S19" s="1016">
        <v>231782</v>
      </c>
    </row>
    <row r="20" spans="1:19">
      <c r="A20" s="1012" t="s">
        <v>879</v>
      </c>
      <c r="B20" s="1012" t="s">
        <v>880</v>
      </c>
      <c r="C20" s="1012" t="s">
        <v>881</v>
      </c>
      <c r="D20" s="1012" t="s">
        <v>882</v>
      </c>
      <c r="E20" s="1012" t="s">
        <v>6</v>
      </c>
      <c r="F20" s="1013">
        <v>39857</v>
      </c>
      <c r="G20" s="1012" t="s">
        <v>284</v>
      </c>
      <c r="H20" s="1015">
        <v>4400000</v>
      </c>
      <c r="I20" s="1015">
        <v>0</v>
      </c>
      <c r="J20" s="1015">
        <v>11748156.439999999</v>
      </c>
      <c r="K20" s="1012" t="s">
        <v>1196</v>
      </c>
      <c r="L20" s="1015"/>
      <c r="M20" s="1015"/>
      <c r="N20" s="1016"/>
      <c r="O20" s="1015"/>
      <c r="P20" s="1015"/>
      <c r="Q20" s="1015"/>
      <c r="R20" s="1015"/>
      <c r="S20" s="1016"/>
    </row>
    <row r="21" spans="1:19">
      <c r="A21" s="1012" t="s">
        <v>879</v>
      </c>
      <c r="B21" s="1012" t="s">
        <v>283</v>
      </c>
      <c r="C21" s="1012" t="s">
        <v>881</v>
      </c>
      <c r="D21" s="1012" t="s">
        <v>882</v>
      </c>
      <c r="E21" s="1012" t="s">
        <v>6</v>
      </c>
      <c r="F21" s="1013">
        <v>40158</v>
      </c>
      <c r="G21" s="1012" t="s">
        <v>283</v>
      </c>
      <c r="H21" s="1015">
        <v>6000000</v>
      </c>
      <c r="I21" s="1015"/>
      <c r="J21" s="1015"/>
      <c r="K21" s="1012" t="s">
        <v>283</v>
      </c>
      <c r="L21" s="1015"/>
      <c r="M21" s="1015"/>
      <c r="N21" s="1016"/>
      <c r="O21" s="1015"/>
      <c r="P21" s="1015"/>
      <c r="Q21" s="1015"/>
      <c r="R21" s="1015"/>
      <c r="S21" s="1016"/>
    </row>
    <row r="22" spans="1:19">
      <c r="A22" s="1012" t="s">
        <v>879</v>
      </c>
      <c r="B22" s="1012" t="s">
        <v>283</v>
      </c>
      <c r="C22" s="1012" t="s">
        <v>881</v>
      </c>
      <c r="D22" s="1012" t="s">
        <v>882</v>
      </c>
      <c r="E22" s="1012" t="s">
        <v>6</v>
      </c>
      <c r="F22" s="1013">
        <v>40787</v>
      </c>
      <c r="G22" s="1012" t="s">
        <v>283</v>
      </c>
      <c r="H22" s="1015"/>
      <c r="I22" s="1015"/>
      <c r="J22" s="1015"/>
      <c r="K22" s="1012" t="s">
        <v>283</v>
      </c>
      <c r="L22" s="1015">
        <v>10400000</v>
      </c>
      <c r="M22" s="1015"/>
      <c r="N22" s="1016">
        <v>10400</v>
      </c>
      <c r="O22" s="1015">
        <v>1000</v>
      </c>
      <c r="P22" s="1015"/>
      <c r="Q22" s="1015"/>
      <c r="R22" s="1015">
        <v>220000</v>
      </c>
      <c r="S22" s="1016">
        <v>220</v>
      </c>
    </row>
    <row r="23" spans="1:19">
      <c r="A23" s="1012" t="s">
        <v>883</v>
      </c>
      <c r="B23" s="1012" t="s">
        <v>884</v>
      </c>
      <c r="C23" s="1012" t="s">
        <v>885</v>
      </c>
      <c r="D23" s="1012" t="s">
        <v>886</v>
      </c>
      <c r="E23" s="1012" t="s">
        <v>105</v>
      </c>
      <c r="F23" s="1013">
        <v>39766</v>
      </c>
      <c r="G23" s="1012" t="s">
        <v>284</v>
      </c>
      <c r="H23" s="1015">
        <v>16369000</v>
      </c>
      <c r="I23" s="1015">
        <v>0</v>
      </c>
      <c r="J23" s="1015">
        <v>9229948.9700000007</v>
      </c>
      <c r="K23" s="1012" t="s">
        <v>898</v>
      </c>
      <c r="L23" s="1015"/>
      <c r="M23" s="1015"/>
      <c r="N23" s="1016"/>
      <c r="O23" s="1015"/>
      <c r="P23" s="1015"/>
      <c r="Q23" s="1015"/>
      <c r="R23" s="1015"/>
      <c r="S23" s="1016"/>
    </row>
    <row r="24" spans="1:19">
      <c r="A24" s="1012" t="s">
        <v>883</v>
      </c>
      <c r="B24" s="1012" t="s">
        <v>283</v>
      </c>
      <c r="C24" s="1012" t="s">
        <v>885</v>
      </c>
      <c r="D24" s="1012" t="s">
        <v>886</v>
      </c>
      <c r="E24" s="1012" t="s">
        <v>105</v>
      </c>
      <c r="F24" s="1013">
        <v>41639</v>
      </c>
      <c r="G24" s="1012" t="s">
        <v>283</v>
      </c>
      <c r="H24" s="1015"/>
      <c r="I24" s="1015"/>
      <c r="J24" s="1015"/>
      <c r="K24" s="1012" t="s">
        <v>283</v>
      </c>
      <c r="L24" s="1015">
        <v>8000000</v>
      </c>
      <c r="M24" s="1015"/>
      <c r="N24" s="1016">
        <v>16369</v>
      </c>
      <c r="O24" s="1015">
        <v>488.72869400000002</v>
      </c>
      <c r="P24" s="1015">
        <v>-8369000</v>
      </c>
      <c r="Q24" s="1015"/>
      <c r="R24" s="1015"/>
      <c r="S24" s="1016"/>
    </row>
    <row r="25" spans="1:19">
      <c r="A25" s="1012" t="s">
        <v>887</v>
      </c>
      <c r="B25" s="1012" t="s">
        <v>858</v>
      </c>
      <c r="C25" s="1012" t="s">
        <v>888</v>
      </c>
      <c r="D25" s="1012" t="s">
        <v>889</v>
      </c>
      <c r="E25" s="1012" t="s">
        <v>153</v>
      </c>
      <c r="F25" s="1013">
        <v>39836</v>
      </c>
      <c r="G25" s="1012" t="s">
        <v>284</v>
      </c>
      <c r="H25" s="1015">
        <v>111000000</v>
      </c>
      <c r="I25" s="1015">
        <v>0</v>
      </c>
      <c r="J25" s="1015">
        <v>125480000</v>
      </c>
      <c r="K25" s="1012" t="s">
        <v>1196</v>
      </c>
      <c r="L25" s="1015"/>
      <c r="M25" s="1015"/>
      <c r="N25" s="1016"/>
      <c r="O25" s="1015"/>
      <c r="P25" s="1015"/>
      <c r="Q25" s="1015"/>
      <c r="R25" s="1015"/>
      <c r="S25" s="1016"/>
    </row>
    <row r="26" spans="1:19">
      <c r="A26" s="1012" t="s">
        <v>887</v>
      </c>
      <c r="B26" s="1012" t="s">
        <v>283</v>
      </c>
      <c r="C26" s="1012" t="s">
        <v>888</v>
      </c>
      <c r="D26" s="1012" t="s">
        <v>889</v>
      </c>
      <c r="E26" s="1012" t="s">
        <v>153</v>
      </c>
      <c r="F26" s="1013">
        <v>40541</v>
      </c>
      <c r="G26" s="1012" t="s">
        <v>283</v>
      </c>
      <c r="H26" s="1015"/>
      <c r="I26" s="1015"/>
      <c r="J26" s="1015"/>
      <c r="K26" s="1012" t="s">
        <v>283</v>
      </c>
      <c r="L26" s="1015">
        <v>111000000</v>
      </c>
      <c r="M26" s="1015"/>
      <c r="N26" s="1016">
        <v>111000</v>
      </c>
      <c r="O26" s="1015">
        <v>1000</v>
      </c>
      <c r="P26" s="1015"/>
      <c r="Q26" s="1015"/>
      <c r="R26" s="1015"/>
      <c r="S26" s="1016"/>
    </row>
    <row r="27" spans="1:19">
      <c r="A27" s="1012" t="s">
        <v>887</v>
      </c>
      <c r="B27" s="1012" t="s">
        <v>283</v>
      </c>
      <c r="C27" s="1012" t="s">
        <v>888</v>
      </c>
      <c r="D27" s="1012" t="s">
        <v>889</v>
      </c>
      <c r="E27" s="1012" t="s">
        <v>153</v>
      </c>
      <c r="F27" s="1013">
        <v>40611</v>
      </c>
      <c r="G27" s="1012" t="s">
        <v>283</v>
      </c>
      <c r="H27" s="1015"/>
      <c r="I27" s="1015"/>
      <c r="J27" s="1015"/>
      <c r="K27" s="1012" t="s">
        <v>283</v>
      </c>
      <c r="L27" s="1015"/>
      <c r="M27" s="1015"/>
      <c r="N27" s="1016"/>
      <c r="O27" s="1015"/>
      <c r="P27" s="1015"/>
      <c r="Q27" s="1015"/>
      <c r="R27" s="1015">
        <v>3750000</v>
      </c>
      <c r="S27" s="1016">
        <v>837947</v>
      </c>
    </row>
    <row r="28" spans="1:19">
      <c r="A28" s="1012" t="s">
        <v>890</v>
      </c>
      <c r="B28" s="1012" t="s">
        <v>891</v>
      </c>
      <c r="C28" s="1012" t="s">
        <v>892</v>
      </c>
      <c r="D28" s="1012" t="s">
        <v>893</v>
      </c>
      <c r="E28" s="1012" t="s">
        <v>894</v>
      </c>
      <c r="F28" s="1013">
        <v>39885</v>
      </c>
      <c r="G28" s="1012" t="s">
        <v>285</v>
      </c>
      <c r="H28" s="1015">
        <v>10000000</v>
      </c>
      <c r="I28" s="1015">
        <v>0</v>
      </c>
      <c r="J28" s="1015">
        <v>10870902.67</v>
      </c>
      <c r="K28" s="1012" t="s">
        <v>1196</v>
      </c>
      <c r="L28" s="1015"/>
      <c r="M28" s="1015"/>
      <c r="N28" s="1016"/>
      <c r="O28" s="1015"/>
      <c r="P28" s="1015"/>
      <c r="Q28" s="1015"/>
      <c r="R28" s="1015"/>
      <c r="S28" s="1016"/>
    </row>
    <row r="29" spans="1:19">
      <c r="A29" s="1012" t="s">
        <v>890</v>
      </c>
      <c r="B29" s="1012" t="s">
        <v>283</v>
      </c>
      <c r="C29" s="1012" t="s">
        <v>892</v>
      </c>
      <c r="D29" s="1012" t="s">
        <v>893</v>
      </c>
      <c r="E29" s="1012" t="s">
        <v>894</v>
      </c>
      <c r="F29" s="1013">
        <v>40135</v>
      </c>
      <c r="G29" s="1012" t="s">
        <v>283</v>
      </c>
      <c r="H29" s="1015"/>
      <c r="I29" s="1015"/>
      <c r="J29" s="1015"/>
      <c r="K29" s="1012" t="s">
        <v>283</v>
      </c>
      <c r="L29" s="1015">
        <v>10000000</v>
      </c>
      <c r="M29" s="1015"/>
      <c r="N29" s="1016">
        <v>10000</v>
      </c>
      <c r="O29" s="1015">
        <v>1000</v>
      </c>
      <c r="P29" s="1015"/>
      <c r="Q29" s="1015"/>
      <c r="R29" s="1015">
        <v>500000</v>
      </c>
      <c r="S29" s="1016">
        <v>500</v>
      </c>
    </row>
    <row r="30" spans="1:19">
      <c r="A30" s="1012" t="s">
        <v>895</v>
      </c>
      <c r="B30" s="1012"/>
      <c r="C30" s="1012" t="s">
        <v>896</v>
      </c>
      <c r="D30" s="1012" t="s">
        <v>897</v>
      </c>
      <c r="E30" s="1012" t="s">
        <v>105</v>
      </c>
      <c r="F30" s="1013">
        <v>39836</v>
      </c>
      <c r="G30" s="1012" t="s">
        <v>284</v>
      </c>
      <c r="H30" s="1015">
        <v>3500000</v>
      </c>
      <c r="I30" s="1015">
        <v>0</v>
      </c>
      <c r="J30" s="1015">
        <v>1274909.5900000001</v>
      </c>
      <c r="K30" s="1012" t="s">
        <v>898</v>
      </c>
      <c r="L30" s="1015"/>
      <c r="M30" s="1015"/>
      <c r="N30" s="1016"/>
      <c r="O30" s="1015"/>
      <c r="P30" s="1015"/>
      <c r="Q30" s="1015"/>
      <c r="R30" s="1015"/>
      <c r="S30" s="1016"/>
    </row>
    <row r="31" spans="1:19">
      <c r="A31" s="1012" t="s">
        <v>895</v>
      </c>
      <c r="B31" s="1012" t="s">
        <v>283</v>
      </c>
      <c r="C31" s="1012" t="s">
        <v>896</v>
      </c>
      <c r="D31" s="1012" t="s">
        <v>897</v>
      </c>
      <c r="E31" s="1012" t="s">
        <v>105</v>
      </c>
      <c r="F31" s="1013">
        <v>41597</v>
      </c>
      <c r="G31" s="1012" t="s">
        <v>283</v>
      </c>
      <c r="H31" s="1015"/>
      <c r="I31" s="1015"/>
      <c r="J31" s="1015"/>
      <c r="K31" s="1012" t="s">
        <v>283</v>
      </c>
      <c r="L31" s="1015">
        <v>815100</v>
      </c>
      <c r="M31" s="1015"/>
      <c r="N31" s="1016">
        <v>2964</v>
      </c>
      <c r="O31" s="1015">
        <v>275</v>
      </c>
      <c r="P31" s="1015">
        <v>-2148900</v>
      </c>
      <c r="Q31" s="1015"/>
      <c r="R31" s="1015"/>
      <c r="S31" s="1016"/>
    </row>
    <row r="32" spans="1:19">
      <c r="A32" s="1012" t="s">
        <v>895</v>
      </c>
      <c r="B32" s="1012" t="s">
        <v>283</v>
      </c>
      <c r="C32" s="1012" t="s">
        <v>896</v>
      </c>
      <c r="D32" s="1012" t="s">
        <v>897</v>
      </c>
      <c r="E32" s="1012" t="s">
        <v>105</v>
      </c>
      <c r="F32" s="1013">
        <v>41645</v>
      </c>
      <c r="G32" s="1012" t="s">
        <v>283</v>
      </c>
      <c r="H32" s="1015"/>
      <c r="I32" s="1015"/>
      <c r="J32" s="1015"/>
      <c r="K32" s="1012" t="s">
        <v>283</v>
      </c>
      <c r="L32" s="1015"/>
      <c r="M32" s="1015">
        <v>-50000</v>
      </c>
      <c r="N32" s="1016"/>
      <c r="O32" s="1015"/>
      <c r="P32" s="1015"/>
      <c r="Q32" s="1015"/>
      <c r="R32" s="1015"/>
      <c r="S32" s="1016"/>
    </row>
    <row r="33" spans="1:19">
      <c r="A33" s="1012" t="s">
        <v>895</v>
      </c>
      <c r="B33" s="1012" t="s">
        <v>283</v>
      </c>
      <c r="C33" s="1012" t="s">
        <v>896</v>
      </c>
      <c r="D33" s="1012" t="s">
        <v>897</v>
      </c>
      <c r="E33" s="1012" t="s">
        <v>105</v>
      </c>
      <c r="F33" s="1013">
        <v>41680</v>
      </c>
      <c r="G33" s="1012" t="s">
        <v>283</v>
      </c>
      <c r="H33" s="1015"/>
      <c r="I33" s="1015"/>
      <c r="J33" s="1015"/>
      <c r="K33" s="1012" t="s">
        <v>283</v>
      </c>
      <c r="L33" s="1015">
        <v>150621.35999999999</v>
      </c>
      <c r="M33" s="1015"/>
      <c r="N33" s="1016">
        <v>536</v>
      </c>
      <c r="O33" s="1015">
        <v>281.01</v>
      </c>
      <c r="P33" s="1015">
        <v>-385378.64</v>
      </c>
      <c r="Q33" s="1015"/>
      <c r="R33" s="1015"/>
      <c r="S33" s="1016"/>
    </row>
    <row r="34" spans="1:19">
      <c r="A34" s="1012" t="s">
        <v>895</v>
      </c>
      <c r="B34" s="1012" t="s">
        <v>283</v>
      </c>
      <c r="C34" s="1012" t="s">
        <v>896</v>
      </c>
      <c r="D34" s="1012" t="s">
        <v>897</v>
      </c>
      <c r="E34" s="1012" t="s">
        <v>105</v>
      </c>
      <c r="F34" s="1013">
        <v>41717</v>
      </c>
      <c r="G34" s="1012" t="s">
        <v>283</v>
      </c>
      <c r="H34" s="1015"/>
      <c r="I34" s="1015"/>
      <c r="J34" s="1015"/>
      <c r="K34" s="1012" t="s">
        <v>283</v>
      </c>
      <c r="L34" s="1015"/>
      <c r="M34" s="1015">
        <v>-1506.21</v>
      </c>
      <c r="N34" s="1016"/>
      <c r="O34" s="1015"/>
      <c r="P34" s="1015"/>
      <c r="Q34" s="1015"/>
      <c r="R34" s="1015"/>
      <c r="S34" s="1016"/>
    </row>
    <row r="35" spans="1:19">
      <c r="A35" s="1012" t="s">
        <v>899</v>
      </c>
      <c r="B35" s="1012" t="s">
        <v>900</v>
      </c>
      <c r="C35" s="1012" t="s">
        <v>901</v>
      </c>
      <c r="D35" s="1012" t="s">
        <v>902</v>
      </c>
      <c r="E35" s="1012" t="s">
        <v>903</v>
      </c>
      <c r="F35" s="1013">
        <v>39843</v>
      </c>
      <c r="G35" s="1012" t="s">
        <v>285</v>
      </c>
      <c r="H35" s="1015">
        <v>12720000</v>
      </c>
      <c r="I35" s="1015">
        <v>0</v>
      </c>
      <c r="J35" s="1015">
        <v>15071769</v>
      </c>
      <c r="K35" s="1012" t="s">
        <v>1196</v>
      </c>
      <c r="L35" s="1015"/>
      <c r="M35" s="1015"/>
      <c r="N35" s="1016"/>
      <c r="O35" s="1015"/>
      <c r="P35" s="1015"/>
      <c r="Q35" s="1015"/>
      <c r="R35" s="1015"/>
      <c r="S35" s="1016"/>
    </row>
    <row r="36" spans="1:19">
      <c r="A36" s="1012" t="s">
        <v>899</v>
      </c>
      <c r="B36" s="1012" t="s">
        <v>283</v>
      </c>
      <c r="C36" s="1012" t="s">
        <v>901</v>
      </c>
      <c r="D36" s="1012" t="s">
        <v>902</v>
      </c>
      <c r="E36" s="1012" t="s">
        <v>903</v>
      </c>
      <c r="F36" s="1013">
        <v>40745</v>
      </c>
      <c r="G36" s="1012" t="s">
        <v>283</v>
      </c>
      <c r="H36" s="1015"/>
      <c r="I36" s="1015"/>
      <c r="J36" s="1015"/>
      <c r="K36" s="1012" t="s">
        <v>283</v>
      </c>
      <c r="L36" s="1015">
        <v>12720000</v>
      </c>
      <c r="M36" s="1015"/>
      <c r="N36" s="1016">
        <v>12720</v>
      </c>
      <c r="O36" s="1015">
        <v>1000</v>
      </c>
      <c r="P36" s="1015"/>
      <c r="Q36" s="1015"/>
      <c r="R36" s="1015">
        <v>636000</v>
      </c>
      <c r="S36" s="1016">
        <v>636</v>
      </c>
    </row>
    <row r="37" spans="1:19">
      <c r="A37" s="1012" t="s">
        <v>904</v>
      </c>
      <c r="B37" s="1012" t="s">
        <v>905</v>
      </c>
      <c r="C37" s="1012" t="s">
        <v>906</v>
      </c>
      <c r="D37" s="1012" t="s">
        <v>907</v>
      </c>
      <c r="E37" s="1012" t="s">
        <v>894</v>
      </c>
      <c r="F37" s="1013">
        <v>39836</v>
      </c>
      <c r="G37" s="1012" t="s">
        <v>285</v>
      </c>
      <c r="H37" s="1015">
        <v>6514000</v>
      </c>
      <c r="I37" s="1015">
        <v>0</v>
      </c>
      <c r="J37" s="1015">
        <v>7674004.7300000004</v>
      </c>
      <c r="K37" s="1012" t="s">
        <v>898</v>
      </c>
      <c r="L37" s="1015"/>
      <c r="M37" s="1015"/>
      <c r="N37" s="1016"/>
      <c r="O37" s="1015"/>
      <c r="P37" s="1015"/>
      <c r="Q37" s="1015"/>
      <c r="R37" s="1015"/>
      <c r="S37" s="1016"/>
    </row>
    <row r="38" spans="1:19">
      <c r="A38" s="1012" t="s">
        <v>904</v>
      </c>
      <c r="B38" s="1012" t="s">
        <v>283</v>
      </c>
      <c r="C38" s="1012" t="s">
        <v>906</v>
      </c>
      <c r="D38" s="1012" t="s">
        <v>907</v>
      </c>
      <c r="E38" s="1012" t="s">
        <v>894</v>
      </c>
      <c r="F38" s="1013">
        <v>41474</v>
      </c>
      <c r="G38" s="1012" t="s">
        <v>283</v>
      </c>
      <c r="H38" s="1015"/>
      <c r="I38" s="1015"/>
      <c r="J38" s="1015"/>
      <c r="K38" s="1012" t="s">
        <v>283</v>
      </c>
      <c r="L38" s="1015">
        <v>877729.7</v>
      </c>
      <c r="M38" s="1015"/>
      <c r="N38" s="1016">
        <v>893</v>
      </c>
      <c r="O38" s="1015">
        <v>982.9</v>
      </c>
      <c r="P38" s="1015">
        <v>-15270.3</v>
      </c>
      <c r="Q38" s="1015"/>
      <c r="R38" s="1015"/>
      <c r="S38" s="1016"/>
    </row>
    <row r="39" spans="1:19">
      <c r="A39" s="1012" t="s">
        <v>904</v>
      </c>
      <c r="B39" s="1012" t="s">
        <v>283</v>
      </c>
      <c r="C39" s="1012" t="s">
        <v>906</v>
      </c>
      <c r="D39" s="1012" t="s">
        <v>907</v>
      </c>
      <c r="E39" s="1012" t="s">
        <v>894</v>
      </c>
      <c r="F39" s="1013">
        <v>41477</v>
      </c>
      <c r="G39" s="1012" t="s">
        <v>283</v>
      </c>
      <c r="H39" s="1015"/>
      <c r="I39" s="1015"/>
      <c r="J39" s="1015"/>
      <c r="K39" s="1012" t="s">
        <v>283</v>
      </c>
      <c r="L39" s="1015">
        <v>5524880.9000000004</v>
      </c>
      <c r="M39" s="1015"/>
      <c r="N39" s="1016">
        <v>5621</v>
      </c>
      <c r="O39" s="1015">
        <v>982.9</v>
      </c>
      <c r="P39" s="1015">
        <v>-96119.1</v>
      </c>
      <c r="Q39" s="1015"/>
      <c r="R39" s="1015">
        <v>337363.35</v>
      </c>
      <c r="S39" s="1016">
        <v>326</v>
      </c>
    </row>
    <row r="40" spans="1:19">
      <c r="A40" s="1012" t="s">
        <v>904</v>
      </c>
      <c r="B40" s="1012" t="s">
        <v>283</v>
      </c>
      <c r="C40" s="1012" t="s">
        <v>906</v>
      </c>
      <c r="D40" s="1012" t="s">
        <v>907</v>
      </c>
      <c r="E40" s="1012" t="s">
        <v>894</v>
      </c>
      <c r="F40" s="1013">
        <v>41529</v>
      </c>
      <c r="G40" s="1012" t="s">
        <v>283</v>
      </c>
      <c r="H40" s="1015"/>
      <c r="I40" s="1015"/>
      <c r="J40" s="1015"/>
      <c r="K40" s="1012" t="s">
        <v>283</v>
      </c>
      <c r="L40" s="1015"/>
      <c r="M40" s="1015">
        <v>-64026.11</v>
      </c>
      <c r="N40" s="1016"/>
      <c r="O40" s="1015"/>
      <c r="P40" s="1015"/>
      <c r="Q40" s="1015"/>
      <c r="R40" s="1015"/>
      <c r="S40" s="1016"/>
    </row>
    <row r="41" spans="1:19">
      <c r="A41" s="1012" t="s">
        <v>908</v>
      </c>
      <c r="B41" s="1012" t="s">
        <v>909</v>
      </c>
      <c r="C41" s="1012" t="s">
        <v>910</v>
      </c>
      <c r="D41" s="1012" t="s">
        <v>911</v>
      </c>
      <c r="E41" s="1012" t="s">
        <v>232</v>
      </c>
      <c r="F41" s="1013">
        <v>39850</v>
      </c>
      <c r="G41" s="1012" t="s">
        <v>284</v>
      </c>
      <c r="H41" s="1015">
        <v>4781000</v>
      </c>
      <c r="I41" s="1015">
        <v>0</v>
      </c>
      <c r="J41" s="1015">
        <v>7501881.7000000002</v>
      </c>
      <c r="K41" s="1012" t="s">
        <v>898</v>
      </c>
      <c r="L41" s="1015"/>
      <c r="M41" s="1015"/>
      <c r="N41" s="1016"/>
      <c r="O41" s="1015"/>
      <c r="P41" s="1015"/>
      <c r="Q41" s="1015"/>
      <c r="R41" s="1015"/>
      <c r="S41" s="1016"/>
    </row>
    <row r="42" spans="1:19">
      <c r="A42" s="1012" t="s">
        <v>908</v>
      </c>
      <c r="B42" s="1012" t="s">
        <v>283</v>
      </c>
      <c r="C42" s="1012" t="s">
        <v>910</v>
      </c>
      <c r="D42" s="1012" t="s">
        <v>911</v>
      </c>
      <c r="E42" s="1012" t="s">
        <v>232</v>
      </c>
      <c r="F42" s="1013">
        <v>41241</v>
      </c>
      <c r="G42" s="1012" t="s">
        <v>283</v>
      </c>
      <c r="H42" s="1015"/>
      <c r="I42" s="1015"/>
      <c r="J42" s="1015"/>
      <c r="K42" s="1012" t="s">
        <v>283</v>
      </c>
      <c r="L42" s="1015">
        <v>208870.74</v>
      </c>
      <c r="M42" s="1015"/>
      <c r="N42" s="1016">
        <v>234</v>
      </c>
      <c r="O42" s="1015">
        <v>892.61</v>
      </c>
      <c r="P42" s="1015">
        <v>-25129.26</v>
      </c>
      <c r="Q42" s="1015"/>
      <c r="R42" s="1015"/>
      <c r="S42" s="1016"/>
    </row>
    <row r="43" spans="1:19">
      <c r="A43" s="1012" t="s">
        <v>908</v>
      </c>
      <c r="B43" s="1012" t="s">
        <v>283</v>
      </c>
      <c r="C43" s="1012" t="s">
        <v>910</v>
      </c>
      <c r="D43" s="1012" t="s">
        <v>911</v>
      </c>
      <c r="E43" s="1012" t="s">
        <v>232</v>
      </c>
      <c r="F43" s="1013">
        <v>41242</v>
      </c>
      <c r="G43" s="1012" t="s">
        <v>283</v>
      </c>
      <c r="H43" s="1015"/>
      <c r="I43" s="1015"/>
      <c r="J43" s="1015"/>
      <c r="K43" s="1012" t="s">
        <v>283</v>
      </c>
      <c r="L43" s="1015">
        <v>4058697.67</v>
      </c>
      <c r="M43" s="1015"/>
      <c r="N43" s="1016">
        <v>4547</v>
      </c>
      <c r="O43" s="1015">
        <v>892.61</v>
      </c>
      <c r="P43" s="1015">
        <v>-488302.33</v>
      </c>
      <c r="Q43" s="1015"/>
      <c r="R43" s="1015"/>
      <c r="S43" s="1016"/>
    </row>
    <row r="44" spans="1:19">
      <c r="A44" s="1012" t="s">
        <v>908</v>
      </c>
      <c r="B44" s="1012" t="s">
        <v>283</v>
      </c>
      <c r="C44" s="1012" t="s">
        <v>910</v>
      </c>
      <c r="D44" s="1012" t="s">
        <v>911</v>
      </c>
      <c r="E44" s="1012" t="s">
        <v>232</v>
      </c>
      <c r="F44" s="1013">
        <v>41285</v>
      </c>
      <c r="G44" s="1012" t="s">
        <v>283</v>
      </c>
      <c r="H44" s="1015"/>
      <c r="I44" s="1015"/>
      <c r="J44" s="1015"/>
      <c r="K44" s="1012" t="s">
        <v>283</v>
      </c>
      <c r="L44" s="1015"/>
      <c r="M44" s="1015">
        <v>-42675.67</v>
      </c>
      <c r="N44" s="1016"/>
      <c r="O44" s="1015"/>
      <c r="P44" s="1015"/>
      <c r="Q44" s="1015"/>
      <c r="R44" s="1015"/>
      <c r="S44" s="1016"/>
    </row>
    <row r="45" spans="1:19">
      <c r="A45" s="1012" t="s">
        <v>908</v>
      </c>
      <c r="B45" s="1012" t="s">
        <v>283</v>
      </c>
      <c r="C45" s="1012" t="s">
        <v>910</v>
      </c>
      <c r="D45" s="1012" t="s">
        <v>911</v>
      </c>
      <c r="E45" s="1012" t="s">
        <v>232</v>
      </c>
      <c r="F45" s="1013">
        <v>41359</v>
      </c>
      <c r="G45" s="1012" t="s">
        <v>283</v>
      </c>
      <c r="H45" s="1015"/>
      <c r="I45" s="1015"/>
      <c r="J45" s="1015"/>
      <c r="K45" s="1012" t="s">
        <v>283</v>
      </c>
      <c r="L45" s="1015"/>
      <c r="M45" s="1015">
        <v>-7324.33</v>
      </c>
      <c r="N45" s="1016"/>
      <c r="O45" s="1015"/>
      <c r="P45" s="1015"/>
      <c r="Q45" s="1015"/>
      <c r="R45" s="1015"/>
      <c r="S45" s="1016"/>
    </row>
    <row r="46" spans="1:19">
      <c r="A46" s="1012" t="s">
        <v>908</v>
      </c>
      <c r="B46" s="1012" t="s">
        <v>283</v>
      </c>
      <c r="C46" s="1012" t="s">
        <v>910</v>
      </c>
      <c r="D46" s="1012" t="s">
        <v>911</v>
      </c>
      <c r="E46" s="1012" t="s">
        <v>232</v>
      </c>
      <c r="F46" s="1013">
        <v>41730</v>
      </c>
      <c r="G46" s="1012" t="s">
        <v>283</v>
      </c>
      <c r="H46" s="1015"/>
      <c r="I46" s="1015"/>
      <c r="J46" s="1015"/>
      <c r="K46" s="1012" t="s">
        <v>283</v>
      </c>
      <c r="L46" s="1015"/>
      <c r="M46" s="1015"/>
      <c r="N46" s="1016"/>
      <c r="O46" s="1015"/>
      <c r="P46" s="1015"/>
      <c r="Q46" s="1015"/>
      <c r="R46" s="1015">
        <v>2370908.2599999998</v>
      </c>
      <c r="S46" s="1016">
        <v>175772</v>
      </c>
    </row>
    <row r="47" spans="1:19">
      <c r="A47" s="1012" t="s">
        <v>912</v>
      </c>
      <c r="B47" s="1012"/>
      <c r="C47" s="1012" t="s">
        <v>913</v>
      </c>
      <c r="D47" s="1012" t="s">
        <v>914</v>
      </c>
      <c r="E47" s="1012" t="s">
        <v>19</v>
      </c>
      <c r="F47" s="1013">
        <v>39990</v>
      </c>
      <c r="G47" s="1012" t="s">
        <v>285</v>
      </c>
      <c r="H47" s="1015">
        <v>2986000</v>
      </c>
      <c r="I47" s="1015">
        <v>0</v>
      </c>
      <c r="J47" s="1015">
        <v>3581397.27</v>
      </c>
      <c r="K47" s="1012" t="s">
        <v>898</v>
      </c>
      <c r="L47" s="1015"/>
      <c r="M47" s="1015"/>
      <c r="N47" s="1016"/>
      <c r="O47" s="1015"/>
      <c r="P47" s="1015"/>
      <c r="Q47" s="1015"/>
      <c r="R47" s="1015"/>
      <c r="S47" s="1016"/>
    </row>
    <row r="48" spans="1:19">
      <c r="A48" s="1012" t="s">
        <v>912</v>
      </c>
      <c r="B48" s="1012" t="s">
        <v>283</v>
      </c>
      <c r="C48" s="1012" t="s">
        <v>913</v>
      </c>
      <c r="D48" s="1012" t="s">
        <v>914</v>
      </c>
      <c r="E48" s="1012" t="s">
        <v>19</v>
      </c>
      <c r="F48" s="1013">
        <v>41360</v>
      </c>
      <c r="G48" s="1012" t="s">
        <v>283</v>
      </c>
      <c r="H48" s="1015"/>
      <c r="I48" s="1015"/>
      <c r="J48" s="1015"/>
      <c r="K48" s="1012" t="s">
        <v>283</v>
      </c>
      <c r="L48" s="1015"/>
      <c r="M48" s="1015"/>
      <c r="N48" s="1016"/>
      <c r="O48" s="1015"/>
      <c r="P48" s="1015"/>
      <c r="Q48" s="1015"/>
      <c r="R48" s="1015">
        <v>94153.69</v>
      </c>
      <c r="S48" s="1016">
        <v>101</v>
      </c>
    </row>
    <row r="49" spans="1:19">
      <c r="A49" s="1012" t="s">
        <v>912</v>
      </c>
      <c r="B49" s="1012" t="s">
        <v>283</v>
      </c>
      <c r="C49" s="1012" t="s">
        <v>913</v>
      </c>
      <c r="D49" s="1012" t="s">
        <v>914</v>
      </c>
      <c r="E49" s="1012" t="s">
        <v>19</v>
      </c>
      <c r="F49" s="1013">
        <v>41361</v>
      </c>
      <c r="G49" s="1012" t="s">
        <v>283</v>
      </c>
      <c r="H49" s="1015"/>
      <c r="I49" s="1015"/>
      <c r="J49" s="1015"/>
      <c r="K49" s="1012" t="s">
        <v>283</v>
      </c>
      <c r="L49" s="1015">
        <v>2856437.46</v>
      </c>
      <c r="M49" s="1015"/>
      <c r="N49" s="1016">
        <v>2986</v>
      </c>
      <c r="O49" s="1015">
        <v>956.61</v>
      </c>
      <c r="P49" s="1015">
        <v>-129562.54</v>
      </c>
      <c r="Q49" s="1015"/>
      <c r="R49" s="1015">
        <v>44746.31</v>
      </c>
      <c r="S49" s="1016">
        <v>48</v>
      </c>
    </row>
    <row r="50" spans="1:19">
      <c r="A50" s="1012" t="s">
        <v>912</v>
      </c>
      <c r="B50" s="1012" t="s">
        <v>283</v>
      </c>
      <c r="C50" s="1012" t="s">
        <v>913</v>
      </c>
      <c r="D50" s="1012" t="s">
        <v>914</v>
      </c>
      <c r="E50" s="1012" t="s">
        <v>19</v>
      </c>
      <c r="F50" s="1013">
        <v>41373</v>
      </c>
      <c r="G50" s="1012" t="s">
        <v>283</v>
      </c>
      <c r="H50" s="1015"/>
      <c r="I50" s="1015"/>
      <c r="J50" s="1015"/>
      <c r="K50" s="1012" t="s">
        <v>283</v>
      </c>
      <c r="L50" s="1015"/>
      <c r="M50" s="1015">
        <v>-25000</v>
      </c>
      <c r="N50" s="1016"/>
      <c r="O50" s="1015"/>
      <c r="P50" s="1015"/>
      <c r="Q50" s="1015"/>
      <c r="R50" s="1015"/>
      <c r="S50" s="1016"/>
    </row>
    <row r="51" spans="1:19">
      <c r="A51" s="1012" t="s">
        <v>915</v>
      </c>
      <c r="B51" s="1012" t="s">
        <v>858</v>
      </c>
      <c r="C51" s="1012" t="s">
        <v>916</v>
      </c>
      <c r="D51" s="1012" t="s">
        <v>917</v>
      </c>
      <c r="E51" s="1012" t="s">
        <v>56</v>
      </c>
      <c r="F51" s="1013">
        <v>39801</v>
      </c>
      <c r="G51" s="1012" t="s">
        <v>284</v>
      </c>
      <c r="H51" s="1015">
        <v>26918000</v>
      </c>
      <c r="I51" s="1015">
        <v>0</v>
      </c>
      <c r="J51" s="1015">
        <v>28356360</v>
      </c>
      <c r="K51" s="1012" t="s">
        <v>1196</v>
      </c>
      <c r="L51" s="1015"/>
      <c r="M51" s="1015"/>
      <c r="N51" s="1016"/>
      <c r="O51" s="1015"/>
      <c r="P51" s="1015"/>
      <c r="Q51" s="1015"/>
      <c r="R51" s="1015"/>
      <c r="S51" s="1016"/>
    </row>
    <row r="52" spans="1:19">
      <c r="A52" s="1012" t="s">
        <v>915</v>
      </c>
      <c r="B52" s="1012" t="s">
        <v>283</v>
      </c>
      <c r="C52" s="1012" t="s">
        <v>916</v>
      </c>
      <c r="D52" s="1012" t="s">
        <v>917</v>
      </c>
      <c r="E52" s="1012" t="s">
        <v>56</v>
      </c>
      <c r="F52" s="1013">
        <v>39946</v>
      </c>
      <c r="G52" s="1012" t="s">
        <v>283</v>
      </c>
      <c r="H52" s="1015"/>
      <c r="I52" s="1015"/>
      <c r="J52" s="1015"/>
      <c r="K52" s="1012" t="s">
        <v>283</v>
      </c>
      <c r="L52" s="1015">
        <v>26918000</v>
      </c>
      <c r="M52" s="1015"/>
      <c r="N52" s="1016">
        <v>26918</v>
      </c>
      <c r="O52" s="1015">
        <v>1000</v>
      </c>
      <c r="P52" s="1015"/>
      <c r="Q52" s="1015"/>
      <c r="R52" s="1015"/>
      <c r="S52" s="1016"/>
    </row>
    <row r="53" spans="1:19">
      <c r="A53" s="1012" t="s">
        <v>915</v>
      </c>
      <c r="B53" s="1012" t="s">
        <v>283</v>
      </c>
      <c r="C53" s="1012" t="s">
        <v>916</v>
      </c>
      <c r="D53" s="1012" t="s">
        <v>917</v>
      </c>
      <c r="E53" s="1012" t="s">
        <v>56</v>
      </c>
      <c r="F53" s="1013">
        <v>39981</v>
      </c>
      <c r="G53" s="1012" t="s">
        <v>283</v>
      </c>
      <c r="H53" s="1015"/>
      <c r="I53" s="1015"/>
      <c r="J53" s="1015"/>
      <c r="K53" s="1012" t="s">
        <v>283</v>
      </c>
      <c r="L53" s="1015"/>
      <c r="M53" s="1015"/>
      <c r="N53" s="1016"/>
      <c r="O53" s="1015"/>
      <c r="P53" s="1015"/>
      <c r="Q53" s="1015"/>
      <c r="R53" s="1015">
        <v>900000</v>
      </c>
      <c r="S53" s="1016">
        <v>173069</v>
      </c>
    </row>
    <row r="54" spans="1:19">
      <c r="A54" s="1012" t="s">
        <v>918</v>
      </c>
      <c r="B54" s="1012" t="s">
        <v>919</v>
      </c>
      <c r="C54" s="1012" t="s">
        <v>920</v>
      </c>
      <c r="D54" s="1012" t="s">
        <v>921</v>
      </c>
      <c r="E54" s="1012" t="s">
        <v>109</v>
      </c>
      <c r="F54" s="1013">
        <v>39990</v>
      </c>
      <c r="G54" s="1012" t="s">
        <v>922</v>
      </c>
      <c r="H54" s="1015">
        <v>12000000</v>
      </c>
      <c r="I54" s="1015">
        <v>0</v>
      </c>
      <c r="J54" s="1015">
        <v>9806136.5999999996</v>
      </c>
      <c r="K54" s="1012" t="s">
        <v>898</v>
      </c>
      <c r="L54" s="1015"/>
      <c r="M54" s="1015"/>
      <c r="N54" s="1016"/>
      <c r="O54" s="1015"/>
      <c r="P54" s="1015"/>
      <c r="Q54" s="1015"/>
      <c r="R54" s="1015"/>
      <c r="S54" s="1016"/>
    </row>
    <row r="55" spans="1:19">
      <c r="A55" s="1012" t="s">
        <v>918</v>
      </c>
      <c r="B55" s="1012" t="s">
        <v>283</v>
      </c>
      <c r="C55" s="1012" t="s">
        <v>920</v>
      </c>
      <c r="D55" s="1012" t="s">
        <v>921</v>
      </c>
      <c r="E55" s="1012" t="s">
        <v>109</v>
      </c>
      <c r="F55" s="1013">
        <v>41311</v>
      </c>
      <c r="G55" s="1012" t="s">
        <v>283</v>
      </c>
      <c r="H55" s="1015"/>
      <c r="I55" s="1015"/>
      <c r="J55" s="1015"/>
      <c r="K55" s="1012" t="s">
        <v>283</v>
      </c>
      <c r="L55" s="1015">
        <v>3375945</v>
      </c>
      <c r="M55" s="1015"/>
      <c r="N55" s="1016">
        <v>4500000</v>
      </c>
      <c r="O55" s="1015">
        <v>0.75021000000000004</v>
      </c>
      <c r="P55" s="1015">
        <v>-1124055</v>
      </c>
      <c r="Q55" s="1015"/>
      <c r="R55" s="1015"/>
      <c r="S55" s="1016"/>
    </row>
    <row r="56" spans="1:19">
      <c r="A56" s="1012" t="s">
        <v>918</v>
      </c>
      <c r="B56" s="1012" t="s">
        <v>283</v>
      </c>
      <c r="C56" s="1012" t="s">
        <v>920</v>
      </c>
      <c r="D56" s="1012" t="s">
        <v>921</v>
      </c>
      <c r="E56" s="1012" t="s">
        <v>109</v>
      </c>
      <c r="F56" s="1013">
        <v>41312</v>
      </c>
      <c r="G56" s="1012" t="s">
        <v>283</v>
      </c>
      <c r="H56" s="1015"/>
      <c r="I56" s="1015"/>
      <c r="J56" s="1015"/>
      <c r="K56" s="1012" t="s">
        <v>283</v>
      </c>
      <c r="L56" s="1015">
        <v>5626575</v>
      </c>
      <c r="M56" s="1015"/>
      <c r="N56" s="1016">
        <v>7500000</v>
      </c>
      <c r="O56" s="1015">
        <v>0.75021000000000004</v>
      </c>
      <c r="P56" s="1015">
        <v>-1873425</v>
      </c>
      <c r="Q56" s="1015"/>
      <c r="R56" s="1015">
        <v>504900</v>
      </c>
      <c r="S56" s="1016">
        <v>600000</v>
      </c>
    </row>
    <row r="57" spans="1:19">
      <c r="A57" s="1012" t="s">
        <v>918</v>
      </c>
      <c r="B57" s="1012" t="s">
        <v>283</v>
      </c>
      <c r="C57" s="1012" t="s">
        <v>920</v>
      </c>
      <c r="D57" s="1012" t="s">
        <v>921</v>
      </c>
      <c r="E57" s="1012" t="s">
        <v>109</v>
      </c>
      <c r="F57" s="1013">
        <v>41359</v>
      </c>
      <c r="G57" s="1012" t="s">
        <v>283</v>
      </c>
      <c r="H57" s="1015"/>
      <c r="I57" s="1015"/>
      <c r="J57" s="1015"/>
      <c r="K57" s="1012" t="s">
        <v>283</v>
      </c>
      <c r="L57" s="1015"/>
      <c r="M57" s="1015">
        <v>-90025.2</v>
      </c>
      <c r="N57" s="1016"/>
      <c r="O57" s="1015"/>
      <c r="P57" s="1015"/>
      <c r="Q57" s="1015"/>
      <c r="R57" s="1015"/>
      <c r="S57" s="1016"/>
    </row>
    <row r="58" spans="1:19">
      <c r="A58" s="1012" t="s">
        <v>923</v>
      </c>
      <c r="B58" s="1012" t="s">
        <v>3025</v>
      </c>
      <c r="C58" s="1012" t="s">
        <v>925</v>
      </c>
      <c r="D58" s="1012" t="s">
        <v>926</v>
      </c>
      <c r="E58" s="1012" t="s">
        <v>89</v>
      </c>
      <c r="F58" s="1013">
        <v>39927</v>
      </c>
      <c r="G58" s="1012" t="s">
        <v>285</v>
      </c>
      <c r="H58" s="1015">
        <v>3652000</v>
      </c>
      <c r="I58" s="1015">
        <v>0</v>
      </c>
      <c r="J58" s="1015">
        <v>1453753</v>
      </c>
      <c r="K58" s="1012" t="s">
        <v>898</v>
      </c>
      <c r="L58" s="1015"/>
      <c r="M58" s="1015"/>
      <c r="N58" s="1016"/>
      <c r="O58" s="1015"/>
      <c r="P58" s="1015"/>
      <c r="Q58" s="1015"/>
      <c r="R58" s="1015"/>
      <c r="S58" s="1016"/>
    </row>
    <row r="59" spans="1:19">
      <c r="A59" s="1012" t="s">
        <v>923</v>
      </c>
      <c r="B59" s="1012" t="s">
        <v>283</v>
      </c>
      <c r="C59" s="1012" t="s">
        <v>925</v>
      </c>
      <c r="D59" s="1012" t="s">
        <v>926</v>
      </c>
      <c r="E59" s="1012" t="s">
        <v>89</v>
      </c>
      <c r="F59" s="1013">
        <v>42732</v>
      </c>
      <c r="G59" s="1012" t="s">
        <v>283</v>
      </c>
      <c r="H59" s="1015"/>
      <c r="I59" s="1015"/>
      <c r="J59" s="1015"/>
      <c r="K59" s="1012" t="s">
        <v>283</v>
      </c>
      <c r="L59" s="1015">
        <v>1044000</v>
      </c>
      <c r="M59" s="1015"/>
      <c r="N59" s="1016">
        <v>3652</v>
      </c>
      <c r="O59" s="1015">
        <v>285.87075499999997</v>
      </c>
      <c r="P59" s="1015">
        <v>-2608000</v>
      </c>
      <c r="Q59" s="1015"/>
      <c r="R59" s="1015"/>
      <c r="S59" s="1016"/>
    </row>
    <row r="60" spans="1:19">
      <c r="A60" s="1012" t="s">
        <v>928</v>
      </c>
      <c r="B60" s="1012" t="s">
        <v>905</v>
      </c>
      <c r="C60" s="1012" t="s">
        <v>929</v>
      </c>
      <c r="D60" s="1012" t="s">
        <v>930</v>
      </c>
      <c r="E60" s="1012" t="s">
        <v>931</v>
      </c>
      <c r="F60" s="1013">
        <v>39899</v>
      </c>
      <c r="G60" s="1012" t="s">
        <v>285</v>
      </c>
      <c r="H60" s="1015">
        <v>70000000</v>
      </c>
      <c r="I60" s="1015">
        <v>0</v>
      </c>
      <c r="J60" s="1015">
        <v>73129160.689999998</v>
      </c>
      <c r="K60" s="1012" t="s">
        <v>898</v>
      </c>
      <c r="L60" s="1015"/>
      <c r="M60" s="1015"/>
      <c r="N60" s="1016"/>
      <c r="O60" s="1015"/>
      <c r="P60" s="1015"/>
      <c r="Q60" s="1015"/>
      <c r="R60" s="1015"/>
      <c r="S60" s="1016"/>
    </row>
    <row r="61" spans="1:19">
      <c r="A61" s="1012" t="s">
        <v>928</v>
      </c>
      <c r="B61" s="1012" t="s">
        <v>283</v>
      </c>
      <c r="C61" s="1012" t="s">
        <v>929</v>
      </c>
      <c r="D61" s="1012" t="s">
        <v>930</v>
      </c>
      <c r="E61" s="1012" t="s">
        <v>931</v>
      </c>
      <c r="F61" s="1013">
        <v>41170</v>
      </c>
      <c r="G61" s="1012" t="s">
        <v>283</v>
      </c>
      <c r="H61" s="1015"/>
      <c r="I61" s="1015"/>
      <c r="J61" s="1015"/>
      <c r="K61" s="1012" t="s">
        <v>283</v>
      </c>
      <c r="L61" s="1015">
        <v>280115.76</v>
      </c>
      <c r="M61" s="1015"/>
      <c r="N61" s="1016">
        <v>344</v>
      </c>
      <c r="O61" s="1015">
        <v>814.29</v>
      </c>
      <c r="P61" s="1015">
        <v>-63884.24</v>
      </c>
      <c r="Q61" s="1015"/>
      <c r="R61" s="1015"/>
      <c r="S61" s="1016"/>
    </row>
    <row r="62" spans="1:19">
      <c r="A62" s="1012" t="s">
        <v>928</v>
      </c>
      <c r="B62" s="1012" t="s">
        <v>283</v>
      </c>
      <c r="C62" s="1012" t="s">
        <v>929</v>
      </c>
      <c r="D62" s="1012" t="s">
        <v>930</v>
      </c>
      <c r="E62" s="1012" t="s">
        <v>931</v>
      </c>
      <c r="F62" s="1013">
        <v>41171</v>
      </c>
      <c r="G62" s="1012" t="s">
        <v>283</v>
      </c>
      <c r="H62" s="1015"/>
      <c r="I62" s="1015"/>
      <c r="J62" s="1015"/>
      <c r="K62" s="1012" t="s">
        <v>283</v>
      </c>
      <c r="L62" s="1015">
        <v>6559920.2400000002</v>
      </c>
      <c r="M62" s="1015"/>
      <c r="N62" s="1016">
        <v>8056</v>
      </c>
      <c r="O62" s="1015">
        <v>814.29</v>
      </c>
      <c r="P62" s="1015">
        <v>-1496079.76</v>
      </c>
      <c r="Q62" s="1015"/>
      <c r="R62" s="1015"/>
      <c r="S62" s="1016"/>
    </row>
    <row r="63" spans="1:19">
      <c r="A63" s="1012" t="s">
        <v>928</v>
      </c>
      <c r="B63" s="1012" t="s">
        <v>283</v>
      </c>
      <c r="C63" s="1012" t="s">
        <v>929</v>
      </c>
      <c r="D63" s="1012" t="s">
        <v>930</v>
      </c>
      <c r="E63" s="1012" t="s">
        <v>931</v>
      </c>
      <c r="F63" s="1013">
        <v>41172</v>
      </c>
      <c r="G63" s="1012" t="s">
        <v>283</v>
      </c>
      <c r="H63" s="1015"/>
      <c r="I63" s="1015"/>
      <c r="J63" s="1015"/>
      <c r="K63" s="1012" t="s">
        <v>283</v>
      </c>
      <c r="L63" s="1015">
        <v>50160264</v>
      </c>
      <c r="M63" s="1015"/>
      <c r="N63" s="1016">
        <v>61600</v>
      </c>
      <c r="O63" s="1015">
        <v>814.29</v>
      </c>
      <c r="P63" s="1015">
        <v>-11439736</v>
      </c>
      <c r="Q63" s="1015"/>
      <c r="R63" s="1015">
        <v>3291750</v>
      </c>
      <c r="S63" s="1016">
        <v>3500</v>
      </c>
    </row>
    <row r="64" spans="1:19">
      <c r="A64" s="1012" t="s">
        <v>928</v>
      </c>
      <c r="B64" s="1012" t="s">
        <v>283</v>
      </c>
      <c r="C64" s="1012" t="s">
        <v>929</v>
      </c>
      <c r="D64" s="1012" t="s">
        <v>930</v>
      </c>
      <c r="E64" s="1012" t="s">
        <v>931</v>
      </c>
      <c r="F64" s="1013">
        <v>41229</v>
      </c>
      <c r="G64" s="1012" t="s">
        <v>283</v>
      </c>
      <c r="H64" s="1015"/>
      <c r="I64" s="1015"/>
      <c r="J64" s="1015"/>
      <c r="K64" s="1012" t="s">
        <v>283</v>
      </c>
      <c r="L64" s="1015"/>
      <c r="M64" s="1015">
        <v>-570003</v>
      </c>
      <c r="N64" s="1016"/>
      <c r="O64" s="1015"/>
      <c r="P64" s="1015"/>
      <c r="Q64" s="1015"/>
      <c r="R64" s="1015"/>
      <c r="S64" s="1016"/>
    </row>
    <row r="65" spans="1:19">
      <c r="A65" s="1012" t="s">
        <v>932</v>
      </c>
      <c r="B65" s="1012" t="s">
        <v>933</v>
      </c>
      <c r="C65" s="1012" t="s">
        <v>934</v>
      </c>
      <c r="D65" s="1012" t="s">
        <v>935</v>
      </c>
      <c r="E65" s="1012" t="s">
        <v>153</v>
      </c>
      <c r="F65" s="1013">
        <v>39843</v>
      </c>
      <c r="G65" s="1012" t="s">
        <v>285</v>
      </c>
      <c r="H65" s="1015">
        <v>3674000</v>
      </c>
      <c r="I65" s="1015">
        <v>0</v>
      </c>
      <c r="J65" s="1015">
        <v>4387576.45</v>
      </c>
      <c r="K65" s="1012" t="s">
        <v>1196</v>
      </c>
      <c r="L65" s="1015"/>
      <c r="M65" s="1015"/>
      <c r="N65" s="1016"/>
      <c r="O65" s="1015"/>
      <c r="P65" s="1015"/>
      <c r="Q65" s="1015"/>
      <c r="R65" s="1015"/>
      <c r="S65" s="1016"/>
    </row>
    <row r="66" spans="1:19">
      <c r="A66" s="1012" t="s">
        <v>932</v>
      </c>
      <c r="B66" s="1012" t="s">
        <v>283</v>
      </c>
      <c r="C66" s="1012" t="s">
        <v>934</v>
      </c>
      <c r="D66" s="1012" t="s">
        <v>935</v>
      </c>
      <c r="E66" s="1012" t="s">
        <v>153</v>
      </c>
      <c r="F66" s="1013">
        <v>40808</v>
      </c>
      <c r="G66" s="1012" t="s">
        <v>283</v>
      </c>
      <c r="H66" s="1015"/>
      <c r="I66" s="1015"/>
      <c r="J66" s="1015"/>
      <c r="K66" s="1012" t="s">
        <v>283</v>
      </c>
      <c r="L66" s="1015">
        <v>3674000</v>
      </c>
      <c r="M66" s="1015"/>
      <c r="N66" s="1016">
        <v>3674</v>
      </c>
      <c r="O66" s="1015">
        <v>1000</v>
      </c>
      <c r="P66" s="1015"/>
      <c r="Q66" s="1015"/>
      <c r="R66" s="1015">
        <v>184000</v>
      </c>
      <c r="S66" s="1016">
        <v>184</v>
      </c>
    </row>
    <row r="67" spans="1:19">
      <c r="A67" s="1012" t="s">
        <v>936</v>
      </c>
      <c r="B67" s="1012" t="s">
        <v>900</v>
      </c>
      <c r="C67" s="1012" t="s">
        <v>937</v>
      </c>
      <c r="D67" s="1012" t="s">
        <v>938</v>
      </c>
      <c r="E67" s="1012" t="s">
        <v>939</v>
      </c>
      <c r="F67" s="1013">
        <v>39878</v>
      </c>
      <c r="G67" s="1012" t="s">
        <v>285</v>
      </c>
      <c r="H67" s="1015">
        <v>2492000</v>
      </c>
      <c r="I67" s="1015">
        <v>0</v>
      </c>
      <c r="J67" s="1015">
        <v>2960021.33</v>
      </c>
      <c r="K67" s="1012" t="s">
        <v>1196</v>
      </c>
      <c r="L67" s="1015"/>
      <c r="M67" s="1015"/>
      <c r="N67" s="1016"/>
      <c r="O67" s="1015"/>
      <c r="P67" s="1015"/>
      <c r="Q67" s="1015"/>
      <c r="R67" s="1015"/>
      <c r="S67" s="1016"/>
    </row>
    <row r="68" spans="1:19">
      <c r="A68" s="1012" t="s">
        <v>936</v>
      </c>
      <c r="B68" s="1012" t="s">
        <v>283</v>
      </c>
      <c r="C68" s="1012" t="s">
        <v>937</v>
      </c>
      <c r="D68" s="1012" t="s">
        <v>938</v>
      </c>
      <c r="E68" s="1012" t="s">
        <v>939</v>
      </c>
      <c r="F68" s="1013">
        <v>40801</v>
      </c>
      <c r="G68" s="1012" t="s">
        <v>283</v>
      </c>
      <c r="H68" s="1015"/>
      <c r="I68" s="1015"/>
      <c r="J68" s="1015"/>
      <c r="K68" s="1012" t="s">
        <v>283</v>
      </c>
      <c r="L68" s="1015">
        <v>2492000</v>
      </c>
      <c r="M68" s="1015"/>
      <c r="N68" s="1016">
        <v>2492</v>
      </c>
      <c r="O68" s="1015">
        <v>1000</v>
      </c>
      <c r="P68" s="1015"/>
      <c r="Q68" s="1015"/>
      <c r="R68" s="1015">
        <v>125000</v>
      </c>
      <c r="S68" s="1016">
        <v>125</v>
      </c>
    </row>
    <row r="69" spans="1:19">
      <c r="A69" s="1012" t="s">
        <v>940</v>
      </c>
      <c r="B69" s="1012" t="s">
        <v>858</v>
      </c>
      <c r="C69" s="1012" t="s">
        <v>941</v>
      </c>
      <c r="D69" s="1012" t="s">
        <v>286</v>
      </c>
      <c r="E69" s="1012" t="s">
        <v>56</v>
      </c>
      <c r="F69" s="1013">
        <v>39822</v>
      </c>
      <c r="G69" s="1012" t="s">
        <v>284</v>
      </c>
      <c r="H69" s="1015">
        <v>3388890000</v>
      </c>
      <c r="I69" s="1015">
        <v>0</v>
      </c>
      <c r="J69" s="1015">
        <v>3803257308.3299999</v>
      </c>
      <c r="K69" s="1012" t="s">
        <v>1196</v>
      </c>
      <c r="L69" s="1015"/>
      <c r="M69" s="1015"/>
      <c r="N69" s="1016"/>
      <c r="O69" s="1015"/>
      <c r="P69" s="1015"/>
      <c r="Q69" s="1015"/>
      <c r="R69" s="1015"/>
      <c r="S69" s="1016"/>
    </row>
    <row r="70" spans="1:19">
      <c r="A70" s="1012" t="s">
        <v>940</v>
      </c>
      <c r="B70" s="1012" t="s">
        <v>283</v>
      </c>
      <c r="C70" s="1012" t="s">
        <v>941</v>
      </c>
      <c r="D70" s="1012" t="s">
        <v>286</v>
      </c>
      <c r="E70" s="1012" t="s">
        <v>56</v>
      </c>
      <c r="F70" s="1013">
        <v>39981</v>
      </c>
      <c r="G70" s="1012" t="s">
        <v>283</v>
      </c>
      <c r="H70" s="1015"/>
      <c r="I70" s="1015"/>
      <c r="J70" s="1015"/>
      <c r="K70" s="1012" t="s">
        <v>283</v>
      </c>
      <c r="L70" s="1015">
        <v>3388890000</v>
      </c>
      <c r="M70" s="1015"/>
      <c r="N70" s="1016">
        <v>3388890</v>
      </c>
      <c r="O70" s="1015">
        <v>1000</v>
      </c>
      <c r="P70" s="1015"/>
      <c r="Q70" s="1015"/>
      <c r="R70" s="1015"/>
      <c r="S70" s="1016"/>
    </row>
    <row r="71" spans="1:19">
      <c r="A71" s="1012" t="s">
        <v>940</v>
      </c>
      <c r="B71" s="1012" t="s">
        <v>283</v>
      </c>
      <c r="C71" s="1012" t="s">
        <v>941</v>
      </c>
      <c r="D71" s="1012" t="s">
        <v>286</v>
      </c>
      <c r="E71" s="1012" t="s">
        <v>56</v>
      </c>
      <c r="F71" s="1013">
        <v>40023</v>
      </c>
      <c r="G71" s="1012" t="s">
        <v>283</v>
      </c>
      <c r="H71" s="1015"/>
      <c r="I71" s="1015"/>
      <c r="J71" s="1015"/>
      <c r="K71" s="1012" t="s">
        <v>283</v>
      </c>
      <c r="L71" s="1015"/>
      <c r="M71" s="1015"/>
      <c r="N71" s="1016"/>
      <c r="O71" s="1015"/>
      <c r="P71" s="1015"/>
      <c r="Q71" s="1015"/>
      <c r="R71" s="1015">
        <v>340000000</v>
      </c>
      <c r="S71" s="1016">
        <v>24264129</v>
      </c>
    </row>
    <row r="72" spans="1:19">
      <c r="A72" s="1012" t="s">
        <v>942</v>
      </c>
      <c r="B72" s="1012" t="s">
        <v>891</v>
      </c>
      <c r="C72" s="1012" t="s">
        <v>943</v>
      </c>
      <c r="D72" s="1012" t="s">
        <v>944</v>
      </c>
      <c r="E72" s="1012" t="s">
        <v>6</v>
      </c>
      <c r="F72" s="1013">
        <v>39962</v>
      </c>
      <c r="G72" s="1012" t="s">
        <v>285</v>
      </c>
      <c r="H72" s="1015">
        <v>1800000</v>
      </c>
      <c r="I72" s="1015">
        <v>0</v>
      </c>
      <c r="J72" s="1015">
        <v>2052682.49</v>
      </c>
      <c r="K72" s="1012" t="s">
        <v>1196</v>
      </c>
      <c r="L72" s="1015"/>
      <c r="M72" s="1015"/>
      <c r="N72" s="1016"/>
      <c r="O72" s="1015"/>
      <c r="P72" s="1015"/>
      <c r="Q72" s="1015"/>
      <c r="R72" s="1015"/>
      <c r="S72" s="1016"/>
    </row>
    <row r="73" spans="1:19">
      <c r="A73" s="1012" t="s">
        <v>942</v>
      </c>
      <c r="B73" s="1012" t="s">
        <v>283</v>
      </c>
      <c r="C73" s="1012" t="s">
        <v>943</v>
      </c>
      <c r="D73" s="1012" t="s">
        <v>944</v>
      </c>
      <c r="E73" s="1012" t="s">
        <v>6</v>
      </c>
      <c r="F73" s="1013">
        <v>40569</v>
      </c>
      <c r="G73" s="1012" t="s">
        <v>283</v>
      </c>
      <c r="H73" s="1015"/>
      <c r="I73" s="1015"/>
      <c r="J73" s="1015"/>
      <c r="K73" s="1012" t="s">
        <v>283</v>
      </c>
      <c r="L73" s="1015">
        <v>1800000</v>
      </c>
      <c r="M73" s="1015"/>
      <c r="N73" s="1016">
        <v>1800</v>
      </c>
      <c r="O73" s="1015">
        <v>1000</v>
      </c>
      <c r="P73" s="1015"/>
      <c r="Q73" s="1015"/>
      <c r="R73" s="1015">
        <v>90000</v>
      </c>
      <c r="S73" s="1016">
        <v>90</v>
      </c>
    </row>
    <row r="74" spans="1:19">
      <c r="A74" s="1012" t="s">
        <v>945</v>
      </c>
      <c r="B74" s="1012" t="s">
        <v>891</v>
      </c>
      <c r="C74" s="1012" t="s">
        <v>946</v>
      </c>
      <c r="D74" s="1012" t="s">
        <v>947</v>
      </c>
      <c r="E74" s="1012" t="s">
        <v>948</v>
      </c>
      <c r="F74" s="1013">
        <v>39822</v>
      </c>
      <c r="G74" s="1012" t="s">
        <v>285</v>
      </c>
      <c r="H74" s="1015">
        <v>6000000</v>
      </c>
      <c r="I74" s="1015">
        <v>0</v>
      </c>
      <c r="J74" s="1015">
        <v>7220141.6699999999</v>
      </c>
      <c r="K74" s="1012" t="s">
        <v>1196</v>
      </c>
      <c r="L74" s="1015"/>
      <c r="M74" s="1015"/>
      <c r="N74" s="1016"/>
      <c r="O74" s="1015"/>
      <c r="P74" s="1015"/>
      <c r="Q74" s="1015"/>
      <c r="R74" s="1015"/>
      <c r="S74" s="1016"/>
    </row>
    <row r="75" spans="1:19">
      <c r="A75" s="1012" t="s">
        <v>945</v>
      </c>
      <c r="B75" s="1012" t="s">
        <v>283</v>
      </c>
      <c r="C75" s="1012" t="s">
        <v>946</v>
      </c>
      <c r="D75" s="1012" t="s">
        <v>947</v>
      </c>
      <c r="E75" s="1012" t="s">
        <v>948</v>
      </c>
      <c r="F75" s="1013">
        <v>40849</v>
      </c>
      <c r="G75" s="1012" t="s">
        <v>283</v>
      </c>
      <c r="H75" s="1015"/>
      <c r="I75" s="1015"/>
      <c r="J75" s="1015"/>
      <c r="K75" s="1012" t="s">
        <v>283</v>
      </c>
      <c r="L75" s="1015">
        <v>6000000</v>
      </c>
      <c r="M75" s="1015"/>
      <c r="N75" s="1016">
        <v>6000</v>
      </c>
      <c r="O75" s="1015">
        <v>1000</v>
      </c>
      <c r="P75" s="1015"/>
      <c r="Q75" s="1015"/>
      <c r="R75" s="1015">
        <v>300000</v>
      </c>
      <c r="S75" s="1016">
        <v>300</v>
      </c>
    </row>
    <row r="76" spans="1:19">
      <c r="A76" s="1012" t="s">
        <v>949</v>
      </c>
      <c r="B76" s="1012"/>
      <c r="C76" s="1012" t="s">
        <v>950</v>
      </c>
      <c r="D76" s="1012" t="s">
        <v>951</v>
      </c>
      <c r="E76" s="1012" t="s">
        <v>19</v>
      </c>
      <c r="F76" s="1013">
        <v>39773</v>
      </c>
      <c r="G76" s="1012" t="s">
        <v>284</v>
      </c>
      <c r="H76" s="1015">
        <v>52000000</v>
      </c>
      <c r="I76" s="1015">
        <v>0</v>
      </c>
      <c r="J76" s="1015">
        <v>59637438.670000002</v>
      </c>
      <c r="K76" s="1012" t="s">
        <v>898</v>
      </c>
      <c r="L76" s="1015"/>
      <c r="M76" s="1015"/>
      <c r="N76" s="1016"/>
      <c r="O76" s="1015"/>
      <c r="P76" s="1015"/>
      <c r="Q76" s="1015"/>
      <c r="R76" s="1015"/>
      <c r="S76" s="1016"/>
    </row>
    <row r="77" spans="1:19">
      <c r="A77" s="1012" t="s">
        <v>949</v>
      </c>
      <c r="B77" s="1012" t="s">
        <v>283</v>
      </c>
      <c r="C77" s="1012" t="s">
        <v>950</v>
      </c>
      <c r="D77" s="1012" t="s">
        <v>951</v>
      </c>
      <c r="E77" s="1012" t="s">
        <v>19</v>
      </c>
      <c r="F77" s="1013">
        <v>41079</v>
      </c>
      <c r="G77" s="1012" t="s">
        <v>283</v>
      </c>
      <c r="H77" s="1015"/>
      <c r="I77" s="1015"/>
      <c r="J77" s="1015"/>
      <c r="K77" s="1012" t="s">
        <v>283</v>
      </c>
      <c r="L77" s="1015">
        <v>48391200</v>
      </c>
      <c r="M77" s="1015">
        <v>-725868</v>
      </c>
      <c r="N77" s="1016">
        <v>52000</v>
      </c>
      <c r="O77" s="1015">
        <v>930.6</v>
      </c>
      <c r="P77" s="1015">
        <v>-3608800</v>
      </c>
      <c r="Q77" s="1015"/>
      <c r="R77" s="1015"/>
      <c r="S77" s="1016"/>
    </row>
    <row r="78" spans="1:19">
      <c r="A78" s="1012" t="s">
        <v>949</v>
      </c>
      <c r="B78" s="1012" t="s">
        <v>283</v>
      </c>
      <c r="C78" s="1012" t="s">
        <v>950</v>
      </c>
      <c r="D78" s="1012" t="s">
        <v>951</v>
      </c>
      <c r="E78" s="1012" t="s">
        <v>19</v>
      </c>
      <c r="F78" s="1013">
        <v>41143</v>
      </c>
      <c r="G78" s="1012" t="s">
        <v>283</v>
      </c>
      <c r="H78" s="1015"/>
      <c r="I78" s="1015"/>
      <c r="J78" s="1015"/>
      <c r="K78" s="1012" t="s">
        <v>283</v>
      </c>
      <c r="L78" s="1015"/>
      <c r="M78" s="1015"/>
      <c r="N78" s="1016"/>
      <c r="O78" s="1015"/>
      <c r="P78" s="1015"/>
      <c r="Q78" s="1015"/>
      <c r="R78" s="1015">
        <v>2670000</v>
      </c>
      <c r="S78" s="1016">
        <v>698554.05</v>
      </c>
    </row>
    <row r="79" spans="1:19">
      <c r="A79" s="1012" t="s">
        <v>952</v>
      </c>
      <c r="B79" s="1012" t="s">
        <v>953</v>
      </c>
      <c r="C79" s="1012" t="s">
        <v>954</v>
      </c>
      <c r="D79" s="1012" t="s">
        <v>955</v>
      </c>
      <c r="E79" s="1012" t="s">
        <v>239</v>
      </c>
      <c r="F79" s="1013">
        <v>39801</v>
      </c>
      <c r="G79" s="1012" t="s">
        <v>284</v>
      </c>
      <c r="H79" s="1015">
        <v>21000000</v>
      </c>
      <c r="I79" s="1015">
        <v>0</v>
      </c>
      <c r="J79" s="1015">
        <v>24601666.66</v>
      </c>
      <c r="K79" s="1012" t="s">
        <v>1196</v>
      </c>
      <c r="L79" s="1015"/>
      <c r="M79" s="1015"/>
      <c r="N79" s="1016"/>
      <c r="O79" s="1015"/>
      <c r="P79" s="1015"/>
      <c r="Q79" s="1015"/>
      <c r="R79" s="1015"/>
      <c r="S79" s="1016"/>
    </row>
    <row r="80" spans="1:19">
      <c r="A80" s="1012" t="s">
        <v>952</v>
      </c>
      <c r="B80" s="1012" t="s">
        <v>283</v>
      </c>
      <c r="C80" s="1012" t="s">
        <v>954</v>
      </c>
      <c r="D80" s="1012" t="s">
        <v>955</v>
      </c>
      <c r="E80" s="1012" t="s">
        <v>239</v>
      </c>
      <c r="F80" s="1013">
        <v>40766</v>
      </c>
      <c r="G80" s="1012" t="s">
        <v>283</v>
      </c>
      <c r="H80" s="1015"/>
      <c r="I80" s="1015"/>
      <c r="J80" s="1015"/>
      <c r="K80" s="1012" t="s">
        <v>283</v>
      </c>
      <c r="L80" s="1015">
        <v>21000000</v>
      </c>
      <c r="M80" s="1015"/>
      <c r="N80" s="1016">
        <v>21000</v>
      </c>
      <c r="O80" s="1015">
        <v>1000</v>
      </c>
      <c r="P80" s="1015"/>
      <c r="Q80" s="1015"/>
      <c r="R80" s="1015"/>
      <c r="S80" s="1016"/>
    </row>
    <row r="81" spans="1:19">
      <c r="A81" s="1012" t="s">
        <v>952</v>
      </c>
      <c r="B81" s="1012" t="s">
        <v>283</v>
      </c>
      <c r="C81" s="1012" t="s">
        <v>954</v>
      </c>
      <c r="D81" s="1012" t="s">
        <v>955</v>
      </c>
      <c r="E81" s="1012" t="s">
        <v>239</v>
      </c>
      <c r="F81" s="1013">
        <v>40849</v>
      </c>
      <c r="G81" s="1012" t="s">
        <v>283</v>
      </c>
      <c r="H81" s="1015"/>
      <c r="I81" s="1015"/>
      <c r="J81" s="1015"/>
      <c r="K81" s="1012" t="s">
        <v>283</v>
      </c>
      <c r="L81" s="1015"/>
      <c r="M81" s="1015"/>
      <c r="N81" s="1016"/>
      <c r="O81" s="1015"/>
      <c r="P81" s="1015"/>
      <c r="Q81" s="1015"/>
      <c r="R81" s="1015">
        <v>825000</v>
      </c>
      <c r="S81" s="1016">
        <v>1312500</v>
      </c>
    </row>
    <row r="82" spans="1:19">
      <c r="A82" s="1012" t="s">
        <v>956</v>
      </c>
      <c r="B82" s="1012" t="s">
        <v>919</v>
      </c>
      <c r="C82" s="1012" t="s">
        <v>957</v>
      </c>
      <c r="D82" s="1012" t="s">
        <v>958</v>
      </c>
      <c r="E82" s="1012" t="s">
        <v>903</v>
      </c>
      <c r="F82" s="1013">
        <v>40046</v>
      </c>
      <c r="G82" s="1012" t="s">
        <v>922</v>
      </c>
      <c r="H82" s="1015">
        <v>5000000</v>
      </c>
      <c r="I82" s="1015">
        <v>0</v>
      </c>
      <c r="J82" s="1015">
        <v>6523255</v>
      </c>
      <c r="K82" s="1012" t="s">
        <v>898</v>
      </c>
      <c r="L82" s="1015"/>
      <c r="M82" s="1015"/>
      <c r="N82" s="1016"/>
      <c r="O82" s="1015"/>
      <c r="P82" s="1015"/>
      <c r="Q82" s="1015"/>
      <c r="R82" s="1015"/>
      <c r="S82" s="1016"/>
    </row>
    <row r="83" spans="1:19">
      <c r="A83" s="1012" t="s">
        <v>956</v>
      </c>
      <c r="B83" s="1012" t="s">
        <v>283</v>
      </c>
      <c r="C83" s="1012" t="s">
        <v>957</v>
      </c>
      <c r="D83" s="1012" t="s">
        <v>958</v>
      </c>
      <c r="E83" s="1012" t="s">
        <v>903</v>
      </c>
      <c r="F83" s="1013">
        <v>41359</v>
      </c>
      <c r="G83" s="1012" t="s">
        <v>283</v>
      </c>
      <c r="H83" s="1015"/>
      <c r="I83" s="1015"/>
      <c r="J83" s="1015"/>
      <c r="K83" s="1012" t="s">
        <v>283</v>
      </c>
      <c r="L83" s="1015">
        <v>359040</v>
      </c>
      <c r="M83" s="1015"/>
      <c r="N83" s="1016">
        <v>374000</v>
      </c>
      <c r="O83" s="1015">
        <v>0.96</v>
      </c>
      <c r="P83" s="1015">
        <v>-14960</v>
      </c>
      <c r="Q83" s="1015"/>
      <c r="R83" s="1015"/>
      <c r="S83" s="1016"/>
    </row>
    <row r="84" spans="1:19">
      <c r="A84" s="1012" t="s">
        <v>956</v>
      </c>
      <c r="B84" s="1012" t="s">
        <v>283</v>
      </c>
      <c r="C84" s="1012" t="s">
        <v>957</v>
      </c>
      <c r="D84" s="1012" t="s">
        <v>958</v>
      </c>
      <c r="E84" s="1012" t="s">
        <v>903</v>
      </c>
      <c r="F84" s="1013">
        <v>41360</v>
      </c>
      <c r="G84" s="1012" t="s">
        <v>283</v>
      </c>
      <c r="H84" s="1015"/>
      <c r="I84" s="1015"/>
      <c r="J84" s="1015"/>
      <c r="K84" s="1012" t="s">
        <v>283</v>
      </c>
      <c r="L84" s="1015">
        <v>2112000</v>
      </c>
      <c r="M84" s="1015"/>
      <c r="N84" s="1016">
        <v>2200000</v>
      </c>
      <c r="O84" s="1015">
        <v>0.96</v>
      </c>
      <c r="P84" s="1015">
        <v>-88000</v>
      </c>
      <c r="Q84" s="1015"/>
      <c r="R84" s="1015"/>
      <c r="S84" s="1016"/>
    </row>
    <row r="85" spans="1:19">
      <c r="A85" s="1012" t="s">
        <v>956</v>
      </c>
      <c r="B85" s="1012" t="s">
        <v>283</v>
      </c>
      <c r="C85" s="1012" t="s">
        <v>957</v>
      </c>
      <c r="D85" s="1012" t="s">
        <v>958</v>
      </c>
      <c r="E85" s="1012" t="s">
        <v>903</v>
      </c>
      <c r="F85" s="1013">
        <v>41361</v>
      </c>
      <c r="G85" s="1012" t="s">
        <v>283</v>
      </c>
      <c r="H85" s="1015"/>
      <c r="I85" s="1015"/>
      <c r="J85" s="1015"/>
      <c r="K85" s="1012" t="s">
        <v>283</v>
      </c>
      <c r="L85" s="1015">
        <v>2328960</v>
      </c>
      <c r="M85" s="1015"/>
      <c r="N85" s="1016">
        <v>2426000</v>
      </c>
      <c r="O85" s="1015">
        <v>0.96</v>
      </c>
      <c r="P85" s="1015">
        <v>-97040</v>
      </c>
      <c r="Q85" s="1015"/>
      <c r="R85" s="1015">
        <v>259875</v>
      </c>
      <c r="S85" s="1016">
        <v>250000</v>
      </c>
    </row>
    <row r="86" spans="1:19">
      <c r="A86" s="1012" t="s">
        <v>956</v>
      </c>
      <c r="B86" s="1012" t="s">
        <v>283</v>
      </c>
      <c r="C86" s="1012" t="s">
        <v>957</v>
      </c>
      <c r="D86" s="1012" t="s">
        <v>958</v>
      </c>
      <c r="E86" s="1012" t="s">
        <v>903</v>
      </c>
      <c r="F86" s="1013">
        <v>41373</v>
      </c>
      <c r="G86" s="1012" t="s">
        <v>283</v>
      </c>
      <c r="H86" s="1015"/>
      <c r="I86" s="1015"/>
      <c r="J86" s="1015"/>
      <c r="K86" s="1012" t="s">
        <v>283</v>
      </c>
      <c r="L86" s="1015"/>
      <c r="M86" s="1015">
        <v>-48000</v>
      </c>
      <c r="N86" s="1016"/>
      <c r="O86" s="1015"/>
      <c r="P86" s="1015"/>
      <c r="Q86" s="1015"/>
      <c r="R86" s="1015"/>
      <c r="S86" s="1016"/>
    </row>
    <row r="87" spans="1:19">
      <c r="A87" s="1012" t="s">
        <v>959</v>
      </c>
      <c r="B87" s="1012" t="s">
        <v>960</v>
      </c>
      <c r="C87" s="1012" t="s">
        <v>961</v>
      </c>
      <c r="D87" s="1012" t="s">
        <v>962</v>
      </c>
      <c r="E87" s="1012" t="s">
        <v>217</v>
      </c>
      <c r="F87" s="1013">
        <v>39843</v>
      </c>
      <c r="G87" s="1012" t="s">
        <v>284</v>
      </c>
      <c r="H87" s="1015">
        <v>110000000</v>
      </c>
      <c r="I87" s="1015">
        <v>0</v>
      </c>
      <c r="J87" s="1015">
        <v>6000000</v>
      </c>
      <c r="K87" s="1012" t="s">
        <v>898</v>
      </c>
      <c r="L87" s="1015"/>
      <c r="M87" s="1015"/>
      <c r="N87" s="1016"/>
      <c r="O87" s="1015"/>
      <c r="P87" s="1015"/>
      <c r="Q87" s="1015"/>
      <c r="R87" s="1015"/>
      <c r="S87" s="1016"/>
    </row>
    <row r="88" spans="1:19">
      <c r="A88" s="1012" t="s">
        <v>959</v>
      </c>
      <c r="B88" s="1012" t="s">
        <v>283</v>
      </c>
      <c r="C88" s="1012" t="s">
        <v>961</v>
      </c>
      <c r="D88" s="1012" t="s">
        <v>962</v>
      </c>
      <c r="E88" s="1012" t="s">
        <v>217</v>
      </c>
      <c r="F88" s="1013">
        <v>41544</v>
      </c>
      <c r="G88" s="1012" t="s">
        <v>283</v>
      </c>
      <c r="H88" s="1015"/>
      <c r="I88" s="1015"/>
      <c r="J88" s="1015"/>
      <c r="K88" s="1012" t="s">
        <v>283</v>
      </c>
      <c r="L88" s="1015">
        <v>6000000</v>
      </c>
      <c r="M88" s="1015"/>
      <c r="N88" s="1016">
        <v>60000000</v>
      </c>
      <c r="O88" s="1015">
        <v>0.1</v>
      </c>
      <c r="P88" s="1015">
        <v>-104000000</v>
      </c>
      <c r="Q88" s="1015"/>
      <c r="R88" s="1015"/>
      <c r="S88" s="1016"/>
    </row>
    <row r="89" spans="1:19">
      <c r="A89" s="1012" t="s">
        <v>963</v>
      </c>
      <c r="B89" s="1012" t="s">
        <v>964</v>
      </c>
      <c r="C89" s="1012" t="s">
        <v>965</v>
      </c>
      <c r="D89" s="1012" t="s">
        <v>966</v>
      </c>
      <c r="E89" s="1012" t="s">
        <v>967</v>
      </c>
      <c r="F89" s="1013">
        <v>39843</v>
      </c>
      <c r="G89" s="1012" t="s">
        <v>284</v>
      </c>
      <c r="H89" s="1015">
        <v>8152000</v>
      </c>
      <c r="I89" s="1015">
        <v>0</v>
      </c>
      <c r="J89" s="1015">
        <v>13378714</v>
      </c>
      <c r="K89" s="1012" t="s">
        <v>1196</v>
      </c>
      <c r="L89" s="1015"/>
      <c r="M89" s="1015"/>
      <c r="N89" s="1016"/>
      <c r="O89" s="1015"/>
      <c r="P89" s="1015"/>
      <c r="Q89" s="1015"/>
      <c r="R89" s="1015"/>
      <c r="S89" s="1016"/>
    </row>
    <row r="90" spans="1:19">
      <c r="A90" s="1012" t="s">
        <v>963</v>
      </c>
      <c r="B90" s="1012" t="s">
        <v>283</v>
      </c>
      <c r="C90" s="1012" t="s">
        <v>965</v>
      </c>
      <c r="D90" s="1012" t="s">
        <v>966</v>
      </c>
      <c r="E90" s="1012" t="s">
        <v>967</v>
      </c>
      <c r="F90" s="1013">
        <v>41017</v>
      </c>
      <c r="G90" s="1012" t="s">
        <v>283</v>
      </c>
      <c r="H90" s="1015"/>
      <c r="I90" s="1015"/>
      <c r="J90" s="1015"/>
      <c r="K90" s="1012" t="s">
        <v>283</v>
      </c>
      <c r="L90" s="1015">
        <v>4076000</v>
      </c>
      <c r="M90" s="1015"/>
      <c r="N90" s="1016">
        <v>4076</v>
      </c>
      <c r="O90" s="1015">
        <v>1000</v>
      </c>
      <c r="P90" s="1015"/>
      <c r="Q90" s="1015"/>
      <c r="R90" s="1015"/>
      <c r="S90" s="1016"/>
    </row>
    <row r="91" spans="1:19">
      <c r="A91" s="1012" t="s">
        <v>963</v>
      </c>
      <c r="B91" s="1012" t="s">
        <v>283</v>
      </c>
      <c r="C91" s="1012" t="s">
        <v>965</v>
      </c>
      <c r="D91" s="1012" t="s">
        <v>966</v>
      </c>
      <c r="E91" s="1012" t="s">
        <v>967</v>
      </c>
      <c r="F91" s="1013">
        <v>41339</v>
      </c>
      <c r="G91" s="1012" t="s">
        <v>283</v>
      </c>
      <c r="H91" s="1015"/>
      <c r="I91" s="1015"/>
      <c r="J91" s="1015"/>
      <c r="K91" s="1012" t="s">
        <v>283</v>
      </c>
      <c r="L91" s="1015">
        <v>4076000</v>
      </c>
      <c r="M91" s="1015"/>
      <c r="N91" s="1016">
        <v>4076</v>
      </c>
      <c r="O91" s="1015">
        <v>1000</v>
      </c>
      <c r="P91" s="1015"/>
      <c r="Q91" s="1015"/>
      <c r="R91" s="1015"/>
      <c r="S91" s="1016"/>
    </row>
    <row r="92" spans="1:19">
      <c r="A92" s="1012" t="s">
        <v>963</v>
      </c>
      <c r="B92" s="1012" t="s">
        <v>283</v>
      </c>
      <c r="C92" s="1012" t="s">
        <v>965</v>
      </c>
      <c r="D92" s="1012" t="s">
        <v>966</v>
      </c>
      <c r="E92" s="1012" t="s">
        <v>967</v>
      </c>
      <c r="F92" s="1013">
        <v>42152</v>
      </c>
      <c r="G92" s="1012" t="s">
        <v>283</v>
      </c>
      <c r="H92" s="1015"/>
      <c r="I92" s="1015"/>
      <c r="J92" s="1015"/>
      <c r="K92" s="1012" t="s">
        <v>283</v>
      </c>
      <c r="L92" s="1015"/>
      <c r="M92" s="1015"/>
      <c r="N92" s="1016"/>
      <c r="O92" s="1015"/>
      <c r="P92" s="1015"/>
      <c r="Q92" s="1015"/>
      <c r="R92" s="1015">
        <v>3735577.67</v>
      </c>
      <c r="S92" s="1016">
        <v>367916.17</v>
      </c>
    </row>
    <row r="93" spans="1:19">
      <c r="A93" s="1012" t="s">
        <v>968</v>
      </c>
      <c r="B93" s="1012" t="s">
        <v>858</v>
      </c>
      <c r="C93" s="1012" t="s">
        <v>969</v>
      </c>
      <c r="D93" s="1012" t="s">
        <v>970</v>
      </c>
      <c r="E93" s="1012" t="s">
        <v>217</v>
      </c>
      <c r="F93" s="1013">
        <v>39773</v>
      </c>
      <c r="G93" s="1012" t="s">
        <v>284</v>
      </c>
      <c r="H93" s="1015">
        <v>525000000</v>
      </c>
      <c r="I93" s="1015">
        <v>0</v>
      </c>
      <c r="J93" s="1015">
        <v>596539172.32000005</v>
      </c>
      <c r="K93" s="1012" t="s">
        <v>1196</v>
      </c>
      <c r="L93" s="1015"/>
      <c r="M93" s="1015"/>
      <c r="N93" s="1016"/>
      <c r="O93" s="1015"/>
      <c r="P93" s="1015"/>
      <c r="Q93" s="1015"/>
      <c r="R93" s="1015"/>
      <c r="S93" s="1016"/>
    </row>
    <row r="94" spans="1:19">
      <c r="A94" s="1012" t="s">
        <v>968</v>
      </c>
      <c r="B94" s="1012" t="s">
        <v>283</v>
      </c>
      <c r="C94" s="1012" t="s">
        <v>969</v>
      </c>
      <c r="D94" s="1012" t="s">
        <v>970</v>
      </c>
      <c r="E94" s="1012" t="s">
        <v>217</v>
      </c>
      <c r="F94" s="1013">
        <v>40639</v>
      </c>
      <c r="G94" s="1012" t="s">
        <v>283</v>
      </c>
      <c r="H94" s="1015"/>
      <c r="I94" s="1015"/>
      <c r="J94" s="1015"/>
      <c r="K94" s="1012" t="s">
        <v>283</v>
      </c>
      <c r="L94" s="1015">
        <v>262500000</v>
      </c>
      <c r="M94" s="1015"/>
      <c r="N94" s="1016">
        <v>262500</v>
      </c>
      <c r="O94" s="1015">
        <v>1000</v>
      </c>
      <c r="P94" s="1015"/>
      <c r="Q94" s="1015"/>
      <c r="R94" s="1015"/>
      <c r="S94" s="1016"/>
    </row>
    <row r="95" spans="1:19">
      <c r="A95" s="1012" t="s">
        <v>968</v>
      </c>
      <c r="B95" s="1012" t="s">
        <v>283</v>
      </c>
      <c r="C95" s="1012" t="s">
        <v>969</v>
      </c>
      <c r="D95" s="1012" t="s">
        <v>970</v>
      </c>
      <c r="E95" s="1012" t="s">
        <v>217</v>
      </c>
      <c r="F95" s="1013">
        <v>40800</v>
      </c>
      <c r="G95" s="1012" t="s">
        <v>283</v>
      </c>
      <c r="H95" s="1015"/>
      <c r="I95" s="1015"/>
      <c r="J95" s="1015"/>
      <c r="K95" s="1012" t="s">
        <v>283</v>
      </c>
      <c r="L95" s="1015">
        <v>262500000</v>
      </c>
      <c r="M95" s="1015"/>
      <c r="N95" s="1016">
        <v>262500</v>
      </c>
      <c r="O95" s="1015">
        <v>1000</v>
      </c>
      <c r="P95" s="1015"/>
      <c r="Q95" s="1015"/>
      <c r="R95" s="1015"/>
      <c r="S95" s="1016"/>
    </row>
    <row r="96" spans="1:19">
      <c r="A96" s="1012" t="s">
        <v>968</v>
      </c>
      <c r="B96" s="1012" t="s">
        <v>283</v>
      </c>
      <c r="C96" s="1012" t="s">
        <v>969</v>
      </c>
      <c r="D96" s="1012" t="s">
        <v>970</v>
      </c>
      <c r="E96" s="1012" t="s">
        <v>217</v>
      </c>
      <c r="F96" s="1013">
        <v>40883</v>
      </c>
      <c r="G96" s="1012" t="s">
        <v>283</v>
      </c>
      <c r="H96" s="1015"/>
      <c r="I96" s="1015"/>
      <c r="J96" s="1015"/>
      <c r="K96" s="1012" t="s">
        <v>283</v>
      </c>
      <c r="L96" s="1015"/>
      <c r="M96" s="1015"/>
      <c r="N96" s="1016"/>
      <c r="O96" s="1015"/>
      <c r="P96" s="1015"/>
      <c r="Q96" s="1015"/>
      <c r="R96" s="1015">
        <v>3435005.65</v>
      </c>
      <c r="S96" s="1016">
        <v>3983308</v>
      </c>
    </row>
    <row r="97" spans="1:19">
      <c r="A97" s="1012" t="s">
        <v>971</v>
      </c>
      <c r="B97" s="1012" t="s">
        <v>972</v>
      </c>
      <c r="C97" s="1012" t="s">
        <v>973</v>
      </c>
      <c r="D97" s="1012" t="s">
        <v>974</v>
      </c>
      <c r="E97" s="1012" t="s">
        <v>11</v>
      </c>
      <c r="F97" s="1013">
        <v>40176</v>
      </c>
      <c r="G97" s="1012" t="s">
        <v>285</v>
      </c>
      <c r="H97" s="1015">
        <v>2000000</v>
      </c>
      <c r="I97" s="1015">
        <v>0</v>
      </c>
      <c r="J97" s="1015">
        <v>2503554.7799999998</v>
      </c>
      <c r="K97" s="1012" t="s">
        <v>898</v>
      </c>
      <c r="L97" s="1015"/>
      <c r="M97" s="1015"/>
      <c r="N97" s="1016"/>
      <c r="O97" s="1015"/>
      <c r="P97" s="1015"/>
      <c r="Q97" s="1015"/>
      <c r="R97" s="1015"/>
      <c r="S97" s="1016"/>
    </row>
    <row r="98" spans="1:19">
      <c r="A98" s="1012" t="s">
        <v>971</v>
      </c>
      <c r="B98" s="1012" t="s">
        <v>283</v>
      </c>
      <c r="C98" s="1012" t="s">
        <v>973</v>
      </c>
      <c r="D98" s="1012" t="s">
        <v>974</v>
      </c>
      <c r="E98" s="1012" t="s">
        <v>11</v>
      </c>
      <c r="F98" s="1013">
        <v>41677</v>
      </c>
      <c r="G98" s="1012" t="s">
        <v>283</v>
      </c>
      <c r="H98" s="1015"/>
      <c r="I98" s="1015"/>
      <c r="J98" s="1015"/>
      <c r="K98" s="1012" t="s">
        <v>283</v>
      </c>
      <c r="L98" s="1015">
        <v>1950000</v>
      </c>
      <c r="M98" s="1015"/>
      <c r="N98" s="1016">
        <v>1950</v>
      </c>
      <c r="O98" s="1015">
        <v>1150</v>
      </c>
      <c r="P98" s="1015"/>
      <c r="Q98" s="1015">
        <v>292500</v>
      </c>
      <c r="R98" s="1015">
        <v>95031.02</v>
      </c>
      <c r="S98" s="1016">
        <v>88</v>
      </c>
    </row>
    <row r="99" spans="1:19">
      <c r="A99" s="1012" t="s">
        <v>971</v>
      </c>
      <c r="B99" s="1012" t="s">
        <v>283</v>
      </c>
      <c r="C99" s="1012" t="s">
        <v>973</v>
      </c>
      <c r="D99" s="1012" t="s">
        <v>974</v>
      </c>
      <c r="E99" s="1012" t="s">
        <v>11</v>
      </c>
      <c r="F99" s="1013">
        <v>41680</v>
      </c>
      <c r="G99" s="1012" t="s">
        <v>283</v>
      </c>
      <c r="H99" s="1015"/>
      <c r="I99" s="1015"/>
      <c r="J99" s="1015"/>
      <c r="K99" s="1012" t="s">
        <v>283</v>
      </c>
      <c r="L99" s="1015">
        <v>50000</v>
      </c>
      <c r="M99" s="1015"/>
      <c r="N99" s="1016">
        <v>50</v>
      </c>
      <c r="O99" s="1015">
        <v>1150</v>
      </c>
      <c r="P99" s="1015"/>
      <c r="Q99" s="1015">
        <v>7500</v>
      </c>
      <c r="R99" s="1015">
        <v>10798.98</v>
      </c>
      <c r="S99" s="1016">
        <v>10</v>
      </c>
    </row>
    <row r="100" spans="1:19">
      <c r="A100" s="1012" t="s">
        <v>971</v>
      </c>
      <c r="B100" s="1012" t="s">
        <v>283</v>
      </c>
      <c r="C100" s="1012" t="s">
        <v>973</v>
      </c>
      <c r="D100" s="1012" t="s">
        <v>974</v>
      </c>
      <c r="E100" s="1012" t="s">
        <v>11</v>
      </c>
      <c r="F100" s="1013">
        <v>41717</v>
      </c>
      <c r="G100" s="1012" t="s">
        <v>283</v>
      </c>
      <c r="H100" s="1015"/>
      <c r="I100" s="1015"/>
      <c r="J100" s="1015"/>
      <c r="K100" s="1012" t="s">
        <v>283</v>
      </c>
      <c r="L100" s="1015"/>
      <c r="M100" s="1015">
        <v>-25000</v>
      </c>
      <c r="N100" s="1016"/>
      <c r="O100" s="1015"/>
      <c r="P100" s="1015"/>
      <c r="Q100" s="1015"/>
      <c r="R100" s="1015"/>
      <c r="S100" s="1016"/>
    </row>
    <row r="101" spans="1:19">
      <c r="A101" s="1012" t="s">
        <v>975</v>
      </c>
      <c r="B101" s="1012" t="s">
        <v>900</v>
      </c>
      <c r="C101" s="1012" t="s">
        <v>976</v>
      </c>
      <c r="D101" s="1012" t="s">
        <v>977</v>
      </c>
      <c r="E101" s="1012" t="s">
        <v>60</v>
      </c>
      <c r="F101" s="1013">
        <v>39871</v>
      </c>
      <c r="G101" s="1012" t="s">
        <v>285</v>
      </c>
      <c r="H101" s="1015">
        <v>7400000</v>
      </c>
      <c r="I101" s="1015">
        <v>0</v>
      </c>
      <c r="J101" s="1015">
        <v>8798415.3300000001</v>
      </c>
      <c r="K101" s="1012" t="s">
        <v>1196</v>
      </c>
      <c r="L101" s="1015"/>
      <c r="M101" s="1015"/>
      <c r="N101" s="1016"/>
      <c r="O101" s="1015"/>
      <c r="P101" s="1015"/>
      <c r="Q101" s="1015"/>
      <c r="R101" s="1015"/>
      <c r="S101" s="1016"/>
    </row>
    <row r="102" spans="1:19">
      <c r="A102" s="1012" t="s">
        <v>975</v>
      </c>
      <c r="B102" s="1012" t="s">
        <v>283</v>
      </c>
      <c r="C102" s="1012" t="s">
        <v>976</v>
      </c>
      <c r="D102" s="1012" t="s">
        <v>977</v>
      </c>
      <c r="E102" s="1012" t="s">
        <v>60</v>
      </c>
      <c r="F102" s="1013">
        <v>40801</v>
      </c>
      <c r="G102" s="1012" t="s">
        <v>283</v>
      </c>
      <c r="H102" s="1015"/>
      <c r="I102" s="1015"/>
      <c r="J102" s="1015"/>
      <c r="K102" s="1012" t="s">
        <v>283</v>
      </c>
      <c r="L102" s="1015">
        <v>7400000</v>
      </c>
      <c r="M102" s="1015"/>
      <c r="N102" s="1016">
        <v>7400</v>
      </c>
      <c r="O102" s="1015">
        <v>1000</v>
      </c>
      <c r="P102" s="1015"/>
      <c r="Q102" s="1015"/>
      <c r="R102" s="1015">
        <v>370000</v>
      </c>
      <c r="S102" s="1016">
        <v>370</v>
      </c>
    </row>
    <row r="103" spans="1:19">
      <c r="A103" s="1012" t="s">
        <v>978</v>
      </c>
      <c r="B103" s="1012" t="s">
        <v>858</v>
      </c>
      <c r="C103" s="1012" t="s">
        <v>979</v>
      </c>
      <c r="D103" s="1012" t="s">
        <v>980</v>
      </c>
      <c r="E103" s="1012" t="s">
        <v>6</v>
      </c>
      <c r="F103" s="1013">
        <v>39843</v>
      </c>
      <c r="G103" s="1012" t="s">
        <v>284</v>
      </c>
      <c r="H103" s="1015">
        <v>6000000</v>
      </c>
      <c r="I103" s="1015">
        <v>0</v>
      </c>
      <c r="J103" s="1015">
        <v>7563057.1500000004</v>
      </c>
      <c r="K103" s="1012" t="s">
        <v>1196</v>
      </c>
      <c r="L103" s="1015"/>
      <c r="M103" s="1015"/>
      <c r="N103" s="1016"/>
      <c r="O103" s="1015"/>
      <c r="P103" s="1015"/>
      <c r="Q103" s="1015"/>
      <c r="R103" s="1015"/>
      <c r="S103" s="1016"/>
    </row>
    <row r="104" spans="1:19">
      <c r="A104" s="1012" t="s">
        <v>978</v>
      </c>
      <c r="B104" s="1012" t="s">
        <v>283</v>
      </c>
      <c r="C104" s="1012" t="s">
        <v>979</v>
      </c>
      <c r="D104" s="1012" t="s">
        <v>980</v>
      </c>
      <c r="E104" s="1012" t="s">
        <v>6</v>
      </c>
      <c r="F104" s="1013">
        <v>41486</v>
      </c>
      <c r="G104" s="1012" t="s">
        <v>283</v>
      </c>
      <c r="H104" s="1015"/>
      <c r="I104" s="1015"/>
      <c r="J104" s="1015"/>
      <c r="K104" s="1012" t="s">
        <v>283</v>
      </c>
      <c r="L104" s="1015">
        <v>6000000</v>
      </c>
      <c r="M104" s="1015"/>
      <c r="N104" s="1016">
        <v>6000</v>
      </c>
      <c r="O104" s="1015">
        <v>1000</v>
      </c>
      <c r="P104" s="1015"/>
      <c r="Q104" s="1015"/>
      <c r="R104" s="1015"/>
      <c r="S104" s="1016"/>
    </row>
    <row r="105" spans="1:19">
      <c r="A105" s="1012" t="s">
        <v>978</v>
      </c>
      <c r="B105" s="1012" t="s">
        <v>283</v>
      </c>
      <c r="C105" s="1012" t="s">
        <v>979</v>
      </c>
      <c r="D105" s="1012" t="s">
        <v>980</v>
      </c>
      <c r="E105" s="1012" t="s">
        <v>6</v>
      </c>
      <c r="F105" s="1013">
        <v>41514</v>
      </c>
      <c r="G105" s="1012" t="s">
        <v>283</v>
      </c>
      <c r="H105" s="1015"/>
      <c r="I105" s="1015"/>
      <c r="J105" s="1015"/>
      <c r="K105" s="1012" t="s">
        <v>283</v>
      </c>
      <c r="L105" s="1015"/>
      <c r="M105" s="1015"/>
      <c r="N105" s="1016"/>
      <c r="O105" s="1015"/>
      <c r="P105" s="1015"/>
      <c r="Q105" s="1015"/>
      <c r="R105" s="1015">
        <v>190781.12</v>
      </c>
      <c r="S105" s="1016">
        <v>81670</v>
      </c>
    </row>
    <row r="106" spans="1:19">
      <c r="A106" s="1012" t="s">
        <v>981</v>
      </c>
      <c r="B106" s="1012" t="s">
        <v>982</v>
      </c>
      <c r="C106" s="1012" t="s">
        <v>983</v>
      </c>
      <c r="D106" s="1012" t="s">
        <v>984</v>
      </c>
      <c r="E106" s="1012" t="s">
        <v>15</v>
      </c>
      <c r="F106" s="1013">
        <v>39885</v>
      </c>
      <c r="G106" s="1012" t="s">
        <v>285</v>
      </c>
      <c r="H106" s="1015">
        <v>21100000</v>
      </c>
      <c r="I106" s="1015">
        <v>0</v>
      </c>
      <c r="J106" s="1015">
        <v>24841411.030000001</v>
      </c>
      <c r="K106" s="1012" t="s">
        <v>1196</v>
      </c>
      <c r="L106" s="1015"/>
      <c r="M106" s="1015"/>
      <c r="N106" s="1016"/>
      <c r="O106" s="1015"/>
      <c r="P106" s="1015"/>
      <c r="Q106" s="1015"/>
      <c r="R106" s="1015"/>
      <c r="S106" s="1016"/>
    </row>
    <row r="107" spans="1:19">
      <c r="A107" s="1012" t="s">
        <v>981</v>
      </c>
      <c r="B107" s="1012" t="s">
        <v>283</v>
      </c>
      <c r="C107" s="1012" t="s">
        <v>983</v>
      </c>
      <c r="D107" s="1012" t="s">
        <v>984</v>
      </c>
      <c r="E107" s="1012" t="s">
        <v>15</v>
      </c>
      <c r="F107" s="1013">
        <v>40738</v>
      </c>
      <c r="G107" s="1012" t="s">
        <v>283</v>
      </c>
      <c r="H107" s="1015"/>
      <c r="I107" s="1015"/>
      <c r="J107" s="1015"/>
      <c r="K107" s="1012" t="s">
        <v>283</v>
      </c>
      <c r="L107" s="1015">
        <v>21100000</v>
      </c>
      <c r="M107" s="1015"/>
      <c r="N107" s="1016">
        <v>21100</v>
      </c>
      <c r="O107" s="1015">
        <v>1000</v>
      </c>
      <c r="P107" s="1015"/>
      <c r="Q107" s="1015"/>
      <c r="R107" s="1015">
        <v>1055000</v>
      </c>
      <c r="S107" s="1016">
        <v>1055</v>
      </c>
    </row>
    <row r="108" spans="1:19">
      <c r="A108" s="1012" t="s">
        <v>985</v>
      </c>
      <c r="B108" s="1012" t="s">
        <v>986</v>
      </c>
      <c r="C108" s="1012" t="s">
        <v>987</v>
      </c>
      <c r="D108" s="1012" t="s">
        <v>988</v>
      </c>
      <c r="E108" s="1012" t="s">
        <v>89</v>
      </c>
      <c r="F108" s="1013">
        <v>40004</v>
      </c>
      <c r="G108" s="1012" t="s">
        <v>285</v>
      </c>
      <c r="H108" s="1015">
        <v>13669000</v>
      </c>
      <c r="I108" s="1015">
        <v>0</v>
      </c>
      <c r="J108" s="1015">
        <v>15595736.93</v>
      </c>
      <c r="K108" s="1012" t="s">
        <v>1196</v>
      </c>
      <c r="L108" s="1015"/>
      <c r="M108" s="1015"/>
      <c r="N108" s="1016"/>
      <c r="O108" s="1015"/>
      <c r="P108" s="1015"/>
      <c r="Q108" s="1015"/>
      <c r="R108" s="1015"/>
      <c r="S108" s="1016"/>
    </row>
    <row r="109" spans="1:19">
      <c r="A109" s="1012" t="s">
        <v>985</v>
      </c>
      <c r="B109" s="1012" t="s">
        <v>283</v>
      </c>
      <c r="C109" s="1012" t="s">
        <v>987</v>
      </c>
      <c r="D109" s="1012" t="s">
        <v>988</v>
      </c>
      <c r="E109" s="1012" t="s">
        <v>89</v>
      </c>
      <c r="F109" s="1013">
        <v>40773</v>
      </c>
      <c r="G109" s="1012" t="s">
        <v>283</v>
      </c>
      <c r="H109" s="1015"/>
      <c r="I109" s="1015"/>
      <c r="J109" s="1015"/>
      <c r="K109" s="1012" t="s">
        <v>283</v>
      </c>
      <c r="L109" s="1015">
        <v>13669000</v>
      </c>
      <c r="M109" s="1015"/>
      <c r="N109" s="1016">
        <v>13669</v>
      </c>
      <c r="O109" s="1015">
        <v>1000</v>
      </c>
      <c r="P109" s="1015"/>
      <c r="Q109" s="1015"/>
      <c r="R109" s="1015">
        <v>410000</v>
      </c>
      <c r="S109" s="1016">
        <v>410</v>
      </c>
    </row>
    <row r="110" spans="1:19">
      <c r="A110" s="1012" t="s">
        <v>989</v>
      </c>
      <c r="B110" s="1012" t="s">
        <v>858</v>
      </c>
      <c r="C110" s="1012" t="s">
        <v>990</v>
      </c>
      <c r="D110" s="1012" t="s">
        <v>991</v>
      </c>
      <c r="E110" s="1012" t="s">
        <v>992</v>
      </c>
      <c r="F110" s="1013">
        <v>39801</v>
      </c>
      <c r="G110" s="1012" t="s">
        <v>284</v>
      </c>
      <c r="H110" s="1015">
        <v>30000000</v>
      </c>
      <c r="I110" s="1015">
        <v>0</v>
      </c>
      <c r="J110" s="1015">
        <v>32341666.66</v>
      </c>
      <c r="K110" s="1012" t="s">
        <v>1196</v>
      </c>
      <c r="L110" s="1015"/>
      <c r="M110" s="1015"/>
      <c r="N110" s="1016"/>
      <c r="O110" s="1015"/>
      <c r="P110" s="1015"/>
      <c r="Q110" s="1015"/>
      <c r="R110" s="1015"/>
      <c r="S110" s="1016"/>
    </row>
    <row r="111" spans="1:19">
      <c r="A111" s="1012" t="s">
        <v>989</v>
      </c>
      <c r="B111" s="1012" t="s">
        <v>283</v>
      </c>
      <c r="C111" s="1012" t="s">
        <v>990</v>
      </c>
      <c r="D111" s="1012" t="s">
        <v>991</v>
      </c>
      <c r="E111" s="1012" t="s">
        <v>992</v>
      </c>
      <c r="F111" s="1013">
        <v>40030</v>
      </c>
      <c r="G111" s="1012" t="s">
        <v>283</v>
      </c>
      <c r="H111" s="1015"/>
      <c r="I111" s="1015"/>
      <c r="J111" s="1015"/>
      <c r="K111" s="1012" t="s">
        <v>283</v>
      </c>
      <c r="L111" s="1015">
        <v>30000000</v>
      </c>
      <c r="M111" s="1015"/>
      <c r="N111" s="1016">
        <v>30000</v>
      </c>
      <c r="O111" s="1015">
        <v>1000</v>
      </c>
      <c r="P111" s="1015"/>
      <c r="Q111" s="1015"/>
      <c r="R111" s="1015"/>
      <c r="S111" s="1016"/>
    </row>
    <row r="112" spans="1:19">
      <c r="A112" s="1012" t="s">
        <v>989</v>
      </c>
      <c r="B112" s="1012" t="s">
        <v>283</v>
      </c>
      <c r="C112" s="1012" t="s">
        <v>990</v>
      </c>
      <c r="D112" s="1012" t="s">
        <v>991</v>
      </c>
      <c r="E112" s="1012" t="s">
        <v>992</v>
      </c>
      <c r="F112" s="1013">
        <v>40086</v>
      </c>
      <c r="G112" s="1012" t="s">
        <v>283</v>
      </c>
      <c r="H112" s="1015"/>
      <c r="I112" s="1015"/>
      <c r="J112" s="1015"/>
      <c r="K112" s="1012" t="s">
        <v>283</v>
      </c>
      <c r="L112" s="1015"/>
      <c r="M112" s="1015"/>
      <c r="N112" s="1016"/>
      <c r="O112" s="1015"/>
      <c r="P112" s="1015"/>
      <c r="Q112" s="1015"/>
      <c r="R112" s="1015">
        <v>1400000</v>
      </c>
      <c r="S112" s="1016">
        <v>192967</v>
      </c>
    </row>
    <row r="113" spans="1:19">
      <c r="A113" s="1012" t="s">
        <v>68</v>
      </c>
      <c r="B113" s="1012" t="s">
        <v>891</v>
      </c>
      <c r="C113" s="1012" t="s">
        <v>993</v>
      </c>
      <c r="D113" s="1012" t="s">
        <v>994</v>
      </c>
      <c r="E113" s="1012" t="s">
        <v>23</v>
      </c>
      <c r="F113" s="1013">
        <v>39864</v>
      </c>
      <c r="G113" s="1012" t="s">
        <v>285</v>
      </c>
      <c r="H113" s="1015">
        <v>48000000</v>
      </c>
      <c r="I113" s="1015">
        <v>0</v>
      </c>
      <c r="J113" s="1015">
        <v>54607399.329999998</v>
      </c>
      <c r="K113" s="1012" t="s">
        <v>1196</v>
      </c>
      <c r="L113" s="1015"/>
      <c r="M113" s="1015"/>
      <c r="N113" s="1016"/>
      <c r="O113" s="1015"/>
      <c r="P113" s="1015"/>
      <c r="Q113" s="1015"/>
      <c r="R113" s="1015"/>
      <c r="S113" s="1016"/>
    </row>
    <row r="114" spans="1:19">
      <c r="A114" s="1012" t="s">
        <v>68</v>
      </c>
      <c r="B114" s="1012" t="s">
        <v>283</v>
      </c>
      <c r="C114" s="1012" t="s">
        <v>993</v>
      </c>
      <c r="D114" s="1012" t="s">
        <v>994</v>
      </c>
      <c r="E114" s="1012" t="s">
        <v>23</v>
      </c>
      <c r="F114" s="1013">
        <v>40450</v>
      </c>
      <c r="G114" s="1012" t="s">
        <v>283</v>
      </c>
      <c r="H114" s="1015"/>
      <c r="I114" s="1015"/>
      <c r="J114" s="1015"/>
      <c r="K114" s="1012" t="s">
        <v>283</v>
      </c>
      <c r="L114" s="1015">
        <v>48000000</v>
      </c>
      <c r="M114" s="1015"/>
      <c r="N114" s="1016">
        <v>48000</v>
      </c>
      <c r="O114" s="1015">
        <v>1000</v>
      </c>
      <c r="P114" s="1015"/>
      <c r="Q114" s="1015"/>
      <c r="R114" s="1015">
        <v>2400000</v>
      </c>
      <c r="S114" s="1016">
        <v>2400</v>
      </c>
    </row>
    <row r="115" spans="1:19">
      <c r="A115" s="1012" t="s">
        <v>995</v>
      </c>
      <c r="B115" s="1012" t="s">
        <v>905</v>
      </c>
      <c r="C115" s="1012" t="s">
        <v>996</v>
      </c>
      <c r="D115" s="1012" t="s">
        <v>997</v>
      </c>
      <c r="E115" s="1012" t="s">
        <v>998</v>
      </c>
      <c r="F115" s="1013">
        <v>39906</v>
      </c>
      <c r="G115" s="1012" t="s">
        <v>285</v>
      </c>
      <c r="H115" s="1015">
        <v>8600000</v>
      </c>
      <c r="I115" s="1015">
        <v>0</v>
      </c>
      <c r="J115" s="1015">
        <v>10701460.58</v>
      </c>
      <c r="K115" s="1012" t="s">
        <v>898</v>
      </c>
      <c r="L115" s="1015"/>
      <c r="M115" s="1015"/>
      <c r="N115" s="1016"/>
      <c r="O115" s="1015"/>
      <c r="P115" s="1015"/>
      <c r="Q115" s="1015"/>
      <c r="R115" s="1015"/>
      <c r="S115" s="1016"/>
    </row>
    <row r="116" spans="1:19">
      <c r="A116" s="1012" t="s">
        <v>995</v>
      </c>
      <c r="B116" s="1012" t="s">
        <v>283</v>
      </c>
      <c r="C116" s="1012" t="s">
        <v>996</v>
      </c>
      <c r="D116" s="1012" t="s">
        <v>997</v>
      </c>
      <c r="E116" s="1012" t="s">
        <v>998</v>
      </c>
      <c r="F116" s="1013">
        <v>41390</v>
      </c>
      <c r="G116" s="1012" t="s">
        <v>283</v>
      </c>
      <c r="H116" s="1015"/>
      <c r="I116" s="1015"/>
      <c r="J116" s="1015"/>
      <c r="K116" s="1012" t="s">
        <v>283</v>
      </c>
      <c r="L116" s="1015">
        <v>98267</v>
      </c>
      <c r="M116" s="1015"/>
      <c r="N116" s="1016">
        <v>100</v>
      </c>
      <c r="O116" s="1015">
        <v>982.67</v>
      </c>
      <c r="P116" s="1015">
        <v>-1733</v>
      </c>
      <c r="Q116" s="1015"/>
      <c r="R116" s="1015"/>
      <c r="S116" s="1016"/>
    </row>
    <row r="117" spans="1:19">
      <c r="A117" s="1012" t="s">
        <v>995</v>
      </c>
      <c r="B117" s="1012" t="s">
        <v>283</v>
      </c>
      <c r="C117" s="1012" t="s">
        <v>996</v>
      </c>
      <c r="D117" s="1012" t="s">
        <v>997</v>
      </c>
      <c r="E117" s="1012" t="s">
        <v>998</v>
      </c>
      <c r="F117" s="1013">
        <v>41393</v>
      </c>
      <c r="G117" s="1012" t="s">
        <v>283</v>
      </c>
      <c r="H117" s="1015"/>
      <c r="I117" s="1015"/>
      <c r="J117" s="1015"/>
      <c r="K117" s="1012" t="s">
        <v>283</v>
      </c>
      <c r="L117" s="1015">
        <v>8352695</v>
      </c>
      <c r="M117" s="1015"/>
      <c r="N117" s="1016">
        <v>8500</v>
      </c>
      <c r="O117" s="1015">
        <v>982.67</v>
      </c>
      <c r="P117" s="1015">
        <v>-147305</v>
      </c>
      <c r="Q117" s="1015"/>
      <c r="R117" s="1015">
        <v>426338.55</v>
      </c>
      <c r="S117" s="1016">
        <v>430</v>
      </c>
    </row>
    <row r="118" spans="1:19">
      <c r="A118" s="1012" t="s">
        <v>995</v>
      </c>
      <c r="B118" s="1012" t="s">
        <v>283</v>
      </c>
      <c r="C118" s="1012" t="s">
        <v>996</v>
      </c>
      <c r="D118" s="1012" t="s">
        <v>997</v>
      </c>
      <c r="E118" s="1012" t="s">
        <v>998</v>
      </c>
      <c r="F118" s="1013">
        <v>41425</v>
      </c>
      <c r="G118" s="1012" t="s">
        <v>283</v>
      </c>
      <c r="H118" s="1015"/>
      <c r="I118" s="1015"/>
      <c r="J118" s="1015"/>
      <c r="K118" s="1012" t="s">
        <v>283</v>
      </c>
      <c r="L118" s="1015"/>
      <c r="M118" s="1015">
        <v>-84509.62</v>
      </c>
      <c r="N118" s="1016"/>
      <c r="O118" s="1015"/>
      <c r="P118" s="1015"/>
      <c r="Q118" s="1015"/>
      <c r="R118" s="1015"/>
      <c r="S118" s="1016"/>
    </row>
    <row r="119" spans="1:19">
      <c r="A119" s="1012" t="s">
        <v>999</v>
      </c>
      <c r="B119" s="1012" t="s">
        <v>1000</v>
      </c>
      <c r="C119" s="1012" t="s">
        <v>1001</v>
      </c>
      <c r="D119" s="1012" t="s">
        <v>1002</v>
      </c>
      <c r="E119" s="1012" t="s">
        <v>15</v>
      </c>
      <c r="F119" s="1013">
        <v>39801</v>
      </c>
      <c r="G119" s="1012" t="s">
        <v>284</v>
      </c>
      <c r="H119" s="1015">
        <v>50000000</v>
      </c>
      <c r="I119" s="1015">
        <v>0</v>
      </c>
      <c r="J119" s="1015">
        <v>60451155.740000002</v>
      </c>
      <c r="K119" s="1012" t="s">
        <v>1196</v>
      </c>
      <c r="L119" s="1015"/>
      <c r="M119" s="1015"/>
      <c r="N119" s="1016"/>
      <c r="O119" s="1015"/>
      <c r="P119" s="1015"/>
      <c r="Q119" s="1015"/>
      <c r="R119" s="1015"/>
      <c r="S119" s="1016"/>
    </row>
    <row r="120" spans="1:19">
      <c r="A120" s="1012" t="s">
        <v>999</v>
      </c>
      <c r="B120" s="1012" t="s">
        <v>283</v>
      </c>
      <c r="C120" s="1012" t="s">
        <v>1001</v>
      </c>
      <c r="D120" s="1012" t="s">
        <v>1002</v>
      </c>
      <c r="E120" s="1012" t="s">
        <v>15</v>
      </c>
      <c r="F120" s="1013">
        <v>41320</v>
      </c>
      <c r="G120" s="1012" t="s">
        <v>283</v>
      </c>
      <c r="H120" s="1015"/>
      <c r="I120" s="1015"/>
      <c r="J120" s="1015"/>
      <c r="K120" s="1012" t="s">
        <v>283</v>
      </c>
      <c r="L120" s="1015">
        <v>50000000</v>
      </c>
      <c r="M120" s="1015"/>
      <c r="N120" s="1016">
        <v>50000</v>
      </c>
      <c r="O120" s="1015">
        <v>1000</v>
      </c>
      <c r="P120" s="1015"/>
      <c r="Q120" s="1015"/>
      <c r="R120" s="1015">
        <v>15000</v>
      </c>
      <c r="S120" s="1016">
        <v>730994</v>
      </c>
    </row>
    <row r="121" spans="1:19">
      <c r="A121" s="1012" t="s">
        <v>1003</v>
      </c>
      <c r="B121" s="1012" t="s">
        <v>905</v>
      </c>
      <c r="C121" s="1012" t="s">
        <v>1004</v>
      </c>
      <c r="D121" s="1012" t="s">
        <v>1005</v>
      </c>
      <c r="E121" s="1012" t="s">
        <v>109</v>
      </c>
      <c r="F121" s="1013">
        <v>40039</v>
      </c>
      <c r="G121" s="1012" t="s">
        <v>285</v>
      </c>
      <c r="H121" s="1015">
        <v>1004000</v>
      </c>
      <c r="I121" s="1015">
        <v>0</v>
      </c>
      <c r="J121" s="1015">
        <v>1114680.76</v>
      </c>
      <c r="K121" s="1012" t="s">
        <v>898</v>
      </c>
      <c r="L121" s="1015"/>
      <c r="M121" s="1015"/>
      <c r="N121" s="1016"/>
      <c r="O121" s="1015"/>
      <c r="P121" s="1015"/>
      <c r="Q121" s="1015"/>
      <c r="R121" s="1015"/>
      <c r="S121" s="1016"/>
    </row>
    <row r="122" spans="1:19">
      <c r="A122" s="1012" t="s">
        <v>1003</v>
      </c>
      <c r="B122" s="1012" t="s">
        <v>283</v>
      </c>
      <c r="C122" s="1012" t="s">
        <v>1004</v>
      </c>
      <c r="D122" s="1012" t="s">
        <v>1005</v>
      </c>
      <c r="E122" s="1012" t="s">
        <v>109</v>
      </c>
      <c r="F122" s="1013">
        <v>41262</v>
      </c>
      <c r="G122" s="1012" t="s">
        <v>283</v>
      </c>
      <c r="H122" s="1015"/>
      <c r="I122" s="1015"/>
      <c r="J122" s="1015"/>
      <c r="K122" s="1012" t="s">
        <v>283</v>
      </c>
      <c r="L122" s="1015">
        <v>451600.92</v>
      </c>
      <c r="M122" s="1015"/>
      <c r="N122" s="1016">
        <v>486</v>
      </c>
      <c r="O122" s="1015">
        <v>929.22</v>
      </c>
      <c r="P122" s="1015">
        <v>-34399.08</v>
      </c>
      <c r="Q122" s="1015"/>
      <c r="R122" s="1015"/>
      <c r="S122" s="1016"/>
    </row>
    <row r="123" spans="1:19">
      <c r="A123" s="1012" t="s">
        <v>1003</v>
      </c>
      <c r="B123" s="1012" t="s">
        <v>283</v>
      </c>
      <c r="C123" s="1012" t="s">
        <v>1004</v>
      </c>
      <c r="D123" s="1012" t="s">
        <v>1005</v>
      </c>
      <c r="E123" s="1012" t="s">
        <v>109</v>
      </c>
      <c r="F123" s="1013">
        <v>41263</v>
      </c>
      <c r="G123" s="1012" t="s">
        <v>283</v>
      </c>
      <c r="H123" s="1015"/>
      <c r="I123" s="1015"/>
      <c r="J123" s="1015"/>
      <c r="K123" s="1012" t="s">
        <v>283</v>
      </c>
      <c r="L123" s="1015">
        <v>481335.96</v>
      </c>
      <c r="M123" s="1015"/>
      <c r="N123" s="1016">
        <v>518</v>
      </c>
      <c r="O123" s="1015">
        <v>929.22</v>
      </c>
      <c r="P123" s="1015">
        <v>-36664.04</v>
      </c>
      <c r="Q123" s="1015"/>
      <c r="R123" s="1015">
        <v>23500</v>
      </c>
      <c r="S123" s="1016">
        <v>50</v>
      </c>
    </row>
    <row r="124" spans="1:19">
      <c r="A124" s="1012" t="s">
        <v>1003</v>
      </c>
      <c r="B124" s="1012" t="s">
        <v>283</v>
      </c>
      <c r="C124" s="1012" t="s">
        <v>1004</v>
      </c>
      <c r="D124" s="1012" t="s">
        <v>1005</v>
      </c>
      <c r="E124" s="1012" t="s">
        <v>109</v>
      </c>
      <c r="F124" s="1013">
        <v>41285</v>
      </c>
      <c r="G124" s="1012" t="s">
        <v>283</v>
      </c>
      <c r="H124" s="1015"/>
      <c r="I124" s="1015"/>
      <c r="J124" s="1015"/>
      <c r="K124" s="1012" t="s">
        <v>283</v>
      </c>
      <c r="L124" s="1015"/>
      <c r="M124" s="1015">
        <v>-9329.3700000000008</v>
      </c>
      <c r="N124" s="1016"/>
      <c r="O124" s="1015"/>
      <c r="P124" s="1015"/>
      <c r="Q124" s="1015"/>
      <c r="R124" s="1015"/>
      <c r="S124" s="1016"/>
    </row>
    <row r="125" spans="1:19">
      <c r="A125" s="1012" t="s">
        <v>1003</v>
      </c>
      <c r="B125" s="1012" t="s">
        <v>283</v>
      </c>
      <c r="C125" s="1012" t="s">
        <v>1004</v>
      </c>
      <c r="D125" s="1012" t="s">
        <v>1005</v>
      </c>
      <c r="E125" s="1012" t="s">
        <v>109</v>
      </c>
      <c r="F125" s="1013">
        <v>41359</v>
      </c>
      <c r="G125" s="1012" t="s">
        <v>283</v>
      </c>
      <c r="H125" s="1015"/>
      <c r="I125" s="1015"/>
      <c r="J125" s="1015"/>
      <c r="K125" s="1012" t="s">
        <v>283</v>
      </c>
      <c r="L125" s="1015"/>
      <c r="M125" s="1015">
        <v>-15670.63</v>
      </c>
      <c r="N125" s="1016"/>
      <c r="O125" s="1015"/>
      <c r="P125" s="1015"/>
      <c r="Q125" s="1015"/>
      <c r="R125" s="1015"/>
      <c r="S125" s="1016"/>
    </row>
    <row r="126" spans="1:19">
      <c r="A126" s="1012" t="s">
        <v>1006</v>
      </c>
      <c r="B126" s="1012" t="s">
        <v>1007</v>
      </c>
      <c r="C126" s="1012" t="s">
        <v>1008</v>
      </c>
      <c r="D126" s="1012" t="s">
        <v>1009</v>
      </c>
      <c r="E126" s="1012" t="s">
        <v>105</v>
      </c>
      <c r="F126" s="1013">
        <v>39749</v>
      </c>
      <c r="G126" s="1012" t="s">
        <v>284</v>
      </c>
      <c r="H126" s="1015">
        <v>15000000000</v>
      </c>
      <c r="I126" s="1015">
        <v>0</v>
      </c>
      <c r="J126" s="1015">
        <v>26599663040.279999</v>
      </c>
      <c r="K126" s="1012" t="s">
        <v>1196</v>
      </c>
      <c r="L126" s="1015"/>
      <c r="M126" s="1015"/>
      <c r="N126" s="1016"/>
      <c r="O126" s="1015"/>
      <c r="P126" s="1015"/>
      <c r="Q126" s="1015"/>
      <c r="R126" s="1015"/>
      <c r="S126" s="1016"/>
    </row>
    <row r="127" spans="1:19">
      <c r="A127" s="1012" t="s">
        <v>1006</v>
      </c>
      <c r="B127" s="1012" t="s">
        <v>283</v>
      </c>
      <c r="C127" s="1012" t="s">
        <v>1008</v>
      </c>
      <c r="D127" s="1012" t="s">
        <v>1009</v>
      </c>
      <c r="E127" s="1012" t="s">
        <v>105</v>
      </c>
      <c r="F127" s="1013">
        <v>39822</v>
      </c>
      <c r="G127" s="1012" t="s">
        <v>283</v>
      </c>
      <c r="H127" s="1015">
        <v>10000000000</v>
      </c>
      <c r="I127" s="1015"/>
      <c r="J127" s="1015"/>
      <c r="K127" s="1012" t="s">
        <v>283</v>
      </c>
      <c r="L127" s="1015"/>
      <c r="M127" s="1015"/>
      <c r="N127" s="1016"/>
      <c r="O127" s="1015"/>
      <c r="P127" s="1015"/>
      <c r="Q127" s="1015"/>
      <c r="R127" s="1015"/>
      <c r="S127" s="1016"/>
    </row>
    <row r="128" spans="1:19">
      <c r="A128" s="1012" t="s">
        <v>1006</v>
      </c>
      <c r="B128" s="1012" t="s">
        <v>283</v>
      </c>
      <c r="C128" s="1012" t="s">
        <v>1008</v>
      </c>
      <c r="D128" s="1012" t="s">
        <v>1009</v>
      </c>
      <c r="E128" s="1012" t="s">
        <v>105</v>
      </c>
      <c r="F128" s="1013">
        <v>40156</v>
      </c>
      <c r="G128" s="1012" t="s">
        <v>283</v>
      </c>
      <c r="H128" s="1015"/>
      <c r="I128" s="1015"/>
      <c r="J128" s="1015"/>
      <c r="K128" s="1012" t="s">
        <v>283</v>
      </c>
      <c r="L128" s="1015">
        <v>25000000000</v>
      </c>
      <c r="M128" s="1015"/>
      <c r="N128" s="1016">
        <v>1000000</v>
      </c>
      <c r="O128" s="1015">
        <v>25000</v>
      </c>
      <c r="P128" s="1015"/>
      <c r="Q128" s="1015"/>
      <c r="R128" s="1015"/>
      <c r="S128" s="1016"/>
    </row>
    <row r="129" spans="1:19">
      <c r="A129" s="1012" t="s">
        <v>1006</v>
      </c>
      <c r="B129" s="1012" t="s">
        <v>283</v>
      </c>
      <c r="C129" s="1012" t="s">
        <v>1008</v>
      </c>
      <c r="D129" s="1012" t="s">
        <v>1009</v>
      </c>
      <c r="E129" s="1012" t="s">
        <v>105</v>
      </c>
      <c r="F129" s="1013">
        <v>40246</v>
      </c>
      <c r="G129" s="1012" t="s">
        <v>283</v>
      </c>
      <c r="H129" s="1015"/>
      <c r="I129" s="1015"/>
      <c r="J129" s="1015"/>
      <c r="K129" s="1012" t="s">
        <v>283</v>
      </c>
      <c r="L129" s="1015"/>
      <c r="M129" s="1015"/>
      <c r="N129" s="1016"/>
      <c r="O129" s="1015"/>
      <c r="P129" s="1015"/>
      <c r="Q129" s="1015"/>
      <c r="R129" s="1015">
        <v>305913040.27999997</v>
      </c>
      <c r="S129" s="1016">
        <v>121792790</v>
      </c>
    </row>
    <row r="130" spans="1:19">
      <c r="A130" s="1012" t="s">
        <v>1010</v>
      </c>
      <c r="B130" s="1012" t="s">
        <v>905</v>
      </c>
      <c r="C130" s="1012" t="s">
        <v>1011</v>
      </c>
      <c r="D130" s="1012" t="s">
        <v>1009</v>
      </c>
      <c r="E130" s="1012" t="s">
        <v>105</v>
      </c>
      <c r="F130" s="1013">
        <v>39829</v>
      </c>
      <c r="G130" s="1012" t="s">
        <v>285</v>
      </c>
      <c r="H130" s="1015">
        <v>3000000</v>
      </c>
      <c r="I130" s="1015">
        <v>0</v>
      </c>
      <c r="J130" s="1015">
        <v>3087573.33</v>
      </c>
      <c r="K130" s="1012" t="s">
        <v>898</v>
      </c>
      <c r="L130" s="1015"/>
      <c r="M130" s="1015"/>
      <c r="N130" s="1016"/>
      <c r="O130" s="1015"/>
      <c r="P130" s="1015"/>
      <c r="Q130" s="1015"/>
      <c r="R130" s="1015"/>
      <c r="S130" s="1016"/>
    </row>
    <row r="131" spans="1:19">
      <c r="A131" s="1012" t="s">
        <v>1010</v>
      </c>
      <c r="B131" s="1012" t="s">
        <v>283</v>
      </c>
      <c r="C131" s="1012" t="s">
        <v>1011</v>
      </c>
      <c r="D131" s="1012" t="s">
        <v>1009</v>
      </c>
      <c r="E131" s="1012" t="s">
        <v>105</v>
      </c>
      <c r="F131" s="1013">
        <v>41243</v>
      </c>
      <c r="G131" s="1012" t="s">
        <v>283</v>
      </c>
      <c r="H131" s="1015"/>
      <c r="I131" s="1015"/>
      <c r="J131" s="1015"/>
      <c r="K131" s="1012" t="s">
        <v>283</v>
      </c>
      <c r="L131" s="1015">
        <v>2502000</v>
      </c>
      <c r="M131" s="1015"/>
      <c r="N131" s="1016">
        <v>3000</v>
      </c>
      <c r="O131" s="1015">
        <v>834</v>
      </c>
      <c r="P131" s="1015">
        <v>-498000</v>
      </c>
      <c r="Q131" s="1015"/>
      <c r="R131" s="1015">
        <v>100100</v>
      </c>
      <c r="S131" s="1016">
        <v>150</v>
      </c>
    </row>
    <row r="132" spans="1:19">
      <c r="A132" s="1012" t="s">
        <v>1010</v>
      </c>
      <c r="B132" s="1012" t="s">
        <v>283</v>
      </c>
      <c r="C132" s="1012" t="s">
        <v>1011</v>
      </c>
      <c r="D132" s="1012" t="s">
        <v>1009</v>
      </c>
      <c r="E132" s="1012" t="s">
        <v>105</v>
      </c>
      <c r="F132" s="1013">
        <v>41285</v>
      </c>
      <c r="G132" s="1012" t="s">
        <v>283</v>
      </c>
      <c r="H132" s="1015"/>
      <c r="I132" s="1015"/>
      <c r="J132" s="1015"/>
      <c r="K132" s="1012" t="s">
        <v>283</v>
      </c>
      <c r="L132" s="1015"/>
      <c r="M132" s="1015">
        <v>-25000</v>
      </c>
      <c r="N132" s="1016"/>
      <c r="O132" s="1015"/>
      <c r="P132" s="1015"/>
      <c r="Q132" s="1015"/>
      <c r="R132" s="1015"/>
      <c r="S132" s="1016"/>
    </row>
    <row r="133" spans="1:19">
      <c r="A133" s="1012" t="s">
        <v>1012</v>
      </c>
      <c r="B133" s="1012" t="s">
        <v>1013</v>
      </c>
      <c r="C133" s="1012" t="s">
        <v>1014</v>
      </c>
      <c r="D133" s="1012" t="s">
        <v>1015</v>
      </c>
      <c r="E133" s="1012" t="s">
        <v>6</v>
      </c>
      <c r="F133" s="1013">
        <v>39766</v>
      </c>
      <c r="G133" s="1012" t="s">
        <v>284</v>
      </c>
      <c r="H133" s="1015">
        <v>17000000</v>
      </c>
      <c r="I133" s="1015">
        <v>0</v>
      </c>
      <c r="J133" s="1015">
        <v>19564027.780000001</v>
      </c>
      <c r="K133" s="1012" t="s">
        <v>1196</v>
      </c>
      <c r="L133" s="1015"/>
      <c r="M133" s="1015"/>
      <c r="N133" s="1016"/>
      <c r="O133" s="1015"/>
      <c r="P133" s="1015"/>
      <c r="Q133" s="1015"/>
      <c r="R133" s="1015"/>
      <c r="S133" s="1016"/>
    </row>
    <row r="134" spans="1:19">
      <c r="A134" s="1012" t="s">
        <v>1012</v>
      </c>
      <c r="B134" s="1012" t="s">
        <v>283</v>
      </c>
      <c r="C134" s="1012" t="s">
        <v>1014</v>
      </c>
      <c r="D134" s="1012" t="s">
        <v>1015</v>
      </c>
      <c r="E134" s="1012" t="s">
        <v>6</v>
      </c>
      <c r="F134" s="1013">
        <v>40813</v>
      </c>
      <c r="G134" s="1012" t="s">
        <v>283</v>
      </c>
      <c r="H134" s="1015"/>
      <c r="I134" s="1015"/>
      <c r="J134" s="1015"/>
      <c r="K134" s="1012" t="s">
        <v>283</v>
      </c>
      <c r="L134" s="1015">
        <v>17000000</v>
      </c>
      <c r="M134" s="1015"/>
      <c r="N134" s="1016">
        <v>17000</v>
      </c>
      <c r="O134" s="1015">
        <v>1000</v>
      </c>
      <c r="P134" s="1015"/>
      <c r="Q134" s="1015"/>
      <c r="R134" s="1015"/>
      <c r="S134" s="1016"/>
    </row>
    <row r="135" spans="1:19">
      <c r="A135" s="1012" t="s">
        <v>1012</v>
      </c>
      <c r="B135" s="1012" t="s">
        <v>283</v>
      </c>
      <c r="C135" s="1012" t="s">
        <v>1014</v>
      </c>
      <c r="D135" s="1012" t="s">
        <v>1015</v>
      </c>
      <c r="E135" s="1012" t="s">
        <v>6</v>
      </c>
      <c r="F135" s="1013">
        <v>40842</v>
      </c>
      <c r="G135" s="1012" t="s">
        <v>283</v>
      </c>
      <c r="H135" s="1015"/>
      <c r="I135" s="1015"/>
      <c r="J135" s="1015"/>
      <c r="K135" s="1012" t="s">
        <v>283</v>
      </c>
      <c r="L135" s="1015"/>
      <c r="M135" s="1015"/>
      <c r="N135" s="1016"/>
      <c r="O135" s="1015"/>
      <c r="P135" s="1015"/>
      <c r="Q135" s="1015"/>
      <c r="R135" s="1015">
        <v>125000</v>
      </c>
      <c r="S135" s="1016">
        <v>405405</v>
      </c>
    </row>
    <row r="136" spans="1:19">
      <c r="A136" s="1012" t="s">
        <v>1016</v>
      </c>
      <c r="B136" s="1012" t="s">
        <v>924</v>
      </c>
      <c r="C136" s="1012" t="s">
        <v>1017</v>
      </c>
      <c r="D136" s="1012" t="s">
        <v>1018</v>
      </c>
      <c r="E136" s="1012" t="s">
        <v>1019</v>
      </c>
      <c r="F136" s="1013">
        <v>39885</v>
      </c>
      <c r="G136" s="1012" t="s">
        <v>285</v>
      </c>
      <c r="H136" s="1015">
        <v>2672000</v>
      </c>
      <c r="I136" s="1015">
        <v>0</v>
      </c>
      <c r="J136" s="1015">
        <v>1233940</v>
      </c>
      <c r="K136" s="1012" t="s">
        <v>898</v>
      </c>
      <c r="L136" s="1015"/>
      <c r="M136" s="1015"/>
      <c r="N136" s="1016"/>
      <c r="O136" s="1015"/>
      <c r="P136" s="1015"/>
      <c r="Q136" s="1015"/>
      <c r="R136" s="1015"/>
      <c r="S136" s="1016"/>
    </row>
    <row r="137" spans="1:19">
      <c r="A137" s="1012" t="s">
        <v>1016</v>
      </c>
      <c r="B137" s="1012" t="s">
        <v>283</v>
      </c>
      <c r="C137" s="1012" t="s">
        <v>1017</v>
      </c>
      <c r="D137" s="1012" t="s">
        <v>1018</v>
      </c>
      <c r="E137" s="1012" t="s">
        <v>1019</v>
      </c>
      <c r="F137" s="1013">
        <v>41568</v>
      </c>
      <c r="G137" s="1012" t="s">
        <v>283</v>
      </c>
      <c r="H137" s="1015"/>
      <c r="I137" s="1015"/>
      <c r="J137" s="1015"/>
      <c r="K137" s="1012" t="s">
        <v>283</v>
      </c>
      <c r="L137" s="1015">
        <v>955240</v>
      </c>
      <c r="M137" s="1015"/>
      <c r="N137" s="1016">
        <v>2672</v>
      </c>
      <c r="O137" s="1015">
        <v>357.5</v>
      </c>
      <c r="P137" s="1015">
        <v>-1716760</v>
      </c>
      <c r="Q137" s="1015"/>
      <c r="R137" s="1015">
        <v>23709</v>
      </c>
      <c r="S137" s="1016">
        <v>134</v>
      </c>
    </row>
    <row r="138" spans="1:19">
      <c r="A138" s="1012" t="s">
        <v>1016</v>
      </c>
      <c r="B138" s="1012" t="s">
        <v>283</v>
      </c>
      <c r="C138" s="1012" t="s">
        <v>1017</v>
      </c>
      <c r="D138" s="1012" t="s">
        <v>1018</v>
      </c>
      <c r="E138" s="1012" t="s">
        <v>1019</v>
      </c>
      <c r="F138" s="1013">
        <v>41645</v>
      </c>
      <c r="G138" s="1012" t="s">
        <v>283</v>
      </c>
      <c r="H138" s="1015"/>
      <c r="I138" s="1015"/>
      <c r="J138" s="1015"/>
      <c r="K138" s="1012" t="s">
        <v>283</v>
      </c>
      <c r="L138" s="1015"/>
      <c r="M138" s="1015">
        <v>-25000</v>
      </c>
      <c r="N138" s="1016"/>
      <c r="O138" s="1015"/>
      <c r="P138" s="1015"/>
      <c r="Q138" s="1015"/>
      <c r="R138" s="1015"/>
      <c r="S138" s="1016"/>
    </row>
    <row r="139" spans="1:19">
      <c r="A139" s="1012" t="s">
        <v>1020</v>
      </c>
      <c r="B139" s="1012" t="s">
        <v>858</v>
      </c>
      <c r="C139" s="1012" t="s">
        <v>1021</v>
      </c>
      <c r="D139" s="1012" t="s">
        <v>1022</v>
      </c>
      <c r="E139" s="1012" t="s">
        <v>6</v>
      </c>
      <c r="F139" s="1013">
        <v>39787</v>
      </c>
      <c r="G139" s="1012" t="s">
        <v>284</v>
      </c>
      <c r="H139" s="1015">
        <v>28000000</v>
      </c>
      <c r="I139" s="1015">
        <v>0</v>
      </c>
      <c r="J139" s="1015">
        <v>30155095.109999999</v>
      </c>
      <c r="K139" s="1012" t="s">
        <v>1196</v>
      </c>
      <c r="L139" s="1015"/>
      <c r="M139" s="1015"/>
      <c r="N139" s="1016"/>
      <c r="O139" s="1015"/>
      <c r="P139" s="1015"/>
      <c r="Q139" s="1015"/>
      <c r="R139" s="1015"/>
      <c r="S139" s="1016"/>
    </row>
    <row r="140" spans="1:19">
      <c r="A140" s="1012" t="s">
        <v>1020</v>
      </c>
      <c r="B140" s="1012" t="s">
        <v>283</v>
      </c>
      <c r="C140" s="1012" t="s">
        <v>1021</v>
      </c>
      <c r="D140" s="1012" t="s">
        <v>1022</v>
      </c>
      <c r="E140" s="1012" t="s">
        <v>6</v>
      </c>
      <c r="F140" s="1013">
        <v>39903</v>
      </c>
      <c r="G140" s="1012" t="s">
        <v>283</v>
      </c>
      <c r="H140" s="1015"/>
      <c r="I140" s="1015"/>
      <c r="J140" s="1015"/>
      <c r="K140" s="1012" t="s">
        <v>283</v>
      </c>
      <c r="L140" s="1015">
        <v>28000000</v>
      </c>
      <c r="M140" s="1015"/>
      <c r="N140" s="1016">
        <v>28000</v>
      </c>
      <c r="O140" s="1015">
        <v>1000</v>
      </c>
      <c r="P140" s="1015"/>
      <c r="Q140" s="1015"/>
      <c r="R140" s="1015"/>
      <c r="S140" s="1016"/>
    </row>
    <row r="141" spans="1:19">
      <c r="A141" s="1012" t="s">
        <v>1020</v>
      </c>
      <c r="B141" s="1012" t="s">
        <v>283</v>
      </c>
      <c r="C141" s="1012" t="s">
        <v>1021</v>
      </c>
      <c r="D141" s="1012" t="s">
        <v>1022</v>
      </c>
      <c r="E141" s="1012" t="s">
        <v>6</v>
      </c>
      <c r="F141" s="1013">
        <v>40870</v>
      </c>
      <c r="G141" s="1012" t="s">
        <v>283</v>
      </c>
      <c r="H141" s="1015"/>
      <c r="I141" s="1015"/>
      <c r="J141" s="1015"/>
      <c r="K141" s="1012" t="s">
        <v>283</v>
      </c>
      <c r="L141" s="1015"/>
      <c r="M141" s="1015"/>
      <c r="N141" s="1016"/>
      <c r="O141" s="1015"/>
      <c r="P141" s="1015"/>
      <c r="Q141" s="1015"/>
      <c r="R141" s="1015">
        <v>1703984</v>
      </c>
      <c r="S141" s="1016">
        <v>154907.6</v>
      </c>
    </row>
    <row r="142" spans="1:19">
      <c r="A142" s="1012" t="s">
        <v>1023</v>
      </c>
      <c r="B142" s="1012" t="s">
        <v>858</v>
      </c>
      <c r="C142" s="1012" t="s">
        <v>1024</v>
      </c>
      <c r="D142" s="1012" t="s">
        <v>286</v>
      </c>
      <c r="E142" s="1012" t="s">
        <v>56</v>
      </c>
      <c r="F142" s="1013">
        <v>39749</v>
      </c>
      <c r="G142" s="1012" t="s">
        <v>284</v>
      </c>
      <c r="H142" s="1015">
        <v>3000000000</v>
      </c>
      <c r="I142" s="1015">
        <v>0</v>
      </c>
      <c r="J142" s="1015">
        <v>3231416666.6700001</v>
      </c>
      <c r="K142" s="1012" t="s">
        <v>1196</v>
      </c>
      <c r="L142" s="1015"/>
      <c r="M142" s="1015"/>
      <c r="N142" s="1016"/>
      <c r="O142" s="1015"/>
      <c r="P142" s="1015"/>
      <c r="Q142" s="1015"/>
      <c r="R142" s="1015"/>
      <c r="S142" s="1016"/>
    </row>
    <row r="143" spans="1:19">
      <c r="A143" s="1012" t="s">
        <v>1023</v>
      </c>
      <c r="B143" s="1012" t="s">
        <v>283</v>
      </c>
      <c r="C143" s="1012" t="s">
        <v>1024</v>
      </c>
      <c r="D143" s="1012" t="s">
        <v>286</v>
      </c>
      <c r="E143" s="1012" t="s">
        <v>56</v>
      </c>
      <c r="F143" s="1013">
        <v>39981</v>
      </c>
      <c r="G143" s="1012" t="s">
        <v>283</v>
      </c>
      <c r="H143" s="1015"/>
      <c r="I143" s="1015"/>
      <c r="J143" s="1015"/>
      <c r="K143" s="1012" t="s">
        <v>283</v>
      </c>
      <c r="L143" s="1015">
        <v>3000000000</v>
      </c>
      <c r="M143" s="1015"/>
      <c r="N143" s="1016">
        <v>3000000</v>
      </c>
      <c r="O143" s="1015">
        <v>1000</v>
      </c>
      <c r="P143" s="1015"/>
      <c r="Q143" s="1015"/>
      <c r="R143" s="1015"/>
      <c r="S143" s="1016"/>
    </row>
    <row r="144" spans="1:19">
      <c r="A144" s="1012" t="s">
        <v>1023</v>
      </c>
      <c r="B144" s="1012" t="s">
        <v>283</v>
      </c>
      <c r="C144" s="1012" t="s">
        <v>1024</v>
      </c>
      <c r="D144" s="1012" t="s">
        <v>286</v>
      </c>
      <c r="E144" s="1012" t="s">
        <v>56</v>
      </c>
      <c r="F144" s="1013">
        <v>40030</v>
      </c>
      <c r="G144" s="1012" t="s">
        <v>283</v>
      </c>
      <c r="H144" s="1015"/>
      <c r="I144" s="1015"/>
      <c r="J144" s="1015"/>
      <c r="K144" s="1012" t="s">
        <v>283</v>
      </c>
      <c r="L144" s="1015"/>
      <c r="M144" s="1015"/>
      <c r="N144" s="1016"/>
      <c r="O144" s="1015"/>
      <c r="P144" s="1015"/>
      <c r="Q144" s="1015"/>
      <c r="R144" s="1015">
        <v>136000000</v>
      </c>
      <c r="S144" s="1016">
        <v>14516129</v>
      </c>
    </row>
    <row r="145" spans="1:19">
      <c r="A145" s="1012" t="s">
        <v>1025</v>
      </c>
      <c r="B145" s="1012" t="s">
        <v>1026</v>
      </c>
      <c r="C145" s="1012" t="s">
        <v>1027</v>
      </c>
      <c r="D145" s="1012" t="s">
        <v>1028</v>
      </c>
      <c r="E145" s="1012" t="s">
        <v>105</v>
      </c>
      <c r="F145" s="1013">
        <v>39920</v>
      </c>
      <c r="G145" s="1012" t="s">
        <v>284</v>
      </c>
      <c r="H145" s="1015">
        <v>13179000</v>
      </c>
      <c r="I145" s="1015">
        <v>0</v>
      </c>
      <c r="J145" s="1015">
        <v>4334427</v>
      </c>
      <c r="K145" s="1012" t="s">
        <v>898</v>
      </c>
      <c r="L145" s="1015"/>
      <c r="M145" s="1015"/>
      <c r="N145" s="1016"/>
      <c r="O145" s="1015"/>
      <c r="P145" s="1015"/>
      <c r="Q145" s="1015"/>
      <c r="R145" s="1015"/>
      <c r="S145" s="1016"/>
    </row>
    <row r="146" spans="1:19">
      <c r="A146" s="1012" t="s">
        <v>1025</v>
      </c>
      <c r="B146" s="1012" t="s">
        <v>283</v>
      </c>
      <c r="C146" s="1012" t="s">
        <v>1027</v>
      </c>
      <c r="D146" s="1012" t="s">
        <v>1028</v>
      </c>
      <c r="E146" s="1012" t="s">
        <v>105</v>
      </c>
      <c r="F146" s="1013">
        <v>41836</v>
      </c>
      <c r="G146" s="1012" t="s">
        <v>283</v>
      </c>
      <c r="H146" s="1015"/>
      <c r="I146" s="1015"/>
      <c r="J146" s="1015"/>
      <c r="K146" s="1012" t="s">
        <v>283</v>
      </c>
      <c r="L146" s="1015">
        <v>3294750</v>
      </c>
      <c r="M146" s="1015"/>
      <c r="N146" s="1016">
        <v>13179</v>
      </c>
      <c r="O146" s="1015">
        <v>250</v>
      </c>
      <c r="P146" s="1015">
        <v>-9884250</v>
      </c>
      <c r="Q146" s="1015"/>
      <c r="R146" s="1015"/>
      <c r="S146" s="1016"/>
    </row>
    <row r="147" spans="1:19">
      <c r="A147" s="1012" t="s">
        <v>1029</v>
      </c>
      <c r="B147" s="1012" t="s">
        <v>858</v>
      </c>
      <c r="C147" s="1012" t="s">
        <v>1030</v>
      </c>
      <c r="D147" s="1012" t="s">
        <v>1031</v>
      </c>
      <c r="E147" s="1012" t="s">
        <v>42</v>
      </c>
      <c r="F147" s="1013">
        <v>39794</v>
      </c>
      <c r="G147" s="1012" t="s">
        <v>284</v>
      </c>
      <c r="H147" s="1015">
        <v>75000000</v>
      </c>
      <c r="I147" s="1015">
        <v>0</v>
      </c>
      <c r="J147" s="1015">
        <v>81004166.670000002</v>
      </c>
      <c r="K147" s="1012" t="s">
        <v>1196</v>
      </c>
      <c r="L147" s="1015"/>
      <c r="M147" s="1015"/>
      <c r="N147" s="1016"/>
      <c r="O147" s="1015"/>
      <c r="P147" s="1015"/>
      <c r="Q147" s="1015"/>
      <c r="R147" s="1015"/>
      <c r="S147" s="1016"/>
    </row>
    <row r="148" spans="1:19">
      <c r="A148" s="1012" t="s">
        <v>1029</v>
      </c>
      <c r="B148" s="1012" t="s">
        <v>283</v>
      </c>
      <c r="C148" s="1012" t="s">
        <v>1030</v>
      </c>
      <c r="D148" s="1012" t="s">
        <v>1031</v>
      </c>
      <c r="E148" s="1012" t="s">
        <v>42</v>
      </c>
      <c r="F148" s="1013">
        <v>40121</v>
      </c>
      <c r="G148" s="1012" t="s">
        <v>283</v>
      </c>
      <c r="H148" s="1015"/>
      <c r="I148" s="1015"/>
      <c r="J148" s="1015"/>
      <c r="K148" s="1012" t="s">
        <v>283</v>
      </c>
      <c r="L148" s="1015">
        <v>75000000</v>
      </c>
      <c r="M148" s="1015"/>
      <c r="N148" s="1016">
        <v>75000</v>
      </c>
      <c r="O148" s="1015">
        <v>1000</v>
      </c>
      <c r="P148" s="1015"/>
      <c r="Q148" s="1015"/>
      <c r="R148" s="1015"/>
      <c r="S148" s="1016"/>
    </row>
    <row r="149" spans="1:19">
      <c r="A149" s="1012" t="s">
        <v>1029</v>
      </c>
      <c r="B149" s="1012" t="s">
        <v>283</v>
      </c>
      <c r="C149" s="1012" t="s">
        <v>1030</v>
      </c>
      <c r="D149" s="1012" t="s">
        <v>1031</v>
      </c>
      <c r="E149" s="1012" t="s">
        <v>42</v>
      </c>
      <c r="F149" s="1013">
        <v>40141</v>
      </c>
      <c r="G149" s="1012" t="s">
        <v>283</v>
      </c>
      <c r="H149" s="1015"/>
      <c r="I149" s="1015"/>
      <c r="J149" s="1015"/>
      <c r="K149" s="1012" t="s">
        <v>283</v>
      </c>
      <c r="L149" s="1015"/>
      <c r="M149" s="1015"/>
      <c r="N149" s="1016"/>
      <c r="O149" s="1015"/>
      <c r="P149" s="1015"/>
      <c r="Q149" s="1015"/>
      <c r="R149" s="1015">
        <v>2650000</v>
      </c>
      <c r="S149" s="1016">
        <v>379811</v>
      </c>
    </row>
    <row r="150" spans="1:19">
      <c r="A150" s="1012" t="s">
        <v>1032</v>
      </c>
      <c r="B150" s="1012" t="s">
        <v>1033</v>
      </c>
      <c r="C150" s="1012" t="s">
        <v>1034</v>
      </c>
      <c r="D150" s="1012" t="s">
        <v>1035</v>
      </c>
      <c r="E150" s="1012" t="s">
        <v>931</v>
      </c>
      <c r="F150" s="1013">
        <v>39843</v>
      </c>
      <c r="G150" s="1012" t="s">
        <v>285</v>
      </c>
      <c r="H150" s="1015">
        <v>12639000</v>
      </c>
      <c r="I150" s="1015">
        <v>0</v>
      </c>
      <c r="J150" s="1015">
        <v>17097990.600000001</v>
      </c>
      <c r="K150" s="1012" t="s">
        <v>1196</v>
      </c>
      <c r="L150" s="1015"/>
      <c r="M150" s="1015"/>
      <c r="N150" s="1016"/>
      <c r="O150" s="1015"/>
      <c r="P150" s="1015"/>
      <c r="Q150" s="1015"/>
      <c r="R150" s="1015"/>
      <c r="S150" s="1016"/>
    </row>
    <row r="151" spans="1:19">
      <c r="A151" s="1012" t="s">
        <v>1032</v>
      </c>
      <c r="B151" s="1012" t="s">
        <v>283</v>
      </c>
      <c r="C151" s="1012" t="s">
        <v>1034</v>
      </c>
      <c r="D151" s="1012" t="s">
        <v>1035</v>
      </c>
      <c r="E151" s="1012" t="s">
        <v>931</v>
      </c>
      <c r="F151" s="1013">
        <v>41753</v>
      </c>
      <c r="G151" s="1012" t="s">
        <v>283</v>
      </c>
      <c r="H151" s="1015"/>
      <c r="I151" s="1015"/>
      <c r="J151" s="1015"/>
      <c r="K151" s="1012" t="s">
        <v>283</v>
      </c>
      <c r="L151" s="1015">
        <v>12639000</v>
      </c>
      <c r="M151" s="1015"/>
      <c r="N151" s="1016">
        <v>12639</v>
      </c>
      <c r="O151" s="1015">
        <v>1000</v>
      </c>
      <c r="P151" s="1015"/>
      <c r="Q151" s="1015"/>
      <c r="R151" s="1015">
        <v>632000</v>
      </c>
      <c r="S151" s="1016">
        <v>632</v>
      </c>
    </row>
    <row r="152" spans="1:19">
      <c r="A152" s="1012" t="s">
        <v>1036</v>
      </c>
      <c r="B152" s="1012" t="s">
        <v>900</v>
      </c>
      <c r="C152" s="1012" t="s">
        <v>1037</v>
      </c>
      <c r="D152" s="1012" t="s">
        <v>1038</v>
      </c>
      <c r="E152" s="1012" t="s">
        <v>23</v>
      </c>
      <c r="F152" s="1013">
        <v>39836</v>
      </c>
      <c r="G152" s="1012" t="s">
        <v>285</v>
      </c>
      <c r="H152" s="1015">
        <v>15500000</v>
      </c>
      <c r="I152" s="1015">
        <v>0</v>
      </c>
      <c r="J152" s="1015">
        <v>18492469.25</v>
      </c>
      <c r="K152" s="1012" t="s">
        <v>1196</v>
      </c>
      <c r="L152" s="1015"/>
      <c r="M152" s="1015"/>
      <c r="N152" s="1016"/>
      <c r="O152" s="1015"/>
      <c r="P152" s="1015"/>
      <c r="Q152" s="1015"/>
      <c r="R152" s="1015"/>
      <c r="S152" s="1016"/>
    </row>
    <row r="153" spans="1:19">
      <c r="A153" s="1012" t="s">
        <v>1036</v>
      </c>
      <c r="B153" s="1012" t="s">
        <v>283</v>
      </c>
      <c r="C153" s="1012" t="s">
        <v>1037</v>
      </c>
      <c r="D153" s="1012" t="s">
        <v>1038</v>
      </c>
      <c r="E153" s="1012" t="s">
        <v>23</v>
      </c>
      <c r="F153" s="1013">
        <v>40794</v>
      </c>
      <c r="G153" s="1012" t="s">
        <v>283</v>
      </c>
      <c r="H153" s="1015"/>
      <c r="I153" s="1015"/>
      <c r="J153" s="1015"/>
      <c r="K153" s="1012" t="s">
        <v>283</v>
      </c>
      <c r="L153" s="1015">
        <v>15500000</v>
      </c>
      <c r="M153" s="1015"/>
      <c r="N153" s="1016">
        <v>15500</v>
      </c>
      <c r="O153" s="1015">
        <v>1000</v>
      </c>
      <c r="P153" s="1015"/>
      <c r="Q153" s="1015"/>
      <c r="R153" s="1015">
        <v>775000</v>
      </c>
      <c r="S153" s="1016">
        <v>775</v>
      </c>
    </row>
    <row r="154" spans="1:19">
      <c r="A154" s="1012" t="s">
        <v>1039</v>
      </c>
      <c r="B154" s="1012" t="s">
        <v>905</v>
      </c>
      <c r="C154" s="1012" t="s">
        <v>1040</v>
      </c>
      <c r="D154" s="1012" t="s">
        <v>1041</v>
      </c>
      <c r="E154" s="1012" t="s">
        <v>11</v>
      </c>
      <c r="F154" s="1013">
        <v>39857</v>
      </c>
      <c r="G154" s="1012" t="s">
        <v>285</v>
      </c>
      <c r="H154" s="1015">
        <v>1000000</v>
      </c>
      <c r="I154" s="1015">
        <v>0</v>
      </c>
      <c r="J154" s="1015">
        <v>1100653.5</v>
      </c>
      <c r="K154" s="1012" t="s">
        <v>898</v>
      </c>
      <c r="L154" s="1015"/>
      <c r="M154" s="1015"/>
      <c r="N154" s="1016"/>
      <c r="O154" s="1015"/>
      <c r="P154" s="1015"/>
      <c r="Q154" s="1015"/>
      <c r="R154" s="1015"/>
      <c r="S154" s="1016"/>
    </row>
    <row r="155" spans="1:19">
      <c r="A155" s="1012" t="s">
        <v>1039</v>
      </c>
      <c r="B155" s="1012" t="s">
        <v>283</v>
      </c>
      <c r="C155" s="1012" t="s">
        <v>1040</v>
      </c>
      <c r="D155" s="1012" t="s">
        <v>1041</v>
      </c>
      <c r="E155" s="1012" t="s">
        <v>11</v>
      </c>
      <c r="F155" s="1013">
        <v>41222</v>
      </c>
      <c r="G155" s="1012" t="s">
        <v>283</v>
      </c>
      <c r="H155" s="1015"/>
      <c r="I155" s="1015"/>
      <c r="J155" s="1015"/>
      <c r="K155" s="1012" t="s">
        <v>283</v>
      </c>
      <c r="L155" s="1015">
        <v>900000</v>
      </c>
      <c r="M155" s="1015"/>
      <c r="N155" s="1016">
        <v>1000</v>
      </c>
      <c r="O155" s="1015">
        <v>900</v>
      </c>
      <c r="P155" s="1015">
        <v>-100000</v>
      </c>
      <c r="Q155" s="1015"/>
      <c r="R155" s="1015">
        <v>21880.5</v>
      </c>
      <c r="S155" s="1016">
        <v>50</v>
      </c>
    </row>
    <row r="156" spans="1:19">
      <c r="A156" s="1012" t="s">
        <v>1039</v>
      </c>
      <c r="B156" s="1012" t="s">
        <v>283</v>
      </c>
      <c r="C156" s="1012" t="s">
        <v>1040</v>
      </c>
      <c r="D156" s="1012" t="s">
        <v>1041</v>
      </c>
      <c r="E156" s="1012" t="s">
        <v>11</v>
      </c>
      <c r="F156" s="1013">
        <v>41285</v>
      </c>
      <c r="G156" s="1012" t="s">
        <v>283</v>
      </c>
      <c r="H156" s="1015"/>
      <c r="I156" s="1015"/>
      <c r="J156" s="1015"/>
      <c r="K156" s="1012" t="s">
        <v>283</v>
      </c>
      <c r="L156" s="1015"/>
      <c r="M156" s="1015">
        <v>-9000</v>
      </c>
      <c r="N156" s="1016"/>
      <c r="O156" s="1015"/>
      <c r="P156" s="1015"/>
      <c r="Q156" s="1015"/>
      <c r="R156" s="1015"/>
      <c r="S156" s="1016"/>
    </row>
    <row r="157" spans="1:19">
      <c r="A157" s="1012" t="s">
        <v>1039</v>
      </c>
      <c r="B157" s="1012" t="s">
        <v>283</v>
      </c>
      <c r="C157" s="1012" t="s">
        <v>1040</v>
      </c>
      <c r="D157" s="1012" t="s">
        <v>1041</v>
      </c>
      <c r="E157" s="1012" t="s">
        <v>11</v>
      </c>
      <c r="F157" s="1013">
        <v>41359</v>
      </c>
      <c r="G157" s="1012" t="s">
        <v>283</v>
      </c>
      <c r="H157" s="1015"/>
      <c r="I157" s="1015"/>
      <c r="J157" s="1015"/>
      <c r="K157" s="1012" t="s">
        <v>283</v>
      </c>
      <c r="L157" s="1015"/>
      <c r="M157" s="1015">
        <v>-16000</v>
      </c>
      <c r="N157" s="1016"/>
      <c r="O157" s="1015"/>
      <c r="P157" s="1015"/>
      <c r="Q157" s="1015"/>
      <c r="R157" s="1015"/>
      <c r="S157" s="1016"/>
    </row>
    <row r="158" spans="1:19">
      <c r="A158" s="1012" t="s">
        <v>1042</v>
      </c>
      <c r="B158" s="1012"/>
      <c r="C158" s="1012" t="s">
        <v>1043</v>
      </c>
      <c r="D158" s="1012" t="s">
        <v>1044</v>
      </c>
      <c r="E158" s="1012" t="s">
        <v>188</v>
      </c>
      <c r="F158" s="1013">
        <v>39773</v>
      </c>
      <c r="G158" s="1012" t="s">
        <v>284</v>
      </c>
      <c r="H158" s="1015">
        <v>124000000</v>
      </c>
      <c r="I158" s="1015">
        <v>0</v>
      </c>
      <c r="J158" s="1015">
        <v>129079862.47</v>
      </c>
      <c r="K158" s="1012" t="s">
        <v>898</v>
      </c>
      <c r="L158" s="1015"/>
      <c r="M158" s="1015"/>
      <c r="N158" s="1016"/>
      <c r="O158" s="1015"/>
      <c r="P158" s="1015"/>
      <c r="Q158" s="1015"/>
      <c r="R158" s="1015"/>
      <c r="S158" s="1016"/>
    </row>
    <row r="159" spans="1:19">
      <c r="A159" s="1012" t="s">
        <v>1042</v>
      </c>
      <c r="B159" s="1012" t="s">
        <v>283</v>
      </c>
      <c r="C159" s="1012" t="s">
        <v>1043</v>
      </c>
      <c r="D159" s="1012" t="s">
        <v>1044</v>
      </c>
      <c r="E159" s="1012" t="s">
        <v>188</v>
      </c>
      <c r="F159" s="1013">
        <v>41002</v>
      </c>
      <c r="G159" s="1012" t="s">
        <v>283</v>
      </c>
      <c r="H159" s="1015"/>
      <c r="I159" s="1015"/>
      <c r="J159" s="1015"/>
      <c r="K159" s="1012" t="s">
        <v>283</v>
      </c>
      <c r="L159" s="1015">
        <v>109717680</v>
      </c>
      <c r="M159" s="1015">
        <v>-1645765.2</v>
      </c>
      <c r="N159" s="1016">
        <v>124000</v>
      </c>
      <c r="O159" s="1015">
        <v>884.82</v>
      </c>
      <c r="P159" s="1015">
        <v>-14282320</v>
      </c>
      <c r="Q159" s="1015"/>
      <c r="R159" s="1015"/>
      <c r="S159" s="1016"/>
    </row>
    <row r="160" spans="1:19">
      <c r="A160" s="1012" t="s">
        <v>1042</v>
      </c>
      <c r="B160" s="1012" t="s">
        <v>283</v>
      </c>
      <c r="C160" s="1012" t="s">
        <v>1043</v>
      </c>
      <c r="D160" s="1012" t="s">
        <v>1044</v>
      </c>
      <c r="E160" s="1012" t="s">
        <v>188</v>
      </c>
      <c r="F160" s="1013">
        <v>41437</v>
      </c>
      <c r="G160" s="1012" t="s">
        <v>283</v>
      </c>
      <c r="H160" s="1015"/>
      <c r="I160" s="1015"/>
      <c r="J160" s="1015"/>
      <c r="K160" s="1012" t="s">
        <v>283</v>
      </c>
      <c r="L160" s="1015"/>
      <c r="M160" s="1015"/>
      <c r="N160" s="1016"/>
      <c r="O160" s="1015"/>
      <c r="P160" s="1015"/>
      <c r="Q160" s="1015"/>
      <c r="R160" s="1015">
        <v>134201</v>
      </c>
      <c r="S160" s="1016">
        <v>243998.43</v>
      </c>
    </row>
    <row r="161" spans="1:19">
      <c r="A161" s="1012" t="s">
        <v>1045</v>
      </c>
      <c r="B161" s="1012" t="s">
        <v>900</v>
      </c>
      <c r="C161" s="1012" t="s">
        <v>1046</v>
      </c>
      <c r="D161" s="1012" t="s">
        <v>1047</v>
      </c>
      <c r="E161" s="1012" t="s">
        <v>903</v>
      </c>
      <c r="F161" s="1013">
        <v>39850</v>
      </c>
      <c r="G161" s="1012" t="s">
        <v>285</v>
      </c>
      <c r="H161" s="1015">
        <v>795000</v>
      </c>
      <c r="I161" s="1015">
        <v>0</v>
      </c>
      <c r="J161" s="1015">
        <v>942411.42</v>
      </c>
      <c r="K161" s="1012" t="s">
        <v>1196</v>
      </c>
      <c r="L161" s="1015"/>
      <c r="M161" s="1015"/>
      <c r="N161" s="1016"/>
      <c r="O161" s="1015"/>
      <c r="P161" s="1015"/>
      <c r="Q161" s="1015"/>
      <c r="R161" s="1015"/>
      <c r="S161" s="1016"/>
    </row>
    <row r="162" spans="1:19">
      <c r="A162" s="1012" t="s">
        <v>1045</v>
      </c>
      <c r="B162" s="1012" t="s">
        <v>283</v>
      </c>
      <c r="C162" s="1012" t="s">
        <v>1046</v>
      </c>
      <c r="D162" s="1012" t="s">
        <v>1047</v>
      </c>
      <c r="E162" s="1012" t="s">
        <v>903</v>
      </c>
      <c r="F162" s="1013">
        <v>40752</v>
      </c>
      <c r="G162" s="1012" t="s">
        <v>283</v>
      </c>
      <c r="H162" s="1015"/>
      <c r="I162" s="1015"/>
      <c r="J162" s="1015"/>
      <c r="K162" s="1012" t="s">
        <v>283</v>
      </c>
      <c r="L162" s="1015">
        <v>795000</v>
      </c>
      <c r="M162" s="1015"/>
      <c r="N162" s="1016">
        <v>795</v>
      </c>
      <c r="O162" s="1015">
        <v>1000</v>
      </c>
      <c r="P162" s="1015"/>
      <c r="Q162" s="1015"/>
      <c r="R162" s="1015">
        <v>40000</v>
      </c>
      <c r="S162" s="1016">
        <v>4</v>
      </c>
    </row>
    <row r="163" spans="1:19">
      <c r="A163" s="1012" t="s">
        <v>1048</v>
      </c>
      <c r="B163" s="1012" t="s">
        <v>1049</v>
      </c>
      <c r="C163" s="1012" t="s">
        <v>1050</v>
      </c>
      <c r="D163" s="1012" t="s">
        <v>1051</v>
      </c>
      <c r="E163" s="1012" t="s">
        <v>1052</v>
      </c>
      <c r="F163" s="1013">
        <v>39829</v>
      </c>
      <c r="G163" s="1012" t="s">
        <v>284</v>
      </c>
      <c r="H163" s="1015">
        <v>18751000</v>
      </c>
      <c r="I163" s="1015">
        <v>0</v>
      </c>
      <c r="J163" s="1015">
        <v>20037514.109999999</v>
      </c>
      <c r="K163" s="1012" t="s">
        <v>1196</v>
      </c>
      <c r="L163" s="1015"/>
      <c r="M163" s="1015"/>
      <c r="N163" s="1016"/>
      <c r="O163" s="1015"/>
      <c r="P163" s="1015"/>
      <c r="Q163" s="1015"/>
      <c r="R163" s="1015"/>
      <c r="S163" s="1016"/>
    </row>
    <row r="164" spans="1:19">
      <c r="A164" s="1012" t="s">
        <v>1048</v>
      </c>
      <c r="B164" s="1012" t="s">
        <v>283</v>
      </c>
      <c r="C164" s="1012" t="s">
        <v>1050</v>
      </c>
      <c r="D164" s="1012" t="s">
        <v>1051</v>
      </c>
      <c r="E164" s="1012" t="s">
        <v>1052</v>
      </c>
      <c r="F164" s="1013">
        <v>40233</v>
      </c>
      <c r="G164" s="1012" t="s">
        <v>283</v>
      </c>
      <c r="H164" s="1015"/>
      <c r="I164" s="1015"/>
      <c r="J164" s="1015"/>
      <c r="K164" s="1012" t="s">
        <v>283</v>
      </c>
      <c r="L164" s="1015">
        <v>18751000</v>
      </c>
      <c r="M164" s="1015"/>
      <c r="N164" s="1016">
        <v>18751</v>
      </c>
      <c r="O164" s="1015">
        <v>1000</v>
      </c>
      <c r="P164" s="1015"/>
      <c r="Q164" s="1015"/>
      <c r="R164" s="1015"/>
      <c r="S164" s="1016"/>
    </row>
    <row r="165" spans="1:19">
      <c r="A165" s="1012" t="s">
        <v>1048</v>
      </c>
      <c r="B165" s="1012" t="s">
        <v>283</v>
      </c>
      <c r="C165" s="1012" t="s">
        <v>1050</v>
      </c>
      <c r="D165" s="1012" t="s">
        <v>1051</v>
      </c>
      <c r="E165" s="1012" t="s">
        <v>1052</v>
      </c>
      <c r="F165" s="1013">
        <v>40387</v>
      </c>
      <c r="G165" s="1012" t="s">
        <v>283</v>
      </c>
      <c r="H165" s="1015"/>
      <c r="I165" s="1015"/>
      <c r="J165" s="1015"/>
      <c r="K165" s="1012" t="s">
        <v>283</v>
      </c>
      <c r="L165" s="1015"/>
      <c r="M165" s="1015"/>
      <c r="N165" s="1016"/>
      <c r="O165" s="1015"/>
      <c r="P165" s="1015"/>
      <c r="Q165" s="1015"/>
      <c r="R165" s="1015">
        <v>250000</v>
      </c>
      <c r="S165" s="1016">
        <v>52455</v>
      </c>
    </row>
    <row r="166" spans="1:19">
      <c r="A166" s="1012" t="s">
        <v>1053</v>
      </c>
      <c r="B166" s="1012" t="s">
        <v>858</v>
      </c>
      <c r="C166" s="1012" t="s">
        <v>1054</v>
      </c>
      <c r="D166" s="1012" t="s">
        <v>1055</v>
      </c>
      <c r="E166" s="1012" t="s">
        <v>105</v>
      </c>
      <c r="F166" s="1013">
        <v>39766</v>
      </c>
      <c r="G166" s="1012" t="s">
        <v>284</v>
      </c>
      <c r="H166" s="1015">
        <v>3133640000</v>
      </c>
      <c r="I166" s="1015">
        <v>0</v>
      </c>
      <c r="J166" s="1015">
        <v>3293353918.5300002</v>
      </c>
      <c r="K166" s="1012" t="s">
        <v>1196</v>
      </c>
      <c r="L166" s="1015"/>
      <c r="M166" s="1015"/>
      <c r="N166" s="1016"/>
      <c r="O166" s="1015"/>
      <c r="P166" s="1015"/>
      <c r="Q166" s="1015"/>
      <c r="R166" s="1015"/>
      <c r="S166" s="1016"/>
    </row>
    <row r="167" spans="1:19">
      <c r="A167" s="1012" t="s">
        <v>1053</v>
      </c>
      <c r="B167" s="1012" t="s">
        <v>283</v>
      </c>
      <c r="C167" s="1012" t="s">
        <v>1054</v>
      </c>
      <c r="D167" s="1012" t="s">
        <v>1055</v>
      </c>
      <c r="E167" s="1012" t="s">
        <v>105</v>
      </c>
      <c r="F167" s="1013">
        <v>39981</v>
      </c>
      <c r="G167" s="1012" t="s">
        <v>283</v>
      </c>
      <c r="H167" s="1015"/>
      <c r="I167" s="1015"/>
      <c r="J167" s="1015"/>
      <c r="K167" s="1012" t="s">
        <v>283</v>
      </c>
      <c r="L167" s="1015">
        <v>3133640000</v>
      </c>
      <c r="M167" s="1015"/>
      <c r="N167" s="1016">
        <v>3133.64</v>
      </c>
      <c r="O167" s="1015">
        <v>1000000</v>
      </c>
      <c r="P167" s="1015"/>
      <c r="Q167" s="1015"/>
      <c r="R167" s="1015"/>
      <c r="S167" s="1016"/>
    </row>
    <row r="168" spans="1:19">
      <c r="A168" s="1012" t="s">
        <v>1053</v>
      </c>
      <c r="B168" s="1012" t="s">
        <v>283</v>
      </c>
      <c r="C168" s="1012" t="s">
        <v>1054</v>
      </c>
      <c r="D168" s="1012" t="s">
        <v>1055</v>
      </c>
      <c r="E168" s="1012" t="s">
        <v>105</v>
      </c>
      <c r="F168" s="1013">
        <v>40016</v>
      </c>
      <c r="G168" s="1012" t="s">
        <v>283</v>
      </c>
      <c r="H168" s="1015"/>
      <c r="I168" s="1015"/>
      <c r="J168" s="1015"/>
      <c r="K168" s="1012" t="s">
        <v>283</v>
      </c>
      <c r="L168" s="1015"/>
      <c r="M168" s="1015"/>
      <c r="N168" s="1016"/>
      <c r="O168" s="1015"/>
      <c r="P168" s="1015"/>
      <c r="Q168" s="1015"/>
      <c r="R168" s="1015">
        <v>67010401.859999999</v>
      </c>
      <c r="S168" s="1016">
        <v>13902573</v>
      </c>
    </row>
    <row r="169" spans="1:19">
      <c r="A169" s="1012" t="s">
        <v>1056</v>
      </c>
      <c r="B169" s="1012" t="s">
        <v>1057</v>
      </c>
      <c r="C169" s="1012" t="s">
        <v>1058</v>
      </c>
      <c r="D169" s="1012" t="s">
        <v>1059</v>
      </c>
      <c r="E169" s="1012" t="s">
        <v>15</v>
      </c>
      <c r="F169" s="1013">
        <v>39906</v>
      </c>
      <c r="G169" s="1012" t="s">
        <v>285</v>
      </c>
      <c r="H169" s="1015">
        <v>1706000</v>
      </c>
      <c r="I169" s="1015">
        <v>0</v>
      </c>
      <c r="J169" s="1015">
        <v>2315853.14</v>
      </c>
      <c r="K169" s="1012" t="s">
        <v>1196</v>
      </c>
      <c r="L169" s="1015"/>
      <c r="M169" s="1015"/>
      <c r="N169" s="1016"/>
      <c r="O169" s="1015"/>
      <c r="P169" s="1015"/>
      <c r="Q169" s="1015"/>
      <c r="R169" s="1015"/>
      <c r="S169" s="1016"/>
    </row>
    <row r="170" spans="1:19">
      <c r="A170" s="1012" t="s">
        <v>1056</v>
      </c>
      <c r="B170" s="1012" t="s">
        <v>283</v>
      </c>
      <c r="C170" s="1012" t="s">
        <v>1058</v>
      </c>
      <c r="D170" s="1012" t="s">
        <v>1059</v>
      </c>
      <c r="E170" s="1012" t="s">
        <v>15</v>
      </c>
      <c r="F170" s="1013">
        <v>41821</v>
      </c>
      <c r="G170" s="1012" t="s">
        <v>283</v>
      </c>
      <c r="H170" s="1015"/>
      <c r="I170" s="1015"/>
      <c r="J170" s="1015"/>
      <c r="K170" s="1012" t="s">
        <v>283</v>
      </c>
      <c r="L170" s="1015">
        <v>1706000</v>
      </c>
      <c r="M170" s="1015"/>
      <c r="N170" s="1016">
        <v>1706</v>
      </c>
      <c r="O170" s="1015">
        <v>1000</v>
      </c>
      <c r="P170" s="1015"/>
      <c r="Q170" s="1015"/>
      <c r="R170" s="1015">
        <v>85000</v>
      </c>
      <c r="S170" s="1016">
        <v>85</v>
      </c>
    </row>
    <row r="171" spans="1:19">
      <c r="A171" s="1012" t="s">
        <v>1060</v>
      </c>
      <c r="B171" s="1012" t="s">
        <v>858</v>
      </c>
      <c r="C171" s="1012" t="s">
        <v>1061</v>
      </c>
      <c r="D171" s="1012" t="s">
        <v>1062</v>
      </c>
      <c r="E171" s="1012" t="s">
        <v>967</v>
      </c>
      <c r="F171" s="1013">
        <v>39805</v>
      </c>
      <c r="G171" s="1012" t="s">
        <v>284</v>
      </c>
      <c r="H171" s="1015">
        <v>10800000</v>
      </c>
      <c r="I171" s="1015">
        <v>0</v>
      </c>
      <c r="J171" s="1015">
        <v>13371500</v>
      </c>
      <c r="K171" s="1012" t="s">
        <v>1196</v>
      </c>
      <c r="L171" s="1015"/>
      <c r="M171" s="1015"/>
      <c r="N171" s="1016"/>
      <c r="O171" s="1015"/>
      <c r="P171" s="1015"/>
      <c r="Q171" s="1015"/>
      <c r="R171" s="1015"/>
      <c r="S171" s="1016"/>
    </row>
    <row r="172" spans="1:19">
      <c r="A172" s="1012" t="s">
        <v>1060</v>
      </c>
      <c r="B172" s="1012" t="s">
        <v>283</v>
      </c>
      <c r="C172" s="1012" t="s">
        <v>1061</v>
      </c>
      <c r="D172" s="1012" t="s">
        <v>1062</v>
      </c>
      <c r="E172" s="1012" t="s">
        <v>967</v>
      </c>
      <c r="F172" s="1013">
        <v>40569</v>
      </c>
      <c r="G172" s="1012" t="s">
        <v>283</v>
      </c>
      <c r="H172" s="1015"/>
      <c r="I172" s="1015"/>
      <c r="J172" s="1015"/>
      <c r="K172" s="1012" t="s">
        <v>283</v>
      </c>
      <c r="L172" s="1015">
        <v>10800000</v>
      </c>
      <c r="M172" s="1015"/>
      <c r="N172" s="1016">
        <v>10800</v>
      </c>
      <c r="O172" s="1015">
        <v>1000</v>
      </c>
      <c r="P172" s="1015"/>
      <c r="Q172" s="1015"/>
      <c r="R172" s="1015"/>
      <c r="S172" s="1016"/>
    </row>
    <row r="173" spans="1:19">
      <c r="A173" s="1012" t="s">
        <v>1060</v>
      </c>
      <c r="B173" s="1012" t="s">
        <v>283</v>
      </c>
      <c r="C173" s="1012" t="s">
        <v>1061</v>
      </c>
      <c r="D173" s="1012" t="s">
        <v>1062</v>
      </c>
      <c r="E173" s="1012" t="s">
        <v>967</v>
      </c>
      <c r="F173" s="1013">
        <v>41383</v>
      </c>
      <c r="G173" s="1012" t="s">
        <v>283</v>
      </c>
      <c r="H173" s="1015"/>
      <c r="I173" s="1015"/>
      <c r="J173" s="1015"/>
      <c r="K173" s="1012" t="s">
        <v>283</v>
      </c>
      <c r="L173" s="1015"/>
      <c r="M173" s="1015"/>
      <c r="N173" s="1016"/>
      <c r="O173" s="1015"/>
      <c r="P173" s="1015"/>
      <c r="Q173" s="1015"/>
      <c r="R173" s="1015">
        <v>1442000</v>
      </c>
      <c r="S173" s="1016">
        <v>183465</v>
      </c>
    </row>
    <row r="174" spans="1:19">
      <c r="A174" s="1012" t="s">
        <v>1063</v>
      </c>
      <c r="B174" s="1012" t="s">
        <v>891</v>
      </c>
      <c r="C174" s="1012" t="s">
        <v>1064</v>
      </c>
      <c r="D174" s="1012" t="s">
        <v>1065</v>
      </c>
      <c r="E174" s="1012" t="s">
        <v>6</v>
      </c>
      <c r="F174" s="1013">
        <v>39843</v>
      </c>
      <c r="G174" s="1012" t="s">
        <v>285</v>
      </c>
      <c r="H174" s="1015">
        <v>6000000</v>
      </c>
      <c r="I174" s="1015">
        <v>0</v>
      </c>
      <c r="J174" s="1015">
        <v>7263316.6600000001</v>
      </c>
      <c r="K174" s="1012" t="s">
        <v>1196</v>
      </c>
      <c r="L174" s="1015"/>
      <c r="M174" s="1015"/>
      <c r="N174" s="1016"/>
      <c r="O174" s="1015"/>
      <c r="P174" s="1015"/>
      <c r="Q174" s="1015"/>
      <c r="R174" s="1015"/>
      <c r="S174" s="1016"/>
    </row>
    <row r="175" spans="1:19">
      <c r="A175" s="1012" t="s">
        <v>1063</v>
      </c>
      <c r="B175" s="1012" t="s">
        <v>283</v>
      </c>
      <c r="C175" s="1012" t="s">
        <v>1064</v>
      </c>
      <c r="D175" s="1012" t="s">
        <v>1065</v>
      </c>
      <c r="E175" s="1012" t="s">
        <v>6</v>
      </c>
      <c r="F175" s="1013">
        <v>40730</v>
      </c>
      <c r="G175" s="1012" t="s">
        <v>283</v>
      </c>
      <c r="H175" s="1015"/>
      <c r="I175" s="1015"/>
      <c r="J175" s="1015"/>
      <c r="K175" s="1012" t="s">
        <v>283</v>
      </c>
      <c r="L175" s="1015">
        <v>1500000</v>
      </c>
      <c r="M175" s="1015"/>
      <c r="N175" s="1016">
        <v>1500</v>
      </c>
      <c r="O175" s="1015">
        <v>1000</v>
      </c>
      <c r="P175" s="1015"/>
      <c r="Q175" s="1015"/>
      <c r="R175" s="1015"/>
      <c r="S175" s="1016"/>
    </row>
    <row r="176" spans="1:19">
      <c r="A176" s="1012" t="s">
        <v>1063</v>
      </c>
      <c r="B176" s="1012" t="s">
        <v>283</v>
      </c>
      <c r="C176" s="1012" t="s">
        <v>1064</v>
      </c>
      <c r="D176" s="1012" t="s">
        <v>1065</v>
      </c>
      <c r="E176" s="1012" t="s">
        <v>6</v>
      </c>
      <c r="F176" s="1013">
        <v>40835</v>
      </c>
      <c r="G176" s="1012" t="s">
        <v>283</v>
      </c>
      <c r="H176" s="1015"/>
      <c r="I176" s="1015"/>
      <c r="J176" s="1015"/>
      <c r="K176" s="1012" t="s">
        <v>283</v>
      </c>
      <c r="L176" s="1015">
        <v>1500000</v>
      </c>
      <c r="M176" s="1015"/>
      <c r="N176" s="1016">
        <v>1500</v>
      </c>
      <c r="O176" s="1015">
        <v>1000</v>
      </c>
      <c r="P176" s="1015"/>
      <c r="Q176" s="1015"/>
      <c r="R176" s="1015"/>
      <c r="S176" s="1016"/>
    </row>
    <row r="177" spans="1:19">
      <c r="A177" s="1012" t="s">
        <v>1063</v>
      </c>
      <c r="B177" s="1012" t="s">
        <v>283</v>
      </c>
      <c r="C177" s="1012" t="s">
        <v>1064</v>
      </c>
      <c r="D177" s="1012" t="s">
        <v>1065</v>
      </c>
      <c r="E177" s="1012" t="s">
        <v>6</v>
      </c>
      <c r="F177" s="1013">
        <v>40975</v>
      </c>
      <c r="G177" s="1012" t="s">
        <v>283</v>
      </c>
      <c r="H177" s="1015"/>
      <c r="I177" s="1015"/>
      <c r="J177" s="1015"/>
      <c r="K177" s="1012" t="s">
        <v>283</v>
      </c>
      <c r="L177" s="1015">
        <v>1500000</v>
      </c>
      <c r="M177" s="1015"/>
      <c r="N177" s="1016">
        <v>1500</v>
      </c>
      <c r="O177" s="1015">
        <v>1000</v>
      </c>
      <c r="P177" s="1015"/>
      <c r="Q177" s="1015"/>
      <c r="R177" s="1015"/>
      <c r="S177" s="1016"/>
    </row>
    <row r="178" spans="1:19">
      <c r="A178" s="1012" t="s">
        <v>1063</v>
      </c>
      <c r="B178" s="1012" t="s">
        <v>283</v>
      </c>
      <c r="C178" s="1012" t="s">
        <v>1064</v>
      </c>
      <c r="D178" s="1012" t="s">
        <v>1065</v>
      </c>
      <c r="E178" s="1012" t="s">
        <v>6</v>
      </c>
      <c r="F178" s="1013">
        <v>41066</v>
      </c>
      <c r="G178" s="1012" t="s">
        <v>283</v>
      </c>
      <c r="H178" s="1015"/>
      <c r="I178" s="1015"/>
      <c r="J178" s="1015"/>
      <c r="K178" s="1012" t="s">
        <v>283</v>
      </c>
      <c r="L178" s="1015">
        <v>1200000</v>
      </c>
      <c r="M178" s="1015"/>
      <c r="N178" s="1016">
        <v>1200</v>
      </c>
      <c r="O178" s="1015">
        <v>1000</v>
      </c>
      <c r="P178" s="1015"/>
      <c r="Q178" s="1015"/>
      <c r="R178" s="1015"/>
      <c r="S178" s="1016"/>
    </row>
    <row r="179" spans="1:19">
      <c r="A179" s="1012" t="s">
        <v>1063</v>
      </c>
      <c r="B179" s="1012" t="s">
        <v>283</v>
      </c>
      <c r="C179" s="1012" t="s">
        <v>1064</v>
      </c>
      <c r="D179" s="1012" t="s">
        <v>1065</v>
      </c>
      <c r="E179" s="1012" t="s">
        <v>6</v>
      </c>
      <c r="F179" s="1013">
        <v>41087</v>
      </c>
      <c r="G179" s="1012" t="s">
        <v>283</v>
      </c>
      <c r="H179" s="1015"/>
      <c r="I179" s="1015"/>
      <c r="J179" s="1015"/>
      <c r="K179" s="1012" t="s">
        <v>283</v>
      </c>
      <c r="L179" s="1015">
        <v>300000</v>
      </c>
      <c r="M179" s="1015"/>
      <c r="N179" s="1016">
        <v>300</v>
      </c>
      <c r="O179" s="1015">
        <v>1000</v>
      </c>
      <c r="P179" s="1015"/>
      <c r="Q179" s="1015"/>
      <c r="R179" s="1015">
        <v>300000</v>
      </c>
      <c r="S179" s="1016">
        <v>300</v>
      </c>
    </row>
    <row r="180" spans="1:19">
      <c r="A180" s="1012" t="s">
        <v>1066</v>
      </c>
      <c r="B180" s="1012" t="s">
        <v>891</v>
      </c>
      <c r="C180" s="1012" t="s">
        <v>1067</v>
      </c>
      <c r="D180" s="1012" t="s">
        <v>1068</v>
      </c>
      <c r="E180" s="1012" t="s">
        <v>239</v>
      </c>
      <c r="F180" s="1013">
        <v>39976</v>
      </c>
      <c r="G180" s="1012" t="s">
        <v>285</v>
      </c>
      <c r="H180" s="1015">
        <v>2892000</v>
      </c>
      <c r="I180" s="1015">
        <v>0</v>
      </c>
      <c r="J180" s="1015">
        <v>3444478.21</v>
      </c>
      <c r="K180" s="1012" t="s">
        <v>1196</v>
      </c>
      <c r="L180" s="1015"/>
      <c r="M180" s="1015"/>
      <c r="N180" s="1016"/>
      <c r="O180" s="1015"/>
      <c r="P180" s="1015"/>
      <c r="Q180" s="1015"/>
      <c r="R180" s="1015"/>
      <c r="S180" s="1016"/>
    </row>
    <row r="181" spans="1:19">
      <c r="A181" s="1012" t="s">
        <v>1066</v>
      </c>
      <c r="B181" s="1012" t="s">
        <v>283</v>
      </c>
      <c r="C181" s="1012" t="s">
        <v>1067</v>
      </c>
      <c r="D181" s="1012" t="s">
        <v>1068</v>
      </c>
      <c r="E181" s="1012" t="s">
        <v>239</v>
      </c>
      <c r="F181" s="1013">
        <v>40905</v>
      </c>
      <c r="G181" s="1012" t="s">
        <v>283</v>
      </c>
      <c r="H181" s="1015"/>
      <c r="I181" s="1015"/>
      <c r="J181" s="1015"/>
      <c r="K181" s="1012" t="s">
        <v>283</v>
      </c>
      <c r="L181" s="1015">
        <v>2892000</v>
      </c>
      <c r="M181" s="1015"/>
      <c r="N181" s="1016">
        <v>2892</v>
      </c>
      <c r="O181" s="1015">
        <v>1000</v>
      </c>
      <c r="P181" s="1015"/>
      <c r="Q181" s="1015"/>
      <c r="R181" s="1015">
        <v>145000</v>
      </c>
      <c r="S181" s="1016">
        <v>145</v>
      </c>
    </row>
    <row r="182" spans="1:19">
      <c r="A182" s="1012" t="s">
        <v>1069</v>
      </c>
      <c r="B182" s="1012" t="s">
        <v>858</v>
      </c>
      <c r="C182" s="1012" t="s">
        <v>1070</v>
      </c>
      <c r="D182" s="1012" t="s">
        <v>1071</v>
      </c>
      <c r="E182" s="1012" t="s">
        <v>1072</v>
      </c>
      <c r="F182" s="1013">
        <v>39801</v>
      </c>
      <c r="G182" s="1012" t="s">
        <v>284</v>
      </c>
      <c r="H182" s="1015">
        <v>40000000</v>
      </c>
      <c r="I182" s="1015">
        <v>0</v>
      </c>
      <c r="J182" s="1015">
        <v>41917777.780000001</v>
      </c>
      <c r="K182" s="1012" t="s">
        <v>1196</v>
      </c>
      <c r="L182" s="1015"/>
      <c r="M182" s="1015"/>
      <c r="N182" s="1016"/>
      <c r="O182" s="1015"/>
      <c r="P182" s="1015"/>
      <c r="Q182" s="1015"/>
      <c r="R182" s="1015"/>
      <c r="S182" s="1016"/>
    </row>
    <row r="183" spans="1:19">
      <c r="A183" s="1012" t="s">
        <v>1069</v>
      </c>
      <c r="B183" s="1012" t="s">
        <v>283</v>
      </c>
      <c r="C183" s="1012" t="s">
        <v>1070</v>
      </c>
      <c r="D183" s="1012" t="s">
        <v>1071</v>
      </c>
      <c r="E183" s="1012" t="s">
        <v>1072</v>
      </c>
      <c r="F183" s="1013">
        <v>39960</v>
      </c>
      <c r="G183" s="1012" t="s">
        <v>283</v>
      </c>
      <c r="H183" s="1015"/>
      <c r="I183" s="1015"/>
      <c r="J183" s="1015"/>
      <c r="K183" s="1012" t="s">
        <v>283</v>
      </c>
      <c r="L183" s="1015">
        <v>40000000</v>
      </c>
      <c r="M183" s="1015"/>
      <c r="N183" s="1016">
        <v>40000</v>
      </c>
      <c r="O183" s="1015">
        <v>1000</v>
      </c>
      <c r="P183" s="1015"/>
      <c r="Q183" s="1015"/>
      <c r="R183" s="1015"/>
      <c r="S183" s="1016"/>
    </row>
    <row r="184" spans="1:19">
      <c r="A184" s="1012" t="s">
        <v>1069</v>
      </c>
      <c r="B184" s="1012" t="s">
        <v>283</v>
      </c>
      <c r="C184" s="1012" t="s">
        <v>1070</v>
      </c>
      <c r="D184" s="1012" t="s">
        <v>1071</v>
      </c>
      <c r="E184" s="1012" t="s">
        <v>1072</v>
      </c>
      <c r="F184" s="1013">
        <v>39988</v>
      </c>
      <c r="G184" s="1012" t="s">
        <v>283</v>
      </c>
      <c r="H184" s="1015"/>
      <c r="I184" s="1015"/>
      <c r="J184" s="1015"/>
      <c r="K184" s="1012" t="s">
        <v>283</v>
      </c>
      <c r="L184" s="1015"/>
      <c r="M184" s="1015"/>
      <c r="N184" s="1016"/>
      <c r="O184" s="1015"/>
      <c r="P184" s="1015"/>
      <c r="Q184" s="1015"/>
      <c r="R184" s="1015">
        <v>1040000</v>
      </c>
      <c r="S184" s="1016">
        <v>226330</v>
      </c>
    </row>
    <row r="185" spans="1:19">
      <c r="A185" s="1012" t="s">
        <v>1073</v>
      </c>
      <c r="B185" s="1012" t="s">
        <v>900</v>
      </c>
      <c r="C185" s="1012" t="s">
        <v>1074</v>
      </c>
      <c r="D185" s="1012" t="s">
        <v>1075</v>
      </c>
      <c r="E185" s="1012" t="s">
        <v>948</v>
      </c>
      <c r="F185" s="1013">
        <v>39857</v>
      </c>
      <c r="G185" s="1012" t="s">
        <v>285</v>
      </c>
      <c r="H185" s="1015">
        <v>985000</v>
      </c>
      <c r="I185" s="1015">
        <v>0</v>
      </c>
      <c r="J185" s="1015">
        <v>1172062.5</v>
      </c>
      <c r="K185" s="1012" t="s">
        <v>1196</v>
      </c>
      <c r="L185" s="1015"/>
      <c r="M185" s="1015"/>
      <c r="N185" s="1016"/>
      <c r="O185" s="1015"/>
      <c r="P185" s="1015"/>
      <c r="Q185" s="1015"/>
      <c r="R185" s="1015"/>
      <c r="S185" s="1016"/>
    </row>
    <row r="186" spans="1:19">
      <c r="A186" s="1012" t="s">
        <v>1073</v>
      </c>
      <c r="B186" s="1012" t="s">
        <v>283</v>
      </c>
      <c r="C186" s="1012" t="s">
        <v>1074</v>
      </c>
      <c r="D186" s="1012" t="s">
        <v>1075</v>
      </c>
      <c r="E186" s="1012" t="s">
        <v>948</v>
      </c>
      <c r="F186" s="1013">
        <v>40787</v>
      </c>
      <c r="G186" s="1012" t="s">
        <v>283</v>
      </c>
      <c r="H186" s="1015"/>
      <c r="I186" s="1015"/>
      <c r="J186" s="1015"/>
      <c r="K186" s="1012" t="s">
        <v>283</v>
      </c>
      <c r="L186" s="1015">
        <v>985000</v>
      </c>
      <c r="M186" s="1015"/>
      <c r="N186" s="1016">
        <v>985</v>
      </c>
      <c r="O186" s="1015">
        <v>1000</v>
      </c>
      <c r="P186" s="1015"/>
      <c r="Q186" s="1015"/>
      <c r="R186" s="1015">
        <v>50000</v>
      </c>
      <c r="S186" s="1016">
        <v>5</v>
      </c>
    </row>
    <row r="187" spans="1:19">
      <c r="A187" s="1012" t="s">
        <v>1076</v>
      </c>
      <c r="B187" s="1012" t="s">
        <v>1077</v>
      </c>
      <c r="C187" s="1012" t="s">
        <v>1078</v>
      </c>
      <c r="D187" s="1012" t="s">
        <v>1079</v>
      </c>
      <c r="E187" s="1012" t="s">
        <v>1080</v>
      </c>
      <c r="F187" s="1013">
        <v>39927</v>
      </c>
      <c r="G187" s="1012" t="s">
        <v>285</v>
      </c>
      <c r="H187" s="1015">
        <v>1635000</v>
      </c>
      <c r="I187" s="1015">
        <v>0</v>
      </c>
      <c r="J187" s="1015">
        <v>3803022.67</v>
      </c>
      <c r="K187" s="1012" t="s">
        <v>1196</v>
      </c>
      <c r="L187" s="1015"/>
      <c r="M187" s="1015"/>
      <c r="N187" s="1016"/>
      <c r="O187" s="1015"/>
      <c r="P187" s="1015"/>
      <c r="Q187" s="1015"/>
      <c r="R187" s="1015"/>
      <c r="S187" s="1016"/>
    </row>
    <row r="188" spans="1:19">
      <c r="A188" s="1012" t="s">
        <v>1076</v>
      </c>
      <c r="B188" s="1012" t="s">
        <v>283</v>
      </c>
      <c r="C188" s="1012" t="s">
        <v>1078</v>
      </c>
      <c r="D188" s="1012" t="s">
        <v>1079</v>
      </c>
      <c r="E188" s="1012" t="s">
        <v>1080</v>
      </c>
      <c r="F188" s="1013">
        <v>40165</v>
      </c>
      <c r="G188" s="1012" t="s">
        <v>283</v>
      </c>
      <c r="H188" s="1015">
        <v>1744000</v>
      </c>
      <c r="I188" s="1015"/>
      <c r="J188" s="1015"/>
      <c r="K188" s="1012" t="s">
        <v>283</v>
      </c>
      <c r="L188" s="1015"/>
      <c r="M188" s="1015"/>
      <c r="N188" s="1016"/>
      <c r="O188" s="1015"/>
      <c r="P188" s="1015"/>
      <c r="Q188" s="1015"/>
      <c r="R188" s="1015"/>
      <c r="S188" s="1016"/>
    </row>
    <row r="189" spans="1:19">
      <c r="A189" s="1012" t="s">
        <v>1076</v>
      </c>
      <c r="B189" s="1012" t="s">
        <v>283</v>
      </c>
      <c r="C189" s="1012" t="s">
        <v>1078</v>
      </c>
      <c r="D189" s="1012" t="s">
        <v>1079</v>
      </c>
      <c r="E189" s="1012" t="s">
        <v>1080</v>
      </c>
      <c r="F189" s="1013">
        <v>40752</v>
      </c>
      <c r="G189" s="1012" t="s">
        <v>283</v>
      </c>
      <c r="H189" s="1015"/>
      <c r="I189" s="1015"/>
      <c r="J189" s="1015"/>
      <c r="K189" s="1012" t="s">
        <v>283</v>
      </c>
      <c r="L189" s="1015">
        <v>3379000</v>
      </c>
      <c r="M189" s="1015"/>
      <c r="N189" s="1016">
        <v>3379</v>
      </c>
      <c r="O189" s="1015">
        <v>1000</v>
      </c>
      <c r="P189" s="1015"/>
      <c r="Q189" s="1015"/>
      <c r="R189" s="1015">
        <v>82000</v>
      </c>
      <c r="S189" s="1016">
        <v>82</v>
      </c>
    </row>
    <row r="190" spans="1:19">
      <c r="A190" s="1012" t="s">
        <v>1081</v>
      </c>
      <c r="B190" s="1012" t="s">
        <v>1082</v>
      </c>
      <c r="C190" s="1012" t="s">
        <v>1083</v>
      </c>
      <c r="D190" s="1012" t="s">
        <v>1084</v>
      </c>
      <c r="E190" s="1012" t="s">
        <v>894</v>
      </c>
      <c r="F190" s="1013">
        <v>39983</v>
      </c>
      <c r="G190" s="1012" t="s">
        <v>922</v>
      </c>
      <c r="H190" s="1015">
        <v>6400000</v>
      </c>
      <c r="I190" s="1015">
        <v>0</v>
      </c>
      <c r="J190" s="1015">
        <v>8271975.2800000003</v>
      </c>
      <c r="K190" s="1012" t="s">
        <v>898</v>
      </c>
      <c r="L190" s="1015"/>
      <c r="M190" s="1015"/>
      <c r="N190" s="1016"/>
      <c r="O190" s="1015"/>
      <c r="P190" s="1015"/>
      <c r="Q190" s="1015"/>
      <c r="R190" s="1015"/>
      <c r="S190" s="1016"/>
    </row>
    <row r="191" spans="1:19">
      <c r="A191" s="1012" t="s">
        <v>1081</v>
      </c>
      <c r="B191" s="1012" t="s">
        <v>283</v>
      </c>
      <c r="C191" s="1012" t="s">
        <v>1083</v>
      </c>
      <c r="D191" s="1012" t="s">
        <v>1084</v>
      </c>
      <c r="E191" s="1012" t="s">
        <v>894</v>
      </c>
      <c r="F191" s="1013">
        <v>41312</v>
      </c>
      <c r="G191" s="1012" t="s">
        <v>283</v>
      </c>
      <c r="H191" s="1015"/>
      <c r="I191" s="1015"/>
      <c r="J191" s="1015"/>
      <c r="K191" s="1012" t="s">
        <v>283</v>
      </c>
      <c r="L191" s="1015">
        <v>2532140</v>
      </c>
      <c r="M191" s="1015"/>
      <c r="N191" s="1016">
        <v>2600000</v>
      </c>
      <c r="O191" s="1015">
        <v>0.97389999999999999</v>
      </c>
      <c r="P191" s="1015">
        <v>-67860</v>
      </c>
      <c r="Q191" s="1015"/>
      <c r="R191" s="1015">
        <v>64158.97</v>
      </c>
      <c r="S191" s="1016">
        <v>64000</v>
      </c>
    </row>
    <row r="192" spans="1:19">
      <c r="A192" s="1012" t="s">
        <v>1081</v>
      </c>
      <c r="B192" s="1012" t="s">
        <v>283</v>
      </c>
      <c r="C192" s="1012" t="s">
        <v>1083</v>
      </c>
      <c r="D192" s="1012" t="s">
        <v>1084</v>
      </c>
      <c r="E192" s="1012" t="s">
        <v>894</v>
      </c>
      <c r="F192" s="1013">
        <v>41313</v>
      </c>
      <c r="G192" s="1012" t="s">
        <v>283</v>
      </c>
      <c r="H192" s="1015"/>
      <c r="I192" s="1015"/>
      <c r="J192" s="1015"/>
      <c r="K192" s="1012" t="s">
        <v>283</v>
      </c>
      <c r="L192" s="1015">
        <v>3700820</v>
      </c>
      <c r="M192" s="1015"/>
      <c r="N192" s="1016">
        <v>3800000</v>
      </c>
      <c r="O192" s="1015">
        <v>0.97389999999999999</v>
      </c>
      <c r="P192" s="1015">
        <v>-99180</v>
      </c>
      <c r="Q192" s="1015"/>
      <c r="R192" s="1015">
        <v>140347.75</v>
      </c>
      <c r="S192" s="1016">
        <v>140000</v>
      </c>
    </row>
    <row r="193" spans="1:19">
      <c r="A193" s="1012" t="s">
        <v>1081</v>
      </c>
      <c r="B193" s="1012" t="s">
        <v>283</v>
      </c>
      <c r="C193" s="1012" t="s">
        <v>1083</v>
      </c>
      <c r="D193" s="1012" t="s">
        <v>1084</v>
      </c>
      <c r="E193" s="1012" t="s">
        <v>894</v>
      </c>
      <c r="F193" s="1013">
        <v>41359</v>
      </c>
      <c r="G193" s="1012" t="s">
        <v>283</v>
      </c>
      <c r="H193" s="1015"/>
      <c r="I193" s="1015"/>
      <c r="J193" s="1015"/>
      <c r="K193" s="1012" t="s">
        <v>283</v>
      </c>
      <c r="L193" s="1015"/>
      <c r="M193" s="1015">
        <v>-62329.599999999999</v>
      </c>
      <c r="N193" s="1016"/>
      <c r="O193" s="1015"/>
      <c r="P193" s="1015"/>
      <c r="Q193" s="1015"/>
      <c r="R193" s="1015"/>
      <c r="S193" s="1016"/>
    </row>
    <row r="194" spans="1:19">
      <c r="A194" s="1012" t="s">
        <v>1085</v>
      </c>
      <c r="B194" s="1012" t="s">
        <v>924</v>
      </c>
      <c r="C194" s="1012" t="s">
        <v>1086</v>
      </c>
      <c r="D194" s="1012" t="s">
        <v>1087</v>
      </c>
      <c r="E194" s="1012" t="s">
        <v>217</v>
      </c>
      <c r="F194" s="1013">
        <v>39885</v>
      </c>
      <c r="G194" s="1012" t="s">
        <v>285</v>
      </c>
      <c r="H194" s="1015">
        <v>10000000</v>
      </c>
      <c r="I194" s="1015">
        <v>0</v>
      </c>
      <c r="J194" s="1015">
        <v>11459461.109999999</v>
      </c>
      <c r="K194" s="1012" t="s">
        <v>898</v>
      </c>
      <c r="L194" s="1015"/>
      <c r="M194" s="1015"/>
      <c r="N194" s="1016"/>
      <c r="O194" s="1015"/>
      <c r="P194" s="1015"/>
      <c r="Q194" s="1015"/>
      <c r="R194" s="1015"/>
      <c r="S194" s="1016"/>
    </row>
    <row r="195" spans="1:19">
      <c r="A195" s="1012" t="s">
        <v>1085</v>
      </c>
      <c r="B195" s="1012" t="s">
        <v>283</v>
      </c>
      <c r="C195" s="1012" t="s">
        <v>1086</v>
      </c>
      <c r="D195" s="1012" t="s">
        <v>1087</v>
      </c>
      <c r="E195" s="1012" t="s">
        <v>217</v>
      </c>
      <c r="F195" s="1013">
        <v>41211</v>
      </c>
      <c r="G195" s="1012" t="s">
        <v>283</v>
      </c>
      <c r="H195" s="1015"/>
      <c r="I195" s="1015"/>
      <c r="J195" s="1015"/>
      <c r="K195" s="1012" t="s">
        <v>283</v>
      </c>
      <c r="L195" s="1015">
        <v>186550</v>
      </c>
      <c r="M195" s="1015"/>
      <c r="N195" s="1016">
        <v>205</v>
      </c>
      <c r="O195" s="1015">
        <v>910</v>
      </c>
      <c r="P195" s="1015">
        <v>-18450</v>
      </c>
      <c r="Q195" s="1015"/>
      <c r="R195" s="1015"/>
      <c r="S195" s="1016"/>
    </row>
    <row r="196" spans="1:19">
      <c r="A196" s="1012" t="s">
        <v>1085</v>
      </c>
      <c r="B196" s="1012" t="s">
        <v>283</v>
      </c>
      <c r="C196" s="1012" t="s">
        <v>1086</v>
      </c>
      <c r="D196" s="1012" t="s">
        <v>1087</v>
      </c>
      <c r="E196" s="1012" t="s">
        <v>217</v>
      </c>
      <c r="F196" s="1013">
        <v>41213</v>
      </c>
      <c r="G196" s="1012" t="s">
        <v>283</v>
      </c>
      <c r="H196" s="1015"/>
      <c r="I196" s="1015"/>
      <c r="J196" s="1015"/>
      <c r="K196" s="1012" t="s">
        <v>283</v>
      </c>
      <c r="L196" s="1015">
        <v>8913450</v>
      </c>
      <c r="M196" s="1015"/>
      <c r="N196" s="1016">
        <v>9795</v>
      </c>
      <c r="O196" s="1015">
        <v>910</v>
      </c>
      <c r="P196" s="1015">
        <v>-881550</v>
      </c>
      <c r="Q196" s="1015"/>
      <c r="R196" s="1015">
        <v>470250</v>
      </c>
      <c r="S196" s="1016">
        <v>500</v>
      </c>
    </row>
    <row r="197" spans="1:19">
      <c r="A197" s="1012" t="s">
        <v>1085</v>
      </c>
      <c r="B197" s="1012" t="s">
        <v>283</v>
      </c>
      <c r="C197" s="1012" t="s">
        <v>1086</v>
      </c>
      <c r="D197" s="1012" t="s">
        <v>1087</v>
      </c>
      <c r="E197" s="1012" t="s">
        <v>217</v>
      </c>
      <c r="F197" s="1013">
        <v>41285</v>
      </c>
      <c r="G197" s="1012" t="s">
        <v>283</v>
      </c>
      <c r="H197" s="1015"/>
      <c r="I197" s="1015"/>
      <c r="J197" s="1015"/>
      <c r="K197" s="1012" t="s">
        <v>283</v>
      </c>
      <c r="L197" s="1015"/>
      <c r="M197" s="1015">
        <v>-91000</v>
      </c>
      <c r="N197" s="1016"/>
      <c r="O197" s="1015"/>
      <c r="P197" s="1015"/>
      <c r="Q197" s="1015"/>
      <c r="R197" s="1015"/>
      <c r="S197" s="1016"/>
    </row>
    <row r="198" spans="1:19">
      <c r="A198" s="1012" t="s">
        <v>1088</v>
      </c>
      <c r="B198" s="1012" t="s">
        <v>905</v>
      </c>
      <c r="C198" s="1012" t="s">
        <v>1089</v>
      </c>
      <c r="D198" s="1012" t="s">
        <v>1090</v>
      </c>
      <c r="E198" s="1012" t="s">
        <v>1091</v>
      </c>
      <c r="F198" s="1013">
        <v>39955</v>
      </c>
      <c r="G198" s="1012" t="s">
        <v>285</v>
      </c>
      <c r="H198" s="1015">
        <v>5000000</v>
      </c>
      <c r="I198" s="1015">
        <v>0</v>
      </c>
      <c r="J198" s="1015">
        <v>6127326.3499999996</v>
      </c>
      <c r="K198" s="1012" t="s">
        <v>1196</v>
      </c>
      <c r="L198" s="1015"/>
      <c r="M198" s="1015"/>
      <c r="N198" s="1016"/>
      <c r="O198" s="1015"/>
      <c r="P198" s="1015"/>
      <c r="Q198" s="1015"/>
      <c r="R198" s="1015"/>
      <c r="S198" s="1016"/>
    </row>
    <row r="199" spans="1:19">
      <c r="A199" s="1012" t="s">
        <v>1088</v>
      </c>
      <c r="B199" s="1012" t="s">
        <v>283</v>
      </c>
      <c r="C199" s="1012" t="s">
        <v>1089</v>
      </c>
      <c r="D199" s="1012" t="s">
        <v>1090</v>
      </c>
      <c r="E199" s="1012" t="s">
        <v>1091</v>
      </c>
      <c r="F199" s="1013">
        <v>41087</v>
      </c>
      <c r="G199" s="1012" t="s">
        <v>283</v>
      </c>
      <c r="H199" s="1015"/>
      <c r="I199" s="1015"/>
      <c r="J199" s="1015"/>
      <c r="K199" s="1012" t="s">
        <v>283</v>
      </c>
      <c r="L199" s="1015">
        <v>2250000</v>
      </c>
      <c r="M199" s="1015"/>
      <c r="N199" s="1016">
        <v>2250</v>
      </c>
      <c r="O199" s="1015">
        <v>1000</v>
      </c>
      <c r="P199" s="1015"/>
      <c r="Q199" s="1015"/>
      <c r="R199" s="1015"/>
      <c r="S199" s="1016"/>
    </row>
    <row r="200" spans="1:19">
      <c r="A200" s="1012" t="s">
        <v>1088</v>
      </c>
      <c r="B200" s="1012" t="s">
        <v>283</v>
      </c>
      <c r="C200" s="1012" t="s">
        <v>1089</v>
      </c>
      <c r="D200" s="1012" t="s">
        <v>1090</v>
      </c>
      <c r="E200" s="1012" t="s">
        <v>1091</v>
      </c>
      <c r="F200" s="1013">
        <v>41164</v>
      </c>
      <c r="G200" s="1012" t="s">
        <v>283</v>
      </c>
      <c r="H200" s="1015"/>
      <c r="I200" s="1015"/>
      <c r="J200" s="1015"/>
      <c r="K200" s="1012" t="s">
        <v>283</v>
      </c>
      <c r="L200" s="1015">
        <v>2750000</v>
      </c>
      <c r="M200" s="1015"/>
      <c r="N200" s="1016">
        <v>2750</v>
      </c>
      <c r="O200" s="1015">
        <v>1000</v>
      </c>
      <c r="P200" s="1015"/>
      <c r="Q200" s="1015"/>
      <c r="R200" s="1015">
        <v>250000</v>
      </c>
      <c r="S200" s="1016">
        <v>250</v>
      </c>
    </row>
    <row r="201" spans="1:19">
      <c r="A201" s="1012" t="s">
        <v>1092</v>
      </c>
      <c r="B201" s="1012" t="s">
        <v>905</v>
      </c>
      <c r="C201" s="1012" t="s">
        <v>1093</v>
      </c>
      <c r="D201" s="1012" t="s">
        <v>1094</v>
      </c>
      <c r="E201" s="1012" t="s">
        <v>998</v>
      </c>
      <c r="F201" s="1013">
        <v>39878</v>
      </c>
      <c r="G201" s="1012" t="s">
        <v>285</v>
      </c>
      <c r="H201" s="1015">
        <v>12000000</v>
      </c>
      <c r="I201" s="1015">
        <v>0</v>
      </c>
      <c r="J201" s="1015">
        <v>11938437.34</v>
      </c>
      <c r="K201" s="1012" t="s">
        <v>898</v>
      </c>
      <c r="L201" s="1015"/>
      <c r="M201" s="1015"/>
      <c r="N201" s="1016"/>
      <c r="O201" s="1015"/>
      <c r="P201" s="1015"/>
      <c r="Q201" s="1015"/>
      <c r="R201" s="1015"/>
      <c r="S201" s="1016"/>
    </row>
    <row r="202" spans="1:19">
      <c r="A202" s="1012" t="s">
        <v>1092</v>
      </c>
      <c r="B202" s="1012" t="s">
        <v>283</v>
      </c>
      <c r="C202" s="1012" t="s">
        <v>1093</v>
      </c>
      <c r="D202" s="1012" t="s">
        <v>1094</v>
      </c>
      <c r="E202" s="1012" t="s">
        <v>998</v>
      </c>
      <c r="F202" s="1013">
        <v>41211</v>
      </c>
      <c r="G202" s="1012" t="s">
        <v>283</v>
      </c>
      <c r="H202" s="1015"/>
      <c r="I202" s="1015"/>
      <c r="J202" s="1015"/>
      <c r="K202" s="1012" t="s">
        <v>283</v>
      </c>
      <c r="L202" s="1015">
        <v>19630</v>
      </c>
      <c r="M202" s="1015"/>
      <c r="N202" s="1016">
        <v>26</v>
      </c>
      <c r="O202" s="1015">
        <v>755</v>
      </c>
      <c r="P202" s="1015">
        <v>-6370</v>
      </c>
      <c r="Q202" s="1015"/>
      <c r="R202" s="1015"/>
      <c r="S202" s="1016"/>
    </row>
    <row r="203" spans="1:19">
      <c r="A203" s="1012" t="s">
        <v>1092</v>
      </c>
      <c r="B203" s="1012" t="s">
        <v>283</v>
      </c>
      <c r="C203" s="1012" t="s">
        <v>1093</v>
      </c>
      <c r="D203" s="1012" t="s">
        <v>1094</v>
      </c>
      <c r="E203" s="1012" t="s">
        <v>998</v>
      </c>
      <c r="F203" s="1013">
        <v>41213</v>
      </c>
      <c r="G203" s="1012" t="s">
        <v>283</v>
      </c>
      <c r="H203" s="1015"/>
      <c r="I203" s="1015"/>
      <c r="J203" s="1015"/>
      <c r="K203" s="1012" t="s">
        <v>283</v>
      </c>
      <c r="L203" s="1015">
        <v>9040370</v>
      </c>
      <c r="M203" s="1015"/>
      <c r="N203" s="1016">
        <v>11974</v>
      </c>
      <c r="O203" s="1015">
        <v>755</v>
      </c>
      <c r="P203" s="1015">
        <v>-2933630</v>
      </c>
      <c r="Q203" s="1015"/>
      <c r="R203" s="1015">
        <v>541793.34</v>
      </c>
      <c r="S203" s="1016">
        <v>600</v>
      </c>
    </row>
    <row r="204" spans="1:19">
      <c r="A204" s="1012" t="s">
        <v>1092</v>
      </c>
      <c r="B204" s="1012" t="s">
        <v>283</v>
      </c>
      <c r="C204" s="1012" t="s">
        <v>1093</v>
      </c>
      <c r="D204" s="1012" t="s">
        <v>1094</v>
      </c>
      <c r="E204" s="1012" t="s">
        <v>998</v>
      </c>
      <c r="F204" s="1013">
        <v>41285</v>
      </c>
      <c r="G204" s="1012" t="s">
        <v>283</v>
      </c>
      <c r="H204" s="1015"/>
      <c r="I204" s="1015"/>
      <c r="J204" s="1015"/>
      <c r="K204" s="1012" t="s">
        <v>283</v>
      </c>
      <c r="L204" s="1015"/>
      <c r="M204" s="1015">
        <v>-90600</v>
      </c>
      <c r="N204" s="1016"/>
      <c r="O204" s="1015"/>
      <c r="P204" s="1015"/>
      <c r="Q204" s="1015"/>
      <c r="R204" s="1015"/>
      <c r="S204" s="1016"/>
    </row>
    <row r="205" spans="1:19">
      <c r="A205" s="1012" t="s">
        <v>1095</v>
      </c>
      <c r="B205" s="1012" t="s">
        <v>1096</v>
      </c>
      <c r="C205" s="1012" t="s">
        <v>1097</v>
      </c>
      <c r="D205" s="1012" t="s">
        <v>1098</v>
      </c>
      <c r="E205" s="1012" t="s">
        <v>153</v>
      </c>
      <c r="F205" s="1013">
        <v>39878</v>
      </c>
      <c r="G205" s="1012" t="s">
        <v>285</v>
      </c>
      <c r="H205" s="1015">
        <v>5000000</v>
      </c>
      <c r="I205" s="1015">
        <v>0</v>
      </c>
      <c r="J205" s="1015">
        <v>529105</v>
      </c>
      <c r="K205" s="1012" t="s">
        <v>1099</v>
      </c>
      <c r="L205" s="1015"/>
      <c r="M205" s="1015"/>
      <c r="N205" s="1016"/>
      <c r="O205" s="1015"/>
      <c r="P205" s="1015"/>
      <c r="Q205" s="1015"/>
      <c r="R205" s="1015"/>
      <c r="S205" s="1016"/>
    </row>
    <row r="206" spans="1:19">
      <c r="A206" s="1012" t="s">
        <v>1095</v>
      </c>
      <c r="B206" s="1012" t="s">
        <v>283</v>
      </c>
      <c r="C206" s="1012" t="s">
        <v>1097</v>
      </c>
      <c r="D206" s="1012" t="s">
        <v>1098</v>
      </c>
      <c r="E206" s="1012" t="s">
        <v>153</v>
      </c>
      <c r="F206" s="1013">
        <v>40949</v>
      </c>
      <c r="G206" s="1012" t="s">
        <v>283</v>
      </c>
      <c r="H206" s="1015"/>
      <c r="I206" s="1015"/>
      <c r="J206" s="1015"/>
      <c r="K206" s="1012" t="s">
        <v>283</v>
      </c>
      <c r="L206" s="1015"/>
      <c r="M206" s="1015"/>
      <c r="N206" s="1016"/>
      <c r="O206" s="1015"/>
      <c r="P206" s="1015">
        <v>-5000000</v>
      </c>
      <c r="Q206" s="1015"/>
      <c r="R206" s="1015"/>
      <c r="S206" s="1016"/>
    </row>
    <row r="207" spans="1:19">
      <c r="A207" s="1012" t="s">
        <v>1100</v>
      </c>
      <c r="B207" s="1012"/>
      <c r="C207" s="1012" t="s">
        <v>1101</v>
      </c>
      <c r="D207" s="1012" t="s">
        <v>1102</v>
      </c>
      <c r="E207" s="1012" t="s">
        <v>948</v>
      </c>
      <c r="F207" s="1013">
        <v>39787</v>
      </c>
      <c r="G207" s="1012" t="s">
        <v>284</v>
      </c>
      <c r="H207" s="1015">
        <v>21750000</v>
      </c>
      <c r="I207" s="1015">
        <v>0</v>
      </c>
      <c r="J207" s="1015">
        <v>21264901.649999999</v>
      </c>
      <c r="K207" s="1012" t="s">
        <v>898</v>
      </c>
      <c r="L207" s="1015"/>
      <c r="M207" s="1015"/>
      <c r="N207" s="1016"/>
      <c r="O207" s="1015"/>
      <c r="P207" s="1015"/>
      <c r="Q207" s="1015"/>
      <c r="R207" s="1015"/>
      <c r="S207" s="1016"/>
    </row>
    <row r="208" spans="1:19">
      <c r="A208" s="1012" t="s">
        <v>1100</v>
      </c>
      <c r="B208" s="1012" t="s">
        <v>283</v>
      </c>
      <c r="C208" s="1012" t="s">
        <v>1101</v>
      </c>
      <c r="D208" s="1012" t="s">
        <v>1102</v>
      </c>
      <c r="E208" s="1012" t="s">
        <v>948</v>
      </c>
      <c r="F208" s="1013">
        <v>41565</v>
      </c>
      <c r="G208" s="1012" t="s">
        <v>283</v>
      </c>
      <c r="H208" s="1015"/>
      <c r="I208" s="1015"/>
      <c r="J208" s="1015"/>
      <c r="K208" s="1012" t="s">
        <v>283</v>
      </c>
      <c r="L208" s="1015">
        <v>3177232.5</v>
      </c>
      <c r="M208" s="1015"/>
      <c r="N208" s="1016">
        <v>3250</v>
      </c>
      <c r="O208" s="1015">
        <v>977.61</v>
      </c>
      <c r="P208" s="1015">
        <v>-72767.5</v>
      </c>
      <c r="Q208" s="1015"/>
      <c r="R208" s="1015"/>
      <c r="S208" s="1016"/>
    </row>
    <row r="209" spans="1:19">
      <c r="A209" s="1012" t="s">
        <v>1100</v>
      </c>
      <c r="B209" s="1012" t="s">
        <v>283</v>
      </c>
      <c r="C209" s="1012" t="s">
        <v>1101</v>
      </c>
      <c r="D209" s="1012" t="s">
        <v>1102</v>
      </c>
      <c r="E209" s="1012" t="s">
        <v>948</v>
      </c>
      <c r="F209" s="1013">
        <v>41568</v>
      </c>
      <c r="G209" s="1012" t="s">
        <v>283</v>
      </c>
      <c r="H209" s="1015"/>
      <c r="I209" s="1015"/>
      <c r="J209" s="1015"/>
      <c r="K209" s="1012" t="s">
        <v>283</v>
      </c>
      <c r="L209" s="1015">
        <v>18085785</v>
      </c>
      <c r="M209" s="1015"/>
      <c r="N209" s="1016">
        <v>18500</v>
      </c>
      <c r="O209" s="1015">
        <v>977.61</v>
      </c>
      <c r="P209" s="1015">
        <v>-414215</v>
      </c>
      <c r="Q209" s="1015"/>
      <c r="R209" s="1015"/>
      <c r="S209" s="1016"/>
    </row>
    <row r="210" spans="1:19">
      <c r="A210" s="1012" t="s">
        <v>1100</v>
      </c>
      <c r="B210" s="1012" t="s">
        <v>283</v>
      </c>
      <c r="C210" s="1012" t="s">
        <v>1101</v>
      </c>
      <c r="D210" s="1012" t="s">
        <v>1102</v>
      </c>
      <c r="E210" s="1012" t="s">
        <v>948</v>
      </c>
      <c r="F210" s="1013">
        <v>41645</v>
      </c>
      <c r="G210" s="1012" t="s">
        <v>283</v>
      </c>
      <c r="H210" s="1015"/>
      <c r="I210" s="1015"/>
      <c r="J210" s="1015"/>
      <c r="K210" s="1012" t="s">
        <v>283</v>
      </c>
      <c r="L210" s="1015"/>
      <c r="M210" s="1015">
        <v>-212630.18</v>
      </c>
      <c r="N210" s="1016"/>
      <c r="O210" s="1015"/>
      <c r="P210" s="1015"/>
      <c r="Q210" s="1015"/>
      <c r="R210" s="1015"/>
      <c r="S210" s="1016"/>
    </row>
    <row r="211" spans="1:19">
      <c r="A211" s="1012" t="s">
        <v>1100</v>
      </c>
      <c r="B211" s="1012" t="s">
        <v>283</v>
      </c>
      <c r="C211" s="1012" t="s">
        <v>1101</v>
      </c>
      <c r="D211" s="1012" t="s">
        <v>1102</v>
      </c>
      <c r="E211" s="1012" t="s">
        <v>948</v>
      </c>
      <c r="F211" s="1013">
        <v>42011</v>
      </c>
      <c r="G211" s="1012" t="s">
        <v>283</v>
      </c>
      <c r="H211" s="1015"/>
      <c r="I211" s="1015"/>
      <c r="J211" s="1015"/>
      <c r="K211" s="1012" t="s">
        <v>283</v>
      </c>
      <c r="L211" s="1015"/>
      <c r="M211" s="1015"/>
      <c r="N211" s="1016"/>
      <c r="O211" s="1015"/>
      <c r="P211" s="1015"/>
      <c r="Q211" s="1015"/>
      <c r="R211" s="1015">
        <v>3056</v>
      </c>
      <c r="S211" s="1016">
        <v>130977.06</v>
      </c>
    </row>
    <row r="212" spans="1:19">
      <c r="A212" s="1012" t="s">
        <v>1103</v>
      </c>
      <c r="B212" s="1012" t="s">
        <v>924</v>
      </c>
      <c r="C212" s="1012" t="s">
        <v>1104</v>
      </c>
      <c r="D212" s="1012" t="s">
        <v>286</v>
      </c>
      <c r="E212" s="1012" t="s">
        <v>56</v>
      </c>
      <c r="F212" s="1013">
        <v>39920</v>
      </c>
      <c r="G212" s="1012" t="s">
        <v>285</v>
      </c>
      <c r="H212" s="1015">
        <v>7500000</v>
      </c>
      <c r="I212" s="1015">
        <v>0</v>
      </c>
      <c r="J212" s="1015">
        <v>9776051.6199999992</v>
      </c>
      <c r="K212" s="1012" t="s">
        <v>1196</v>
      </c>
      <c r="L212" s="1015"/>
      <c r="M212" s="1015"/>
      <c r="N212" s="1016"/>
      <c r="O212" s="1015"/>
      <c r="P212" s="1015"/>
      <c r="Q212" s="1015"/>
      <c r="R212" s="1015"/>
      <c r="S212" s="1016"/>
    </row>
    <row r="213" spans="1:19">
      <c r="A213" s="1012" t="s">
        <v>1103</v>
      </c>
      <c r="B213" s="1012" t="s">
        <v>283</v>
      </c>
      <c r="C213" s="1012" t="s">
        <v>1104</v>
      </c>
      <c r="D213" s="1012" t="s">
        <v>286</v>
      </c>
      <c r="E213" s="1012" t="s">
        <v>56</v>
      </c>
      <c r="F213" s="1013">
        <v>41516</v>
      </c>
      <c r="G213" s="1012" t="s">
        <v>283</v>
      </c>
      <c r="H213" s="1015"/>
      <c r="I213" s="1015"/>
      <c r="J213" s="1015"/>
      <c r="K213" s="1012" t="s">
        <v>283</v>
      </c>
      <c r="L213" s="1015">
        <v>7500000</v>
      </c>
      <c r="M213" s="1015"/>
      <c r="N213" s="1016">
        <v>7500</v>
      </c>
      <c r="O213" s="1015">
        <v>1000</v>
      </c>
      <c r="P213" s="1015"/>
      <c r="Q213" s="1015"/>
      <c r="R213" s="1015">
        <v>375000</v>
      </c>
      <c r="S213" s="1016">
        <v>375</v>
      </c>
    </row>
    <row r="214" spans="1:19">
      <c r="A214" s="1012" t="s">
        <v>1105</v>
      </c>
      <c r="B214" s="1012"/>
      <c r="C214" s="1012" t="s">
        <v>1106</v>
      </c>
      <c r="D214" s="1012" t="s">
        <v>1107</v>
      </c>
      <c r="E214" s="1012" t="s">
        <v>105</v>
      </c>
      <c r="F214" s="1013">
        <v>39787</v>
      </c>
      <c r="G214" s="1012" t="s">
        <v>284</v>
      </c>
      <c r="H214" s="1015">
        <v>31260000</v>
      </c>
      <c r="I214" s="1015">
        <v>0</v>
      </c>
      <c r="J214" s="1015">
        <v>35140666.119999997</v>
      </c>
      <c r="K214" s="1012" t="s">
        <v>898</v>
      </c>
      <c r="L214" s="1015"/>
      <c r="M214" s="1015"/>
      <c r="N214" s="1016"/>
      <c r="O214" s="1015"/>
      <c r="P214" s="1015"/>
      <c r="Q214" s="1015"/>
      <c r="R214" s="1015"/>
      <c r="S214" s="1016"/>
    </row>
    <row r="215" spans="1:19">
      <c r="A215" s="1012" t="s">
        <v>1105</v>
      </c>
      <c r="B215" s="1012" t="s">
        <v>283</v>
      </c>
      <c r="C215" s="1012" t="s">
        <v>1106</v>
      </c>
      <c r="D215" s="1012" t="s">
        <v>1107</v>
      </c>
      <c r="E215" s="1012" t="s">
        <v>105</v>
      </c>
      <c r="F215" s="1013">
        <v>41150</v>
      </c>
      <c r="G215" s="1012" t="s">
        <v>283</v>
      </c>
      <c r="H215" s="1015"/>
      <c r="I215" s="1015"/>
      <c r="J215" s="1015"/>
      <c r="K215" s="1012" t="s">
        <v>283</v>
      </c>
      <c r="L215" s="1015">
        <v>28797649.800000001</v>
      </c>
      <c r="M215" s="1015">
        <v>-431964.75</v>
      </c>
      <c r="N215" s="1016">
        <v>31260</v>
      </c>
      <c r="O215" s="1015">
        <v>921.23</v>
      </c>
      <c r="P215" s="1015">
        <v>-2462350.2000000002</v>
      </c>
      <c r="Q215" s="1015"/>
      <c r="R215" s="1015"/>
      <c r="S215" s="1016"/>
    </row>
    <row r="216" spans="1:19">
      <c r="A216" s="1012" t="s">
        <v>1105</v>
      </c>
      <c r="B216" s="1012" t="s">
        <v>283</v>
      </c>
      <c r="C216" s="1012" t="s">
        <v>1106</v>
      </c>
      <c r="D216" s="1012" t="s">
        <v>1107</v>
      </c>
      <c r="E216" s="1012" t="s">
        <v>105</v>
      </c>
      <c r="F216" s="1013">
        <v>41171</v>
      </c>
      <c r="G216" s="1012" t="s">
        <v>283</v>
      </c>
      <c r="H216" s="1015"/>
      <c r="I216" s="1015"/>
      <c r="J216" s="1015"/>
      <c r="K216" s="1012" t="s">
        <v>283</v>
      </c>
      <c r="L216" s="1015"/>
      <c r="M216" s="1015"/>
      <c r="N216" s="1016"/>
      <c r="O216" s="1015"/>
      <c r="P216" s="1015"/>
      <c r="Q216" s="1015"/>
      <c r="R216" s="1015">
        <v>939920</v>
      </c>
      <c r="S216" s="1016">
        <v>543337</v>
      </c>
    </row>
    <row r="217" spans="1:19">
      <c r="A217" s="1012" t="s">
        <v>1108</v>
      </c>
      <c r="B217" s="1012" t="s">
        <v>900</v>
      </c>
      <c r="C217" s="1012" t="s">
        <v>1109</v>
      </c>
      <c r="D217" s="1012" t="s">
        <v>1110</v>
      </c>
      <c r="E217" s="1012" t="s">
        <v>149</v>
      </c>
      <c r="F217" s="1013">
        <v>39871</v>
      </c>
      <c r="G217" s="1012" t="s">
        <v>285</v>
      </c>
      <c r="H217" s="1015">
        <v>4797000</v>
      </c>
      <c r="I217" s="1015">
        <v>0</v>
      </c>
      <c r="J217" s="1015">
        <v>5673920.75</v>
      </c>
      <c r="K217" s="1012" t="s">
        <v>1196</v>
      </c>
      <c r="L217" s="1015"/>
      <c r="M217" s="1015"/>
      <c r="N217" s="1016"/>
      <c r="O217" s="1015"/>
      <c r="P217" s="1015"/>
      <c r="Q217" s="1015"/>
      <c r="R217" s="1015"/>
      <c r="S217" s="1016"/>
    </row>
    <row r="218" spans="1:19">
      <c r="A218" s="1012" t="s">
        <v>1108</v>
      </c>
      <c r="B218" s="1012" t="s">
        <v>283</v>
      </c>
      <c r="C218" s="1012" t="s">
        <v>1109</v>
      </c>
      <c r="D218" s="1012" t="s">
        <v>1110</v>
      </c>
      <c r="E218" s="1012" t="s">
        <v>149</v>
      </c>
      <c r="F218" s="1013">
        <v>40759</v>
      </c>
      <c r="G218" s="1012" t="s">
        <v>283</v>
      </c>
      <c r="H218" s="1015"/>
      <c r="I218" s="1015"/>
      <c r="J218" s="1015"/>
      <c r="K218" s="1012" t="s">
        <v>283</v>
      </c>
      <c r="L218" s="1015">
        <v>4797000</v>
      </c>
      <c r="M218" s="1015"/>
      <c r="N218" s="1016">
        <v>4797</v>
      </c>
      <c r="O218" s="1015">
        <v>1000</v>
      </c>
      <c r="P218" s="1015"/>
      <c r="Q218" s="1015"/>
      <c r="R218" s="1015">
        <v>240000</v>
      </c>
      <c r="S218" s="1016">
        <v>240</v>
      </c>
    </row>
    <row r="219" spans="1:19">
      <c r="A219" s="1012" t="s">
        <v>1111</v>
      </c>
      <c r="B219" s="1012" t="s">
        <v>924</v>
      </c>
      <c r="C219" s="1012" t="s">
        <v>1112</v>
      </c>
      <c r="D219" s="1012" t="s">
        <v>1113</v>
      </c>
      <c r="E219" s="1012" t="s">
        <v>1091</v>
      </c>
      <c r="F219" s="1013">
        <v>39829</v>
      </c>
      <c r="G219" s="1012" t="s">
        <v>285</v>
      </c>
      <c r="H219" s="1015">
        <v>20093000</v>
      </c>
      <c r="I219" s="1015">
        <v>0</v>
      </c>
      <c r="J219" s="1015">
        <v>26941865.350000001</v>
      </c>
      <c r="K219" s="1012" t="s">
        <v>898</v>
      </c>
      <c r="L219" s="1015"/>
      <c r="M219" s="1015"/>
      <c r="N219" s="1016"/>
      <c r="O219" s="1015"/>
      <c r="P219" s="1015"/>
      <c r="Q219" s="1015"/>
      <c r="R219" s="1015"/>
      <c r="S219" s="1016"/>
    </row>
    <row r="220" spans="1:19">
      <c r="A220" s="1012" t="s">
        <v>1111</v>
      </c>
      <c r="B220" s="1012" t="s">
        <v>283</v>
      </c>
      <c r="C220" s="1012" t="s">
        <v>1112</v>
      </c>
      <c r="D220" s="1012" t="s">
        <v>1113</v>
      </c>
      <c r="E220" s="1012" t="s">
        <v>1091</v>
      </c>
      <c r="F220" s="1013">
        <v>41712</v>
      </c>
      <c r="G220" s="1012" t="s">
        <v>283</v>
      </c>
      <c r="H220" s="1015"/>
      <c r="I220" s="1015"/>
      <c r="J220" s="1015"/>
      <c r="K220" s="1012" t="s">
        <v>283</v>
      </c>
      <c r="L220" s="1015">
        <v>143000</v>
      </c>
      <c r="M220" s="1015"/>
      <c r="N220" s="1016">
        <v>143</v>
      </c>
      <c r="O220" s="1015">
        <v>1001.08</v>
      </c>
      <c r="P220" s="1015"/>
      <c r="Q220" s="1015">
        <v>154.44</v>
      </c>
      <c r="R220" s="1015">
        <v>29737.13</v>
      </c>
      <c r="S220" s="1016">
        <v>30</v>
      </c>
    </row>
    <row r="221" spans="1:19">
      <c r="A221" s="1012" t="s">
        <v>1111</v>
      </c>
      <c r="B221" s="1012" t="s">
        <v>283</v>
      </c>
      <c r="C221" s="1012" t="s">
        <v>1112</v>
      </c>
      <c r="D221" s="1012" t="s">
        <v>1113</v>
      </c>
      <c r="E221" s="1012" t="s">
        <v>1091</v>
      </c>
      <c r="F221" s="1013">
        <v>41715</v>
      </c>
      <c r="G221" s="1012" t="s">
        <v>283</v>
      </c>
      <c r="H221" s="1015"/>
      <c r="I221" s="1015"/>
      <c r="J221" s="1015"/>
      <c r="K221" s="1012" t="s">
        <v>283</v>
      </c>
      <c r="L221" s="1015">
        <v>19950000</v>
      </c>
      <c r="M221" s="1015"/>
      <c r="N221" s="1016">
        <v>19950</v>
      </c>
      <c r="O221" s="1015">
        <v>1001.08</v>
      </c>
      <c r="P221" s="1015"/>
      <c r="Q221" s="1015">
        <v>21546</v>
      </c>
      <c r="R221" s="1015">
        <v>966456.56</v>
      </c>
      <c r="S221" s="1016">
        <v>975</v>
      </c>
    </row>
    <row r="222" spans="1:19">
      <c r="A222" s="1012" t="s">
        <v>1111</v>
      </c>
      <c r="B222" s="1012" t="s">
        <v>283</v>
      </c>
      <c r="C222" s="1012" t="s">
        <v>1112</v>
      </c>
      <c r="D222" s="1012" t="s">
        <v>1113</v>
      </c>
      <c r="E222" s="1012" t="s">
        <v>1091</v>
      </c>
      <c r="F222" s="1013">
        <v>41754</v>
      </c>
      <c r="G222" s="1012" t="s">
        <v>283</v>
      </c>
      <c r="H222" s="1015"/>
      <c r="I222" s="1015"/>
      <c r="J222" s="1015"/>
      <c r="K222" s="1012" t="s">
        <v>283</v>
      </c>
      <c r="L222" s="1015"/>
      <c r="M222" s="1015">
        <v>-201147</v>
      </c>
      <c r="N222" s="1016"/>
      <c r="O222" s="1015"/>
      <c r="P222" s="1015"/>
      <c r="Q222" s="1015"/>
      <c r="R222" s="1015"/>
      <c r="S222" s="1016"/>
    </row>
    <row r="223" spans="1:19">
      <c r="A223" s="1012" t="s">
        <v>1114</v>
      </c>
      <c r="B223" s="1012" t="s">
        <v>900</v>
      </c>
      <c r="C223" s="1012" t="s">
        <v>1115</v>
      </c>
      <c r="D223" s="1012" t="s">
        <v>1116</v>
      </c>
      <c r="E223" s="1012" t="s">
        <v>166</v>
      </c>
      <c r="F223" s="1013">
        <v>39878</v>
      </c>
      <c r="G223" s="1012" t="s">
        <v>285</v>
      </c>
      <c r="H223" s="1015">
        <v>10000000</v>
      </c>
      <c r="I223" s="1015">
        <v>0</v>
      </c>
      <c r="J223" s="1015">
        <v>11783777.439999999</v>
      </c>
      <c r="K223" s="1012" t="s">
        <v>1196</v>
      </c>
      <c r="L223" s="1015"/>
      <c r="M223" s="1015"/>
      <c r="N223" s="1016"/>
      <c r="O223" s="1015"/>
      <c r="P223" s="1015"/>
      <c r="Q223" s="1015"/>
      <c r="R223" s="1015"/>
      <c r="S223" s="1016"/>
    </row>
    <row r="224" spans="1:19">
      <c r="A224" s="1012" t="s">
        <v>1114</v>
      </c>
      <c r="B224" s="1012" t="s">
        <v>283</v>
      </c>
      <c r="C224" s="1012" t="s">
        <v>1115</v>
      </c>
      <c r="D224" s="1012" t="s">
        <v>1116</v>
      </c>
      <c r="E224" s="1012" t="s">
        <v>166</v>
      </c>
      <c r="F224" s="1013">
        <v>40738</v>
      </c>
      <c r="G224" s="1012" t="s">
        <v>283</v>
      </c>
      <c r="H224" s="1015"/>
      <c r="I224" s="1015"/>
      <c r="J224" s="1015"/>
      <c r="K224" s="1012" t="s">
        <v>283</v>
      </c>
      <c r="L224" s="1015">
        <v>10000000</v>
      </c>
      <c r="M224" s="1015"/>
      <c r="N224" s="1016">
        <v>10000</v>
      </c>
      <c r="O224" s="1015">
        <v>1000</v>
      </c>
      <c r="P224" s="1015"/>
      <c r="Q224" s="1015"/>
      <c r="R224" s="1015">
        <v>500000</v>
      </c>
      <c r="S224" s="1016">
        <v>500</v>
      </c>
    </row>
    <row r="225" spans="1:19">
      <c r="A225" s="1012" t="s">
        <v>1117</v>
      </c>
      <c r="B225" s="1012" t="s">
        <v>919</v>
      </c>
      <c r="C225" s="1012" t="s">
        <v>1118</v>
      </c>
      <c r="D225" s="1012" t="s">
        <v>1119</v>
      </c>
      <c r="E225" s="1012" t="s">
        <v>217</v>
      </c>
      <c r="F225" s="1013">
        <v>39948</v>
      </c>
      <c r="G225" s="1012" t="s">
        <v>922</v>
      </c>
      <c r="H225" s="1015">
        <v>5586000</v>
      </c>
      <c r="I225" s="1015">
        <v>0</v>
      </c>
      <c r="J225" s="1015">
        <v>6947457.5</v>
      </c>
      <c r="K225" s="1012" t="s">
        <v>898</v>
      </c>
      <c r="L225" s="1015"/>
      <c r="M225" s="1015"/>
      <c r="N225" s="1016"/>
      <c r="O225" s="1015"/>
      <c r="P225" s="1015"/>
      <c r="Q225" s="1015"/>
      <c r="R225" s="1015"/>
      <c r="S225" s="1016"/>
    </row>
    <row r="226" spans="1:19">
      <c r="A226" s="1012" t="s">
        <v>1117</v>
      </c>
      <c r="B226" s="1012" t="s">
        <v>283</v>
      </c>
      <c r="C226" s="1012" t="s">
        <v>1118</v>
      </c>
      <c r="D226" s="1012" t="s">
        <v>1119</v>
      </c>
      <c r="E226" s="1012" t="s">
        <v>217</v>
      </c>
      <c r="F226" s="1013">
        <v>41341</v>
      </c>
      <c r="G226" s="1012" t="s">
        <v>283</v>
      </c>
      <c r="H226" s="1015"/>
      <c r="I226" s="1015"/>
      <c r="J226" s="1015"/>
      <c r="K226" s="1012" t="s">
        <v>283</v>
      </c>
      <c r="L226" s="1015"/>
      <c r="M226" s="1015"/>
      <c r="N226" s="1016"/>
      <c r="O226" s="1015"/>
      <c r="P226" s="1015"/>
      <c r="Q226" s="1015"/>
      <c r="R226" s="1015">
        <v>232180.54</v>
      </c>
      <c r="S226" s="1016">
        <v>179000</v>
      </c>
    </row>
    <row r="227" spans="1:19">
      <c r="A227" s="1012" t="s">
        <v>1117</v>
      </c>
      <c r="B227" s="1012" t="s">
        <v>283</v>
      </c>
      <c r="C227" s="1012" t="s">
        <v>1118</v>
      </c>
      <c r="D227" s="1012" t="s">
        <v>1119</v>
      </c>
      <c r="E227" s="1012" t="s">
        <v>217</v>
      </c>
      <c r="F227" s="1013">
        <v>41344</v>
      </c>
      <c r="G227" s="1012" t="s">
        <v>283</v>
      </c>
      <c r="H227" s="1015"/>
      <c r="I227" s="1015"/>
      <c r="J227" s="1015"/>
      <c r="K227" s="1012" t="s">
        <v>283</v>
      </c>
      <c r="L227" s="1015">
        <v>5586000</v>
      </c>
      <c r="M227" s="1015"/>
      <c r="N227" s="1016">
        <v>5586000</v>
      </c>
      <c r="O227" s="1015">
        <v>1.1061099999999999</v>
      </c>
      <c r="P227" s="1015"/>
      <c r="Q227" s="1015">
        <v>592730.46</v>
      </c>
      <c r="R227" s="1015">
        <v>129709.8</v>
      </c>
      <c r="S227" s="1016">
        <v>100000</v>
      </c>
    </row>
    <row r="228" spans="1:19">
      <c r="A228" s="1012" t="s">
        <v>1117</v>
      </c>
      <c r="B228" s="1012" t="s">
        <v>283</v>
      </c>
      <c r="C228" s="1012" t="s">
        <v>1118</v>
      </c>
      <c r="D228" s="1012" t="s">
        <v>1119</v>
      </c>
      <c r="E228" s="1012" t="s">
        <v>217</v>
      </c>
      <c r="F228" s="1013">
        <v>41373</v>
      </c>
      <c r="G228" s="1012" t="s">
        <v>283</v>
      </c>
      <c r="H228" s="1015"/>
      <c r="I228" s="1015"/>
      <c r="J228" s="1015"/>
      <c r="K228" s="1012" t="s">
        <v>283</v>
      </c>
      <c r="L228" s="1015"/>
      <c r="M228" s="1015">
        <v>-61787.3</v>
      </c>
      <c r="N228" s="1016"/>
      <c r="O228" s="1015"/>
      <c r="P228" s="1015"/>
      <c r="Q228" s="1015"/>
      <c r="R228" s="1015"/>
      <c r="S228" s="1016"/>
    </row>
    <row r="229" spans="1:19">
      <c r="A229" s="1012" t="s">
        <v>1120</v>
      </c>
      <c r="B229" s="1012" t="s">
        <v>858</v>
      </c>
      <c r="C229" s="1012" t="s">
        <v>1121</v>
      </c>
      <c r="D229" s="1012" t="s">
        <v>1122</v>
      </c>
      <c r="E229" s="1012" t="s">
        <v>1072</v>
      </c>
      <c r="F229" s="1013">
        <v>39773</v>
      </c>
      <c r="G229" s="1012" t="s">
        <v>284</v>
      </c>
      <c r="H229" s="1015">
        <v>154000000</v>
      </c>
      <c r="I229" s="1015">
        <v>0</v>
      </c>
      <c r="J229" s="1015">
        <v>171224745.47999999</v>
      </c>
      <c r="K229" s="1012" t="s">
        <v>1196</v>
      </c>
      <c r="L229" s="1015"/>
      <c r="M229" s="1015"/>
      <c r="N229" s="1016"/>
      <c r="O229" s="1015"/>
      <c r="P229" s="1015"/>
      <c r="Q229" s="1015"/>
      <c r="R229" s="1015"/>
      <c r="S229" s="1016"/>
    </row>
    <row r="230" spans="1:19">
      <c r="A230" s="1012" t="s">
        <v>1120</v>
      </c>
      <c r="B230" s="1012" t="s">
        <v>283</v>
      </c>
      <c r="C230" s="1012" t="s">
        <v>1121</v>
      </c>
      <c r="D230" s="1012" t="s">
        <v>1122</v>
      </c>
      <c r="E230" s="1012" t="s">
        <v>1072</v>
      </c>
      <c r="F230" s="1013">
        <v>40191</v>
      </c>
      <c r="G230" s="1012" t="s">
        <v>283</v>
      </c>
      <c r="H230" s="1015"/>
      <c r="I230" s="1015"/>
      <c r="J230" s="1015"/>
      <c r="K230" s="1012" t="s">
        <v>283</v>
      </c>
      <c r="L230" s="1015">
        <v>50000000</v>
      </c>
      <c r="M230" s="1015"/>
      <c r="N230" s="1016">
        <v>50000</v>
      </c>
      <c r="O230" s="1015">
        <v>1000</v>
      </c>
      <c r="P230" s="1015"/>
      <c r="Q230" s="1015"/>
      <c r="R230" s="1015"/>
      <c r="S230" s="1016"/>
    </row>
    <row r="231" spans="1:19">
      <c r="A231" s="1012" t="s">
        <v>1120</v>
      </c>
      <c r="B231" s="1012" t="s">
        <v>283</v>
      </c>
      <c r="C231" s="1012" t="s">
        <v>1121</v>
      </c>
      <c r="D231" s="1012" t="s">
        <v>1122</v>
      </c>
      <c r="E231" s="1012" t="s">
        <v>1072</v>
      </c>
      <c r="F231" s="1013">
        <v>40345</v>
      </c>
      <c r="G231" s="1012" t="s">
        <v>283</v>
      </c>
      <c r="H231" s="1015"/>
      <c r="I231" s="1015"/>
      <c r="J231" s="1015"/>
      <c r="K231" s="1012" t="s">
        <v>283</v>
      </c>
      <c r="L231" s="1015">
        <v>104000000</v>
      </c>
      <c r="M231" s="1015"/>
      <c r="N231" s="1016">
        <v>104000</v>
      </c>
      <c r="O231" s="1015">
        <v>1000</v>
      </c>
      <c r="P231" s="1015"/>
      <c r="Q231" s="1015"/>
      <c r="R231" s="1015"/>
      <c r="S231" s="1016"/>
    </row>
    <row r="232" spans="1:19">
      <c r="A232" s="1012" t="s">
        <v>1120</v>
      </c>
      <c r="B232" s="1012" t="s">
        <v>283</v>
      </c>
      <c r="C232" s="1012" t="s">
        <v>1121</v>
      </c>
      <c r="D232" s="1012" t="s">
        <v>1122</v>
      </c>
      <c r="E232" s="1012" t="s">
        <v>1072</v>
      </c>
      <c r="F232" s="1013">
        <v>40581</v>
      </c>
      <c r="G232" s="1012" t="s">
        <v>283</v>
      </c>
      <c r="H232" s="1015"/>
      <c r="I232" s="1015"/>
      <c r="J232" s="1015"/>
      <c r="K232" s="1012" t="s">
        <v>283</v>
      </c>
      <c r="L232" s="1015"/>
      <c r="M232" s="1015"/>
      <c r="N232" s="1016"/>
      <c r="O232" s="1015"/>
      <c r="P232" s="1015"/>
      <c r="Q232" s="1015"/>
      <c r="R232" s="1015">
        <v>6202523.25</v>
      </c>
      <c r="S232" s="1016">
        <v>2887500</v>
      </c>
    </row>
    <row r="233" spans="1:19">
      <c r="A233" s="1012" t="s">
        <v>1123</v>
      </c>
      <c r="B233" s="1012" t="s">
        <v>858</v>
      </c>
      <c r="C233" s="1012" t="s">
        <v>1124</v>
      </c>
      <c r="D233" s="1012" t="s">
        <v>1125</v>
      </c>
      <c r="E233" s="1012" t="s">
        <v>6</v>
      </c>
      <c r="F233" s="1013">
        <v>39805</v>
      </c>
      <c r="G233" s="1012" t="s">
        <v>284</v>
      </c>
      <c r="H233" s="1015">
        <v>23864000</v>
      </c>
      <c r="I233" s="1015">
        <v>0</v>
      </c>
      <c r="J233" s="1015">
        <v>27872582.219999999</v>
      </c>
      <c r="K233" s="1012" t="s">
        <v>1196</v>
      </c>
      <c r="L233" s="1015"/>
      <c r="M233" s="1015"/>
      <c r="N233" s="1016"/>
      <c r="O233" s="1015"/>
      <c r="P233" s="1015"/>
      <c r="Q233" s="1015"/>
      <c r="R233" s="1015"/>
      <c r="S233" s="1016"/>
    </row>
    <row r="234" spans="1:19">
      <c r="A234" s="1012" t="s">
        <v>1123</v>
      </c>
      <c r="B234" s="1012" t="s">
        <v>283</v>
      </c>
      <c r="C234" s="1012" t="s">
        <v>1124</v>
      </c>
      <c r="D234" s="1012" t="s">
        <v>1125</v>
      </c>
      <c r="E234" s="1012" t="s">
        <v>6</v>
      </c>
      <c r="F234" s="1013">
        <v>40597</v>
      </c>
      <c r="G234" s="1012" t="s">
        <v>283</v>
      </c>
      <c r="H234" s="1015"/>
      <c r="I234" s="1015"/>
      <c r="J234" s="1015"/>
      <c r="K234" s="1012" t="s">
        <v>283</v>
      </c>
      <c r="L234" s="1015">
        <v>15000000</v>
      </c>
      <c r="M234" s="1015"/>
      <c r="N234" s="1016">
        <v>15000</v>
      </c>
      <c r="O234" s="1015">
        <v>1000</v>
      </c>
      <c r="P234" s="1015"/>
      <c r="Q234" s="1015"/>
      <c r="R234" s="1015"/>
      <c r="S234" s="1016"/>
    </row>
    <row r="235" spans="1:19">
      <c r="A235" s="1012" t="s">
        <v>1123</v>
      </c>
      <c r="B235" s="1012" t="s">
        <v>283</v>
      </c>
      <c r="C235" s="1012" t="s">
        <v>1124</v>
      </c>
      <c r="D235" s="1012" t="s">
        <v>1125</v>
      </c>
      <c r="E235" s="1012" t="s">
        <v>6</v>
      </c>
      <c r="F235" s="1013">
        <v>40618</v>
      </c>
      <c r="G235" s="1012" t="s">
        <v>283</v>
      </c>
      <c r="H235" s="1015"/>
      <c r="I235" s="1015"/>
      <c r="J235" s="1015"/>
      <c r="K235" s="1012" t="s">
        <v>283</v>
      </c>
      <c r="L235" s="1015">
        <v>8864000</v>
      </c>
      <c r="M235" s="1015"/>
      <c r="N235" s="1016">
        <v>8864</v>
      </c>
      <c r="O235" s="1015">
        <v>1000</v>
      </c>
      <c r="P235" s="1015"/>
      <c r="Q235" s="1015"/>
      <c r="R235" s="1015"/>
      <c r="S235" s="1016"/>
    </row>
    <row r="236" spans="1:19">
      <c r="A236" s="1012" t="s">
        <v>1123</v>
      </c>
      <c r="B236" s="1012" t="s">
        <v>283</v>
      </c>
      <c r="C236" s="1012" t="s">
        <v>1124</v>
      </c>
      <c r="D236" s="1012" t="s">
        <v>1125</v>
      </c>
      <c r="E236" s="1012" t="s">
        <v>6</v>
      </c>
      <c r="F236" s="1013">
        <v>40653</v>
      </c>
      <c r="G236" s="1012" t="s">
        <v>283</v>
      </c>
      <c r="H236" s="1015"/>
      <c r="I236" s="1015"/>
      <c r="J236" s="1015"/>
      <c r="K236" s="1012" t="s">
        <v>283</v>
      </c>
      <c r="L236" s="1015"/>
      <c r="M236" s="1015"/>
      <c r="N236" s="1016"/>
      <c r="O236" s="1015"/>
      <c r="P236" s="1015"/>
      <c r="Q236" s="1015"/>
      <c r="R236" s="1015">
        <v>1395000</v>
      </c>
      <c r="S236" s="1016">
        <v>396412</v>
      </c>
    </row>
    <row r="237" spans="1:19">
      <c r="A237" s="1012" t="s">
        <v>1126</v>
      </c>
      <c r="B237" s="1012" t="s">
        <v>924</v>
      </c>
      <c r="C237" s="1012" t="s">
        <v>1127</v>
      </c>
      <c r="D237" s="1012" t="s">
        <v>1128</v>
      </c>
      <c r="E237" s="1012" t="s">
        <v>89</v>
      </c>
      <c r="F237" s="1013">
        <v>39801</v>
      </c>
      <c r="G237" s="1012" t="s">
        <v>285</v>
      </c>
      <c r="H237" s="1015">
        <v>38000000</v>
      </c>
      <c r="I237" s="1015">
        <v>0</v>
      </c>
      <c r="J237" s="1015">
        <v>13447811.369999999</v>
      </c>
      <c r="K237" s="1012" t="s">
        <v>898</v>
      </c>
      <c r="L237" s="1015"/>
      <c r="M237" s="1015"/>
      <c r="N237" s="1016"/>
      <c r="O237" s="1015"/>
      <c r="P237" s="1015"/>
      <c r="Q237" s="1015"/>
      <c r="R237" s="1015"/>
      <c r="S237" s="1016"/>
    </row>
    <row r="238" spans="1:19">
      <c r="A238" s="1012" t="s">
        <v>1126</v>
      </c>
      <c r="B238" s="1012" t="s">
        <v>283</v>
      </c>
      <c r="C238" s="1012" t="s">
        <v>1127</v>
      </c>
      <c r="D238" s="1012" t="s">
        <v>1128</v>
      </c>
      <c r="E238" s="1012" t="s">
        <v>89</v>
      </c>
      <c r="F238" s="1013">
        <v>41597</v>
      </c>
      <c r="G238" s="1012" t="s">
        <v>283</v>
      </c>
      <c r="H238" s="1015"/>
      <c r="I238" s="1015"/>
      <c r="J238" s="1015"/>
      <c r="K238" s="1012" t="s">
        <v>283</v>
      </c>
      <c r="L238" s="1015">
        <v>10450000</v>
      </c>
      <c r="M238" s="1015"/>
      <c r="N238" s="1016">
        <v>38000</v>
      </c>
      <c r="O238" s="1015">
        <v>275</v>
      </c>
      <c r="P238" s="1015">
        <v>-27550000</v>
      </c>
      <c r="Q238" s="1015"/>
      <c r="R238" s="1015">
        <v>709155.81</v>
      </c>
      <c r="S238" s="1016">
        <v>1900</v>
      </c>
    </row>
    <row r="239" spans="1:19">
      <c r="A239" s="1012" t="s">
        <v>1126</v>
      </c>
      <c r="B239" s="1012" t="s">
        <v>283</v>
      </c>
      <c r="C239" s="1012" t="s">
        <v>1127</v>
      </c>
      <c r="D239" s="1012" t="s">
        <v>1128</v>
      </c>
      <c r="E239" s="1012" t="s">
        <v>89</v>
      </c>
      <c r="F239" s="1013">
        <v>41645</v>
      </c>
      <c r="G239" s="1012" t="s">
        <v>283</v>
      </c>
      <c r="H239" s="1015"/>
      <c r="I239" s="1015"/>
      <c r="J239" s="1015"/>
      <c r="K239" s="1012" t="s">
        <v>283</v>
      </c>
      <c r="L239" s="1015"/>
      <c r="M239" s="1015">
        <v>-104500</v>
      </c>
      <c r="N239" s="1016"/>
      <c r="O239" s="1015"/>
      <c r="P239" s="1015"/>
      <c r="Q239" s="1015"/>
      <c r="R239" s="1015"/>
      <c r="S239" s="1016"/>
    </row>
    <row r="240" spans="1:19">
      <c r="A240" s="1012" t="s">
        <v>1129</v>
      </c>
      <c r="B240" s="1012" t="s">
        <v>3026</v>
      </c>
      <c r="C240" s="1012" t="s">
        <v>1130</v>
      </c>
      <c r="D240" s="1012" t="s">
        <v>882</v>
      </c>
      <c r="E240" s="1012" t="s">
        <v>6</v>
      </c>
      <c r="F240" s="1013">
        <v>39766</v>
      </c>
      <c r="G240" s="1012" t="s">
        <v>284</v>
      </c>
      <c r="H240" s="1015">
        <v>9000000</v>
      </c>
      <c r="I240" s="1015">
        <v>0</v>
      </c>
      <c r="J240" s="1015">
        <v>17150335.77</v>
      </c>
      <c r="K240" s="1012" t="s">
        <v>898</v>
      </c>
      <c r="L240" s="1015"/>
      <c r="M240" s="1015"/>
      <c r="N240" s="1016"/>
      <c r="O240" s="1015"/>
      <c r="P240" s="1015"/>
      <c r="Q240" s="1015"/>
      <c r="R240" s="1015"/>
      <c r="S240" s="1016"/>
    </row>
    <row r="241" spans="1:19">
      <c r="A241" s="1012" t="s">
        <v>1129</v>
      </c>
      <c r="B241" s="1012" t="s">
        <v>283</v>
      </c>
      <c r="C241" s="1012" t="s">
        <v>1130</v>
      </c>
      <c r="D241" s="1012" t="s">
        <v>882</v>
      </c>
      <c r="E241" s="1012" t="s">
        <v>6</v>
      </c>
      <c r="F241" s="1013">
        <v>40151</v>
      </c>
      <c r="G241" s="1012" t="s">
        <v>283</v>
      </c>
      <c r="H241" s="1015">
        <v>6000000</v>
      </c>
      <c r="I241" s="1015"/>
      <c r="J241" s="1015"/>
      <c r="K241" s="1012" t="s">
        <v>283</v>
      </c>
      <c r="L241" s="1015"/>
      <c r="M241" s="1015"/>
      <c r="N241" s="1016"/>
      <c r="O241" s="1015"/>
      <c r="P241" s="1015"/>
      <c r="Q241" s="1015"/>
      <c r="R241" s="1015"/>
      <c r="S241" s="1016"/>
    </row>
    <row r="242" spans="1:19">
      <c r="A242" s="1012" t="s">
        <v>1129</v>
      </c>
      <c r="B242" s="1012" t="s">
        <v>283</v>
      </c>
      <c r="C242" s="1012" t="s">
        <v>1130</v>
      </c>
      <c r="D242" s="1012" t="s">
        <v>882</v>
      </c>
      <c r="E242" s="1012" t="s">
        <v>6</v>
      </c>
      <c r="F242" s="1013">
        <v>42726</v>
      </c>
      <c r="G242" s="1012" t="s">
        <v>283</v>
      </c>
      <c r="H242" s="1015"/>
      <c r="I242" s="1015"/>
      <c r="J242" s="1015"/>
      <c r="K242" s="1012" t="s">
        <v>283</v>
      </c>
      <c r="L242" s="1015">
        <v>6952779.4204612002</v>
      </c>
      <c r="M242" s="1015"/>
      <c r="N242" s="1016">
        <v>4702860</v>
      </c>
      <c r="O242" s="1015">
        <v>1.59</v>
      </c>
      <c r="P242" s="1015"/>
      <c r="Q242" s="1015">
        <v>524767.97959999996</v>
      </c>
      <c r="R242" s="1015"/>
      <c r="S242" s="1016"/>
    </row>
    <row r="243" spans="1:19">
      <c r="A243" s="1012" t="s">
        <v>1129</v>
      </c>
      <c r="B243" s="1012" t="s">
        <v>283</v>
      </c>
      <c r="C243" s="1012" t="s">
        <v>1130</v>
      </c>
      <c r="D243" s="1012" t="s">
        <v>882</v>
      </c>
      <c r="E243" s="1012" t="s">
        <v>6</v>
      </c>
      <c r="F243" s="1013">
        <v>42915</v>
      </c>
      <c r="G243" s="1012" t="s">
        <v>283</v>
      </c>
      <c r="H243" s="1015"/>
      <c r="I243" s="1015"/>
      <c r="J243" s="1015"/>
      <c r="K243" s="1012" t="s">
        <v>283</v>
      </c>
      <c r="L243" s="1015">
        <v>2708592.5487877</v>
      </c>
      <c r="M243" s="1015"/>
      <c r="N243" s="1016">
        <v>1832092</v>
      </c>
      <c r="O243" s="1015">
        <v>1.899999</v>
      </c>
      <c r="P243" s="1015"/>
      <c r="Q243" s="1015">
        <v>772382.25120000006</v>
      </c>
      <c r="R243" s="1015"/>
      <c r="S243" s="1016"/>
    </row>
    <row r="244" spans="1:19">
      <c r="A244" s="1012" t="s">
        <v>1129</v>
      </c>
      <c r="B244" s="1012" t="s">
        <v>283</v>
      </c>
      <c r="C244" s="1012" t="s">
        <v>1130</v>
      </c>
      <c r="D244" s="1012" t="s">
        <v>882</v>
      </c>
      <c r="E244" s="1012" t="s">
        <v>6</v>
      </c>
      <c r="F244" s="1013">
        <v>42999</v>
      </c>
      <c r="G244" s="1012" t="s">
        <v>283</v>
      </c>
      <c r="H244" s="1015"/>
      <c r="I244" s="1015"/>
      <c r="J244" s="1015"/>
      <c r="K244" s="1012" t="s">
        <v>283</v>
      </c>
      <c r="L244" s="1015">
        <v>1354296.2743939001</v>
      </c>
      <c r="M244" s="1015"/>
      <c r="N244" s="1016">
        <v>916046</v>
      </c>
      <c r="O244" s="1015">
        <v>2.0499990000000001</v>
      </c>
      <c r="P244" s="1015"/>
      <c r="Q244" s="1015">
        <v>523598.02559999999</v>
      </c>
      <c r="R244" s="1015"/>
      <c r="S244" s="1016"/>
    </row>
    <row r="245" spans="1:19">
      <c r="A245" s="1012" t="s">
        <v>1129</v>
      </c>
      <c r="B245" s="1012" t="s">
        <v>283</v>
      </c>
      <c r="C245" s="1012" t="s">
        <v>1130</v>
      </c>
      <c r="D245" s="1012" t="s">
        <v>882</v>
      </c>
      <c r="E245" s="1012" t="s">
        <v>6</v>
      </c>
      <c r="F245" s="1013">
        <v>43586</v>
      </c>
      <c r="G245" s="1012" t="s">
        <v>283</v>
      </c>
      <c r="H245" s="1015"/>
      <c r="I245" s="1015"/>
      <c r="J245" s="1015"/>
      <c r="K245" s="1012" t="s">
        <v>283</v>
      </c>
      <c r="L245" s="1015">
        <v>3503502.6</v>
      </c>
      <c r="M245" s="1015"/>
      <c r="N245" s="1016">
        <v>2695002</v>
      </c>
      <c r="O245" s="1015">
        <v>1.3</v>
      </c>
      <c r="P245" s="1015">
        <v>-480829.15629999997</v>
      </c>
      <c r="Q245" s="1015"/>
      <c r="R245" s="1015"/>
      <c r="S245" s="1016"/>
    </row>
    <row r="246" spans="1:19">
      <c r="A246" s="1012" t="s">
        <v>1131</v>
      </c>
      <c r="B246" s="1012" t="s">
        <v>919</v>
      </c>
      <c r="C246" s="1012" t="s">
        <v>1132</v>
      </c>
      <c r="D246" s="1012" t="s">
        <v>1133</v>
      </c>
      <c r="E246" s="1012" t="s">
        <v>217</v>
      </c>
      <c r="F246" s="1013">
        <v>39948</v>
      </c>
      <c r="G246" s="1012" t="s">
        <v>922</v>
      </c>
      <c r="H246" s="1015">
        <v>2400000</v>
      </c>
      <c r="I246" s="1015">
        <v>0</v>
      </c>
      <c r="J246" s="1015">
        <v>3022879.6</v>
      </c>
      <c r="K246" s="1012" t="s">
        <v>898</v>
      </c>
      <c r="L246" s="1015"/>
      <c r="M246" s="1015"/>
      <c r="N246" s="1016"/>
      <c r="O246" s="1015"/>
      <c r="P246" s="1015"/>
      <c r="Q246" s="1015"/>
      <c r="R246" s="1015"/>
      <c r="S246" s="1016"/>
    </row>
    <row r="247" spans="1:19">
      <c r="A247" s="1012" t="s">
        <v>1131</v>
      </c>
      <c r="B247" s="1012" t="s">
        <v>283</v>
      </c>
      <c r="C247" s="1012" t="s">
        <v>1132</v>
      </c>
      <c r="D247" s="1012" t="s">
        <v>1133</v>
      </c>
      <c r="E247" s="1012" t="s">
        <v>217</v>
      </c>
      <c r="F247" s="1013">
        <v>41390</v>
      </c>
      <c r="G247" s="1012" t="s">
        <v>283</v>
      </c>
      <c r="H247" s="1015"/>
      <c r="I247" s="1015"/>
      <c r="J247" s="1015"/>
      <c r="K247" s="1012" t="s">
        <v>283</v>
      </c>
      <c r="L247" s="1015">
        <v>60000</v>
      </c>
      <c r="M247" s="1015"/>
      <c r="N247" s="1016">
        <v>60000</v>
      </c>
      <c r="O247" s="1015">
        <v>1.0500100000000001</v>
      </c>
      <c r="P247" s="1015"/>
      <c r="Q247" s="1015">
        <v>3000.6</v>
      </c>
      <c r="R247" s="1015"/>
      <c r="S247" s="1016"/>
    </row>
    <row r="248" spans="1:19">
      <c r="A248" s="1012" t="s">
        <v>1131</v>
      </c>
      <c r="B248" s="1012" t="s">
        <v>283</v>
      </c>
      <c r="C248" s="1012" t="s">
        <v>1132</v>
      </c>
      <c r="D248" s="1012" t="s">
        <v>1133</v>
      </c>
      <c r="E248" s="1012" t="s">
        <v>217</v>
      </c>
      <c r="F248" s="1013">
        <v>41393</v>
      </c>
      <c r="G248" s="1012" t="s">
        <v>283</v>
      </c>
      <c r="H248" s="1015"/>
      <c r="I248" s="1015"/>
      <c r="J248" s="1015"/>
      <c r="K248" s="1012" t="s">
        <v>283</v>
      </c>
      <c r="L248" s="1015">
        <v>2340000</v>
      </c>
      <c r="M248" s="1015"/>
      <c r="N248" s="1016">
        <v>2340000</v>
      </c>
      <c r="O248" s="1015">
        <v>1.0500100000000001</v>
      </c>
      <c r="P248" s="1015"/>
      <c r="Q248" s="1015">
        <v>117023.4</v>
      </c>
      <c r="R248" s="1015">
        <v>125135.6</v>
      </c>
      <c r="S248" s="1016">
        <v>120000</v>
      </c>
    </row>
    <row r="249" spans="1:19">
      <c r="A249" s="1012" t="s">
        <v>1131</v>
      </c>
      <c r="B249" s="1012" t="s">
        <v>283</v>
      </c>
      <c r="C249" s="1012" t="s">
        <v>1132</v>
      </c>
      <c r="D249" s="1012" t="s">
        <v>1133</v>
      </c>
      <c r="E249" s="1012" t="s">
        <v>217</v>
      </c>
      <c r="F249" s="1013">
        <v>41425</v>
      </c>
      <c r="G249" s="1012" t="s">
        <v>283</v>
      </c>
      <c r="H249" s="1015"/>
      <c r="I249" s="1015"/>
      <c r="J249" s="1015"/>
      <c r="K249" s="1012" t="s">
        <v>283</v>
      </c>
      <c r="L249" s="1015"/>
      <c r="M249" s="1015">
        <v>-25000</v>
      </c>
      <c r="N249" s="1016"/>
      <c r="O249" s="1015"/>
      <c r="P249" s="1015"/>
      <c r="Q249" s="1015"/>
      <c r="R249" s="1015"/>
      <c r="S249" s="1016"/>
    </row>
    <row r="250" spans="1:19">
      <c r="A250" s="1012" t="s">
        <v>1134</v>
      </c>
      <c r="B250" s="1012" t="s">
        <v>900</v>
      </c>
      <c r="C250" s="1012" t="s">
        <v>1135</v>
      </c>
      <c r="D250" s="1012" t="s">
        <v>1136</v>
      </c>
      <c r="E250" s="1012" t="s">
        <v>948</v>
      </c>
      <c r="F250" s="1013">
        <v>40011</v>
      </c>
      <c r="G250" s="1012" t="s">
        <v>285</v>
      </c>
      <c r="H250" s="1015">
        <v>11000000</v>
      </c>
      <c r="I250" s="1015">
        <v>0</v>
      </c>
      <c r="J250" s="1015">
        <v>12845586.01</v>
      </c>
      <c r="K250" s="1012" t="s">
        <v>1196</v>
      </c>
      <c r="L250" s="1015"/>
      <c r="M250" s="1015"/>
      <c r="N250" s="1016"/>
      <c r="O250" s="1015"/>
      <c r="P250" s="1015"/>
      <c r="Q250" s="1015"/>
      <c r="R250" s="1015"/>
      <c r="S250" s="1016"/>
    </row>
    <row r="251" spans="1:19">
      <c r="A251" s="1012" t="s">
        <v>1134</v>
      </c>
      <c r="B251" s="1012" t="s">
        <v>283</v>
      </c>
      <c r="C251" s="1012" t="s">
        <v>1135</v>
      </c>
      <c r="D251" s="1012" t="s">
        <v>1136</v>
      </c>
      <c r="E251" s="1012" t="s">
        <v>948</v>
      </c>
      <c r="F251" s="1013">
        <v>40801</v>
      </c>
      <c r="G251" s="1012" t="s">
        <v>283</v>
      </c>
      <c r="H251" s="1015"/>
      <c r="I251" s="1015"/>
      <c r="J251" s="1015"/>
      <c r="K251" s="1012" t="s">
        <v>283</v>
      </c>
      <c r="L251" s="1015">
        <v>11000000</v>
      </c>
      <c r="M251" s="1015"/>
      <c r="N251" s="1016">
        <v>11000</v>
      </c>
      <c r="O251" s="1015">
        <v>1000</v>
      </c>
      <c r="P251" s="1015"/>
      <c r="Q251" s="1015"/>
      <c r="R251" s="1015">
        <v>550000</v>
      </c>
      <c r="S251" s="1016">
        <v>550</v>
      </c>
    </row>
    <row r="252" spans="1:19">
      <c r="A252" s="1012" t="s">
        <v>1137</v>
      </c>
      <c r="B252" s="1012" t="s">
        <v>891</v>
      </c>
      <c r="C252" s="1012" t="s">
        <v>1138</v>
      </c>
      <c r="D252" s="1012" t="s">
        <v>1139</v>
      </c>
      <c r="E252" s="1012" t="s">
        <v>998</v>
      </c>
      <c r="F252" s="1013">
        <v>39927</v>
      </c>
      <c r="G252" s="1012" t="s">
        <v>285</v>
      </c>
      <c r="H252" s="1015">
        <v>15000000</v>
      </c>
      <c r="I252" s="1015">
        <v>0</v>
      </c>
      <c r="J252" s="1015">
        <v>18707708.84</v>
      </c>
      <c r="K252" s="1012" t="s">
        <v>1196</v>
      </c>
      <c r="L252" s="1015"/>
      <c r="M252" s="1015"/>
      <c r="N252" s="1016"/>
      <c r="O252" s="1015"/>
      <c r="P252" s="1015"/>
      <c r="Q252" s="1015"/>
      <c r="R252" s="1015"/>
      <c r="S252" s="1016"/>
    </row>
    <row r="253" spans="1:19">
      <c r="A253" s="1012" t="s">
        <v>1137</v>
      </c>
      <c r="B253" s="1012" t="s">
        <v>283</v>
      </c>
      <c r="C253" s="1012" t="s">
        <v>1138</v>
      </c>
      <c r="D253" s="1012" t="s">
        <v>1139</v>
      </c>
      <c r="E253" s="1012" t="s">
        <v>998</v>
      </c>
      <c r="F253" s="1013">
        <v>41052</v>
      </c>
      <c r="G253" s="1012" t="s">
        <v>283</v>
      </c>
      <c r="H253" s="1015"/>
      <c r="I253" s="1015"/>
      <c r="J253" s="1015"/>
      <c r="K253" s="1012" t="s">
        <v>283</v>
      </c>
      <c r="L253" s="1015">
        <v>6000000</v>
      </c>
      <c r="M253" s="1015"/>
      <c r="N253" s="1016">
        <v>6000</v>
      </c>
      <c r="O253" s="1015">
        <v>1000</v>
      </c>
      <c r="P253" s="1015"/>
      <c r="Q253" s="1015"/>
      <c r="R253" s="1015"/>
      <c r="S253" s="1016"/>
    </row>
    <row r="254" spans="1:19">
      <c r="A254" s="1012" t="s">
        <v>1137</v>
      </c>
      <c r="B254" s="1012" t="s">
        <v>283</v>
      </c>
      <c r="C254" s="1012" t="s">
        <v>1138</v>
      </c>
      <c r="D254" s="1012" t="s">
        <v>1139</v>
      </c>
      <c r="E254" s="1012" t="s">
        <v>998</v>
      </c>
      <c r="F254" s="1013">
        <v>41283</v>
      </c>
      <c r="G254" s="1012" t="s">
        <v>283</v>
      </c>
      <c r="H254" s="1015"/>
      <c r="I254" s="1015"/>
      <c r="J254" s="1015"/>
      <c r="K254" s="1012" t="s">
        <v>283</v>
      </c>
      <c r="L254" s="1015">
        <v>2500000</v>
      </c>
      <c r="M254" s="1015"/>
      <c r="N254" s="1016">
        <v>2500</v>
      </c>
      <c r="O254" s="1015">
        <v>1000</v>
      </c>
      <c r="P254" s="1015"/>
      <c r="Q254" s="1015"/>
      <c r="R254" s="1015"/>
      <c r="S254" s="1016"/>
    </row>
    <row r="255" spans="1:19">
      <c r="A255" s="1012" t="s">
        <v>1137</v>
      </c>
      <c r="B255" s="1012" t="s">
        <v>283</v>
      </c>
      <c r="C255" s="1012" t="s">
        <v>1138</v>
      </c>
      <c r="D255" s="1012" t="s">
        <v>1139</v>
      </c>
      <c r="E255" s="1012" t="s">
        <v>998</v>
      </c>
      <c r="F255" s="1013">
        <v>41388</v>
      </c>
      <c r="G255" s="1012" t="s">
        <v>283</v>
      </c>
      <c r="H255" s="1015"/>
      <c r="I255" s="1015"/>
      <c r="J255" s="1015"/>
      <c r="K255" s="1012" t="s">
        <v>283</v>
      </c>
      <c r="L255" s="1015">
        <v>6500000</v>
      </c>
      <c r="M255" s="1015"/>
      <c r="N255" s="1016">
        <v>6500</v>
      </c>
      <c r="O255" s="1015">
        <v>1000</v>
      </c>
      <c r="P255" s="1015"/>
      <c r="Q255" s="1015"/>
      <c r="R255" s="1015">
        <v>750000</v>
      </c>
      <c r="S255" s="1016">
        <v>750</v>
      </c>
    </row>
    <row r="256" spans="1:19">
      <c r="A256" s="1012" t="s">
        <v>1140</v>
      </c>
      <c r="B256" s="1012" t="s">
        <v>891</v>
      </c>
      <c r="C256" s="1012" t="s">
        <v>1141</v>
      </c>
      <c r="D256" s="1012" t="s">
        <v>1142</v>
      </c>
      <c r="E256" s="1012" t="s">
        <v>89</v>
      </c>
      <c r="F256" s="1013">
        <v>39885</v>
      </c>
      <c r="G256" s="1012" t="s">
        <v>285</v>
      </c>
      <c r="H256" s="1015">
        <v>607000</v>
      </c>
      <c r="I256" s="1015">
        <v>0</v>
      </c>
      <c r="J256" s="1015">
        <v>724123.53</v>
      </c>
      <c r="K256" s="1012" t="s">
        <v>1196</v>
      </c>
      <c r="L256" s="1015"/>
      <c r="M256" s="1015"/>
      <c r="N256" s="1016"/>
      <c r="O256" s="1015"/>
      <c r="P256" s="1015"/>
      <c r="Q256" s="1015"/>
      <c r="R256" s="1015"/>
      <c r="S256" s="1016"/>
    </row>
    <row r="257" spans="1:19">
      <c r="A257" s="1012" t="s">
        <v>1140</v>
      </c>
      <c r="B257" s="1012" t="s">
        <v>283</v>
      </c>
      <c r="C257" s="1012" t="s">
        <v>1141</v>
      </c>
      <c r="D257" s="1012" t="s">
        <v>1142</v>
      </c>
      <c r="E257" s="1012" t="s">
        <v>89</v>
      </c>
      <c r="F257" s="1013">
        <v>40849</v>
      </c>
      <c r="G257" s="1012" t="s">
        <v>283</v>
      </c>
      <c r="H257" s="1015"/>
      <c r="I257" s="1015"/>
      <c r="J257" s="1015"/>
      <c r="K257" s="1012" t="s">
        <v>283</v>
      </c>
      <c r="L257" s="1015">
        <v>607000</v>
      </c>
      <c r="M257" s="1015"/>
      <c r="N257" s="1016">
        <v>607</v>
      </c>
      <c r="O257" s="1015">
        <v>1000</v>
      </c>
      <c r="P257" s="1015"/>
      <c r="Q257" s="1015"/>
      <c r="R257" s="1015">
        <v>30000</v>
      </c>
      <c r="S257" s="1016">
        <v>30</v>
      </c>
    </row>
    <row r="258" spans="1:19">
      <c r="A258" s="1012" t="s">
        <v>1143</v>
      </c>
      <c r="B258" s="1012" t="s">
        <v>858</v>
      </c>
      <c r="C258" s="1012" t="s">
        <v>1144</v>
      </c>
      <c r="D258" s="1012" t="s">
        <v>1145</v>
      </c>
      <c r="E258" s="1012" t="s">
        <v>246</v>
      </c>
      <c r="F258" s="1013">
        <v>39822</v>
      </c>
      <c r="G258" s="1012" t="s">
        <v>284</v>
      </c>
      <c r="H258" s="1015">
        <v>20000000</v>
      </c>
      <c r="I258" s="1015">
        <v>0</v>
      </c>
      <c r="J258" s="1015">
        <v>25205957.780000001</v>
      </c>
      <c r="K258" s="1012" t="s">
        <v>1196</v>
      </c>
      <c r="L258" s="1015"/>
      <c r="M258" s="1015"/>
      <c r="N258" s="1016"/>
      <c r="O258" s="1015"/>
      <c r="P258" s="1015"/>
      <c r="Q258" s="1015"/>
      <c r="R258" s="1015"/>
      <c r="S258" s="1016"/>
    </row>
    <row r="259" spans="1:19">
      <c r="A259" s="1012" t="s">
        <v>1143</v>
      </c>
      <c r="B259" s="1012" t="s">
        <v>283</v>
      </c>
      <c r="C259" s="1012" t="s">
        <v>1144</v>
      </c>
      <c r="D259" s="1012" t="s">
        <v>1145</v>
      </c>
      <c r="E259" s="1012" t="s">
        <v>246</v>
      </c>
      <c r="F259" s="1013">
        <v>40751</v>
      </c>
      <c r="G259" s="1012" t="s">
        <v>283</v>
      </c>
      <c r="H259" s="1015"/>
      <c r="I259" s="1015"/>
      <c r="J259" s="1015"/>
      <c r="K259" s="1012" t="s">
        <v>283</v>
      </c>
      <c r="L259" s="1015">
        <v>10000000</v>
      </c>
      <c r="M259" s="1015"/>
      <c r="N259" s="1016">
        <v>10000</v>
      </c>
      <c r="O259" s="1015">
        <v>1000</v>
      </c>
      <c r="P259" s="1015"/>
      <c r="Q259" s="1015"/>
      <c r="R259" s="1015"/>
      <c r="S259" s="1016"/>
    </row>
    <row r="260" spans="1:19">
      <c r="A260" s="1012" t="s">
        <v>1143</v>
      </c>
      <c r="B260" s="1012" t="s">
        <v>283</v>
      </c>
      <c r="C260" s="1012" t="s">
        <v>1144</v>
      </c>
      <c r="D260" s="1012" t="s">
        <v>1145</v>
      </c>
      <c r="E260" s="1012" t="s">
        <v>246</v>
      </c>
      <c r="F260" s="1013">
        <v>41010</v>
      </c>
      <c r="G260" s="1012" t="s">
        <v>283</v>
      </c>
      <c r="H260" s="1015"/>
      <c r="I260" s="1015"/>
      <c r="J260" s="1015"/>
      <c r="K260" s="1012" t="s">
        <v>283</v>
      </c>
      <c r="L260" s="1015">
        <v>10000000</v>
      </c>
      <c r="M260" s="1015"/>
      <c r="N260" s="1016">
        <v>10000</v>
      </c>
      <c r="O260" s="1015">
        <v>1000</v>
      </c>
      <c r="P260" s="1015"/>
      <c r="Q260" s="1015"/>
      <c r="R260" s="1015"/>
      <c r="S260" s="1016"/>
    </row>
    <row r="261" spans="1:19">
      <c r="A261" s="1012" t="s">
        <v>1143</v>
      </c>
      <c r="B261" s="1012" t="s">
        <v>283</v>
      </c>
      <c r="C261" s="1012" t="s">
        <v>1144</v>
      </c>
      <c r="D261" s="1012" t="s">
        <v>1145</v>
      </c>
      <c r="E261" s="1012" t="s">
        <v>246</v>
      </c>
      <c r="F261" s="1013">
        <v>41773</v>
      </c>
      <c r="G261" s="1012" t="s">
        <v>283</v>
      </c>
      <c r="H261" s="1015"/>
      <c r="I261" s="1015"/>
      <c r="J261" s="1015"/>
      <c r="K261" s="1012" t="s">
        <v>283</v>
      </c>
      <c r="L261" s="1015"/>
      <c r="M261" s="1015"/>
      <c r="N261" s="1016"/>
      <c r="O261" s="1015"/>
      <c r="P261" s="1015"/>
      <c r="Q261" s="1015"/>
      <c r="R261" s="1015">
        <v>2303180</v>
      </c>
      <c r="S261" s="1016">
        <v>167504</v>
      </c>
    </row>
    <row r="262" spans="1:19">
      <c r="A262" s="1012" t="s">
        <v>1146</v>
      </c>
      <c r="B262" s="1012" t="s">
        <v>880</v>
      </c>
      <c r="C262" s="1012" t="s">
        <v>1147</v>
      </c>
      <c r="D262" s="1012" t="s">
        <v>1148</v>
      </c>
      <c r="E262" s="1012" t="s">
        <v>1149</v>
      </c>
      <c r="F262" s="1013">
        <v>39805</v>
      </c>
      <c r="G262" s="1012" t="s">
        <v>285</v>
      </c>
      <c r="H262" s="1015">
        <v>4767000</v>
      </c>
      <c r="I262" s="1015">
        <v>0</v>
      </c>
      <c r="J262" s="1015">
        <v>10674333.800000001</v>
      </c>
      <c r="K262" s="1012" t="s">
        <v>1196</v>
      </c>
      <c r="L262" s="1015"/>
      <c r="M262" s="1015"/>
      <c r="N262" s="1016"/>
      <c r="O262" s="1015"/>
      <c r="P262" s="1015"/>
      <c r="Q262" s="1015"/>
      <c r="R262" s="1015"/>
      <c r="S262" s="1016"/>
    </row>
    <row r="263" spans="1:19">
      <c r="A263" s="1012" t="s">
        <v>1146</v>
      </c>
      <c r="B263" s="1012" t="s">
        <v>283</v>
      </c>
      <c r="C263" s="1012" t="s">
        <v>1147</v>
      </c>
      <c r="D263" s="1012" t="s">
        <v>1148</v>
      </c>
      <c r="E263" s="1012" t="s">
        <v>1149</v>
      </c>
      <c r="F263" s="1013">
        <v>40165</v>
      </c>
      <c r="G263" s="1012" t="s">
        <v>283</v>
      </c>
      <c r="H263" s="1015">
        <v>4640000</v>
      </c>
      <c r="I263" s="1015"/>
      <c r="J263" s="1015"/>
      <c r="K263" s="1012" t="s">
        <v>283</v>
      </c>
      <c r="L263" s="1015"/>
      <c r="M263" s="1015"/>
      <c r="N263" s="1016"/>
      <c r="O263" s="1015"/>
      <c r="P263" s="1015"/>
      <c r="Q263" s="1015"/>
      <c r="R263" s="1015"/>
      <c r="S263" s="1016"/>
    </row>
    <row r="264" spans="1:19">
      <c r="A264" s="1012" t="s">
        <v>1146</v>
      </c>
      <c r="B264" s="1012" t="s">
        <v>283</v>
      </c>
      <c r="C264" s="1012" t="s">
        <v>1147</v>
      </c>
      <c r="D264" s="1012" t="s">
        <v>1148</v>
      </c>
      <c r="E264" s="1012" t="s">
        <v>1149</v>
      </c>
      <c r="F264" s="1013">
        <v>40738</v>
      </c>
      <c r="G264" s="1012" t="s">
        <v>283</v>
      </c>
      <c r="H264" s="1015"/>
      <c r="I264" s="1015"/>
      <c r="J264" s="1015"/>
      <c r="K264" s="1012" t="s">
        <v>283</v>
      </c>
      <c r="L264" s="1015">
        <v>9407000</v>
      </c>
      <c r="M264" s="1015"/>
      <c r="N264" s="1016">
        <v>9407</v>
      </c>
      <c r="O264" s="1015">
        <v>1000</v>
      </c>
      <c r="P264" s="1015"/>
      <c r="Q264" s="1015"/>
      <c r="R264" s="1015">
        <v>238000</v>
      </c>
      <c r="S264" s="1016">
        <v>238</v>
      </c>
    </row>
    <row r="265" spans="1:19">
      <c r="A265" s="1012" t="s">
        <v>1150</v>
      </c>
      <c r="B265" s="1012" t="s">
        <v>2961</v>
      </c>
      <c r="C265" s="1012" t="s">
        <v>1151</v>
      </c>
      <c r="D265" s="1012" t="s">
        <v>1152</v>
      </c>
      <c r="E265" s="1012" t="s">
        <v>23</v>
      </c>
      <c r="F265" s="1013">
        <v>39822</v>
      </c>
      <c r="G265" s="1012" t="s">
        <v>284</v>
      </c>
      <c r="H265" s="1015">
        <v>44000000</v>
      </c>
      <c r="I265" s="1015">
        <v>0</v>
      </c>
      <c r="J265" s="1015">
        <v>41984062.5</v>
      </c>
      <c r="K265" s="1012" t="s">
        <v>898</v>
      </c>
      <c r="L265" s="1015"/>
      <c r="M265" s="1015"/>
      <c r="N265" s="1016"/>
      <c r="O265" s="1015"/>
      <c r="P265" s="1015"/>
      <c r="Q265" s="1015"/>
      <c r="R265" s="1015"/>
      <c r="S265" s="1016"/>
    </row>
    <row r="266" spans="1:19">
      <c r="A266" s="1012" t="s">
        <v>1150</v>
      </c>
      <c r="B266" s="1012" t="s">
        <v>283</v>
      </c>
      <c r="C266" s="1012" t="s">
        <v>1151</v>
      </c>
      <c r="D266" s="1012" t="s">
        <v>1152</v>
      </c>
      <c r="E266" s="1012" t="s">
        <v>23</v>
      </c>
      <c r="F266" s="1013">
        <v>40606</v>
      </c>
      <c r="G266" s="1012" t="s">
        <v>283</v>
      </c>
      <c r="H266" s="1015"/>
      <c r="I266" s="1015"/>
      <c r="J266" s="1015"/>
      <c r="K266" s="1012" t="s">
        <v>283</v>
      </c>
      <c r="L266" s="1015">
        <v>38000000</v>
      </c>
      <c r="M266" s="1015"/>
      <c r="N266" s="1016">
        <v>44000</v>
      </c>
      <c r="O266" s="1015">
        <v>863.63636299999996</v>
      </c>
      <c r="P266" s="1015">
        <v>-6000000</v>
      </c>
      <c r="Q266" s="1015"/>
      <c r="R266" s="1015"/>
      <c r="S266" s="1016"/>
    </row>
    <row r="267" spans="1:19">
      <c r="A267" s="1012" t="s">
        <v>1153</v>
      </c>
      <c r="B267" s="1012" t="s">
        <v>900</v>
      </c>
      <c r="C267" s="1012" t="s">
        <v>1154</v>
      </c>
      <c r="D267" s="1012" t="s">
        <v>1155</v>
      </c>
      <c r="E267" s="1012" t="s">
        <v>6</v>
      </c>
      <c r="F267" s="1013">
        <v>39871</v>
      </c>
      <c r="G267" s="1012" t="s">
        <v>285</v>
      </c>
      <c r="H267" s="1015">
        <v>4000000</v>
      </c>
      <c r="I267" s="1015">
        <v>0</v>
      </c>
      <c r="J267" s="1015">
        <v>4755899.67</v>
      </c>
      <c r="K267" s="1012" t="s">
        <v>1196</v>
      </c>
      <c r="L267" s="1015"/>
      <c r="M267" s="1015"/>
      <c r="N267" s="1016"/>
      <c r="O267" s="1015"/>
      <c r="P267" s="1015"/>
      <c r="Q267" s="1015"/>
      <c r="R267" s="1015"/>
      <c r="S267" s="1016"/>
    </row>
    <row r="268" spans="1:19">
      <c r="A268" s="1012" t="s">
        <v>1153</v>
      </c>
      <c r="B268" s="1012" t="s">
        <v>283</v>
      </c>
      <c r="C268" s="1012" t="s">
        <v>1154</v>
      </c>
      <c r="D268" s="1012" t="s">
        <v>1155</v>
      </c>
      <c r="E268" s="1012" t="s">
        <v>6</v>
      </c>
      <c r="F268" s="1013">
        <v>40801</v>
      </c>
      <c r="G268" s="1012" t="s">
        <v>283</v>
      </c>
      <c r="H268" s="1015"/>
      <c r="I268" s="1015"/>
      <c r="J268" s="1015"/>
      <c r="K268" s="1012" t="s">
        <v>283</v>
      </c>
      <c r="L268" s="1015">
        <v>4000000</v>
      </c>
      <c r="M268" s="1015"/>
      <c r="N268" s="1016">
        <v>4000</v>
      </c>
      <c r="O268" s="1015">
        <v>1000</v>
      </c>
      <c r="P268" s="1015"/>
      <c r="Q268" s="1015"/>
      <c r="R268" s="1015">
        <v>200000</v>
      </c>
      <c r="S268" s="1016">
        <v>200</v>
      </c>
    </row>
    <row r="269" spans="1:19">
      <c r="A269" s="1012" t="s">
        <v>1156</v>
      </c>
      <c r="B269" s="1012" t="s">
        <v>891</v>
      </c>
      <c r="C269" s="1012" t="s">
        <v>1157</v>
      </c>
      <c r="D269" s="1012" t="s">
        <v>1158</v>
      </c>
      <c r="E269" s="1012" t="s">
        <v>6</v>
      </c>
      <c r="F269" s="1013">
        <v>39836</v>
      </c>
      <c r="G269" s="1012" t="s">
        <v>285</v>
      </c>
      <c r="H269" s="1015">
        <v>3300000</v>
      </c>
      <c r="I269" s="1015">
        <v>0</v>
      </c>
      <c r="J269" s="1015">
        <v>3802219.2467</v>
      </c>
      <c r="K269" s="1012" t="s">
        <v>1196</v>
      </c>
      <c r="L269" s="1015"/>
      <c r="M269" s="1015"/>
      <c r="N269" s="1016"/>
      <c r="O269" s="1015"/>
      <c r="P269" s="1015"/>
      <c r="Q269" s="1015"/>
      <c r="R269" s="1015"/>
      <c r="S269" s="1016"/>
    </row>
    <row r="270" spans="1:19">
      <c r="A270" s="1012" t="s">
        <v>1156</v>
      </c>
      <c r="B270" s="1012" t="s">
        <v>283</v>
      </c>
      <c r="C270" s="1012" t="s">
        <v>1157</v>
      </c>
      <c r="D270" s="1012" t="s">
        <v>1158</v>
      </c>
      <c r="E270" s="1012" t="s">
        <v>6</v>
      </c>
      <c r="F270" s="1013">
        <v>40520</v>
      </c>
      <c r="G270" s="1012" t="s">
        <v>283</v>
      </c>
      <c r="H270" s="1015"/>
      <c r="I270" s="1015"/>
      <c r="J270" s="1015"/>
      <c r="K270" s="1012" t="s">
        <v>283</v>
      </c>
      <c r="L270" s="1015">
        <v>3300000</v>
      </c>
      <c r="M270" s="1015"/>
      <c r="N270" s="1016">
        <v>3300</v>
      </c>
      <c r="O270" s="1015">
        <v>1000</v>
      </c>
      <c r="P270" s="1015"/>
      <c r="Q270" s="1015"/>
      <c r="R270" s="1015">
        <v>165000</v>
      </c>
      <c r="S270" s="1016">
        <v>165</v>
      </c>
    </row>
    <row r="271" spans="1:19">
      <c r="A271" s="1012" t="s">
        <v>1159</v>
      </c>
      <c r="B271" s="1012" t="s">
        <v>924</v>
      </c>
      <c r="C271" s="1012" t="s">
        <v>1160</v>
      </c>
      <c r="D271" s="1012" t="s">
        <v>1161</v>
      </c>
      <c r="E271" s="1012" t="s">
        <v>998</v>
      </c>
      <c r="F271" s="1013">
        <v>39836</v>
      </c>
      <c r="G271" s="1012" t="s">
        <v>285</v>
      </c>
      <c r="H271" s="1015">
        <v>1037000</v>
      </c>
      <c r="I271" s="1015">
        <v>0</v>
      </c>
      <c r="J271" s="1015">
        <v>1604019.48</v>
      </c>
      <c r="K271" s="1012" t="s">
        <v>1196</v>
      </c>
      <c r="L271" s="1015"/>
      <c r="M271" s="1015"/>
      <c r="N271" s="1016"/>
      <c r="O271" s="1015"/>
      <c r="P271" s="1015"/>
      <c r="Q271" s="1015"/>
      <c r="R271" s="1015"/>
      <c r="S271" s="1016"/>
    </row>
    <row r="272" spans="1:19">
      <c r="A272" s="1012" t="s">
        <v>1159</v>
      </c>
      <c r="B272" s="1012" t="s">
        <v>283</v>
      </c>
      <c r="C272" s="1012" t="s">
        <v>1160</v>
      </c>
      <c r="D272" s="1012" t="s">
        <v>1161</v>
      </c>
      <c r="E272" s="1012" t="s">
        <v>998</v>
      </c>
      <c r="F272" s="1013">
        <v>42417</v>
      </c>
      <c r="G272" s="1012" t="s">
        <v>283</v>
      </c>
      <c r="H272" s="1015"/>
      <c r="I272" s="1015"/>
      <c r="J272" s="1015"/>
      <c r="K272" s="1012" t="s">
        <v>283</v>
      </c>
      <c r="L272" s="1015">
        <v>1037000</v>
      </c>
      <c r="M272" s="1015"/>
      <c r="N272" s="1016">
        <v>1037</v>
      </c>
      <c r="O272" s="1015">
        <v>1000</v>
      </c>
      <c r="P272" s="1015"/>
      <c r="Q272" s="1015"/>
      <c r="R272" s="1015">
        <v>52000</v>
      </c>
      <c r="S272" s="1016">
        <v>52</v>
      </c>
    </row>
    <row r="273" spans="1:19">
      <c r="A273" s="1012" t="s">
        <v>1162</v>
      </c>
      <c r="B273" s="1012" t="s">
        <v>2962</v>
      </c>
      <c r="C273" s="1012" t="s">
        <v>1163</v>
      </c>
      <c r="D273" s="1012" t="s">
        <v>1164</v>
      </c>
      <c r="E273" s="1012" t="s">
        <v>6</v>
      </c>
      <c r="F273" s="1013">
        <v>39836</v>
      </c>
      <c r="G273" s="1012" t="s">
        <v>285</v>
      </c>
      <c r="H273" s="1015">
        <v>4656000</v>
      </c>
      <c r="I273" s="1015">
        <v>0</v>
      </c>
      <c r="J273" s="1015">
        <v>5285163.67</v>
      </c>
      <c r="K273" s="1012" t="s">
        <v>898</v>
      </c>
      <c r="L273" s="1015"/>
      <c r="M273" s="1015"/>
      <c r="N273" s="1016"/>
      <c r="O273" s="1015"/>
      <c r="P273" s="1015"/>
      <c r="Q273" s="1015"/>
      <c r="R273" s="1015"/>
      <c r="S273" s="1016"/>
    </row>
    <row r="274" spans="1:19">
      <c r="A274" s="1012" t="s">
        <v>1162</v>
      </c>
      <c r="B274" s="1012" t="s">
        <v>283</v>
      </c>
      <c r="C274" s="1012" t="s">
        <v>1163</v>
      </c>
      <c r="D274" s="1012" t="s">
        <v>1164</v>
      </c>
      <c r="E274" s="1012" t="s">
        <v>6</v>
      </c>
      <c r="F274" s="1013">
        <v>42361</v>
      </c>
      <c r="G274" s="1012" t="s">
        <v>283</v>
      </c>
      <c r="H274" s="1015"/>
      <c r="I274" s="1015"/>
      <c r="J274" s="1015"/>
      <c r="K274" s="1012" t="s">
        <v>283</v>
      </c>
      <c r="L274" s="1015">
        <v>4656000</v>
      </c>
      <c r="M274" s="1015"/>
      <c r="N274" s="1016">
        <v>24445000</v>
      </c>
      <c r="O274" s="1015">
        <v>0.2</v>
      </c>
      <c r="P274" s="1015"/>
      <c r="Q274" s="1015">
        <v>233000.0001</v>
      </c>
      <c r="R274" s="1015"/>
      <c r="S274" s="1016"/>
    </row>
    <row r="275" spans="1:19">
      <c r="A275" s="1012" t="s">
        <v>1165</v>
      </c>
      <c r="B275" s="1012" t="s">
        <v>891</v>
      </c>
      <c r="C275" s="1012" t="s">
        <v>1166</v>
      </c>
      <c r="D275" s="1012" t="s">
        <v>1167</v>
      </c>
      <c r="E275" s="1012" t="s">
        <v>967</v>
      </c>
      <c r="F275" s="1013">
        <v>39805</v>
      </c>
      <c r="G275" s="1012" t="s">
        <v>285</v>
      </c>
      <c r="H275" s="1015">
        <v>4700000</v>
      </c>
      <c r="I275" s="1015">
        <v>0</v>
      </c>
      <c r="J275" s="1015">
        <v>5452281.1900000004</v>
      </c>
      <c r="K275" s="1012" t="s">
        <v>1196</v>
      </c>
      <c r="L275" s="1015"/>
      <c r="M275" s="1015"/>
      <c r="N275" s="1016"/>
      <c r="O275" s="1015"/>
      <c r="P275" s="1015"/>
      <c r="Q275" s="1015"/>
      <c r="R275" s="1015"/>
      <c r="S275" s="1016"/>
    </row>
    <row r="276" spans="1:19">
      <c r="A276" s="1012" t="s">
        <v>1165</v>
      </c>
      <c r="B276" s="1012" t="s">
        <v>283</v>
      </c>
      <c r="C276" s="1012" t="s">
        <v>1166</v>
      </c>
      <c r="D276" s="1012" t="s">
        <v>1167</v>
      </c>
      <c r="E276" s="1012" t="s">
        <v>967</v>
      </c>
      <c r="F276" s="1013">
        <v>40542</v>
      </c>
      <c r="G276" s="1012" t="s">
        <v>283</v>
      </c>
      <c r="H276" s="1015"/>
      <c r="I276" s="1015"/>
      <c r="J276" s="1015"/>
      <c r="K276" s="1012" t="s">
        <v>283</v>
      </c>
      <c r="L276" s="1015">
        <v>4700000</v>
      </c>
      <c r="M276" s="1015"/>
      <c r="N276" s="1016">
        <v>4700</v>
      </c>
      <c r="O276" s="1015">
        <v>1000</v>
      </c>
      <c r="P276" s="1015"/>
      <c r="Q276" s="1015"/>
      <c r="R276" s="1015">
        <v>235000</v>
      </c>
      <c r="S276" s="1016">
        <v>235</v>
      </c>
    </row>
    <row r="277" spans="1:19">
      <c r="A277" s="1012" t="s">
        <v>1168</v>
      </c>
      <c r="B277" s="1012" t="s">
        <v>1169</v>
      </c>
      <c r="C277" s="1012" t="s">
        <v>1170</v>
      </c>
      <c r="D277" s="1012" t="s">
        <v>1171</v>
      </c>
      <c r="E277" s="1012" t="s">
        <v>105</v>
      </c>
      <c r="F277" s="1013">
        <v>39794</v>
      </c>
      <c r="G277" s="1012" t="s">
        <v>284</v>
      </c>
      <c r="H277" s="1015">
        <v>41279000</v>
      </c>
      <c r="I277" s="1015">
        <v>0</v>
      </c>
      <c r="J277" s="1015">
        <v>45252104.25</v>
      </c>
      <c r="K277" s="1012" t="s">
        <v>1196</v>
      </c>
      <c r="L277" s="1015"/>
      <c r="M277" s="1015"/>
      <c r="N277" s="1016"/>
      <c r="O277" s="1015"/>
      <c r="P277" s="1015"/>
      <c r="Q277" s="1015"/>
      <c r="R277" s="1015"/>
      <c r="S277" s="1016"/>
    </row>
    <row r="278" spans="1:19">
      <c r="A278" s="1012" t="s">
        <v>1168</v>
      </c>
      <c r="B278" s="1012" t="s">
        <v>283</v>
      </c>
      <c r="C278" s="1012" t="s">
        <v>1170</v>
      </c>
      <c r="D278" s="1012" t="s">
        <v>1171</v>
      </c>
      <c r="E278" s="1012" t="s">
        <v>105</v>
      </c>
      <c r="F278" s="1013">
        <v>40571</v>
      </c>
      <c r="G278" s="1012" t="s">
        <v>283</v>
      </c>
      <c r="H278" s="1015"/>
      <c r="I278" s="1015"/>
      <c r="J278" s="1015"/>
      <c r="K278" s="1012" t="s">
        <v>283</v>
      </c>
      <c r="L278" s="1015">
        <v>41279000</v>
      </c>
      <c r="M278" s="1015"/>
      <c r="N278" s="1016">
        <v>41279</v>
      </c>
      <c r="O278" s="1015">
        <v>1000</v>
      </c>
      <c r="P278" s="1015"/>
      <c r="Q278" s="1015"/>
      <c r="R278" s="1015"/>
      <c r="S278" s="1016"/>
    </row>
    <row r="279" spans="1:19">
      <c r="A279" s="1012" t="s">
        <v>1172</v>
      </c>
      <c r="B279" s="1012" t="s">
        <v>2963</v>
      </c>
      <c r="C279" s="1012" t="s">
        <v>1173</v>
      </c>
      <c r="D279" s="1012" t="s">
        <v>1174</v>
      </c>
      <c r="E279" s="1012" t="s">
        <v>217</v>
      </c>
      <c r="F279" s="1013">
        <v>39913</v>
      </c>
      <c r="G279" s="1012" t="s">
        <v>285</v>
      </c>
      <c r="H279" s="1015">
        <v>5100000</v>
      </c>
      <c r="I279" s="1015">
        <v>0</v>
      </c>
      <c r="J279" s="1015">
        <v>2764934.4</v>
      </c>
      <c r="K279" s="1012" t="s">
        <v>898</v>
      </c>
      <c r="L279" s="1015"/>
      <c r="M279" s="1015"/>
      <c r="N279" s="1016"/>
      <c r="O279" s="1015"/>
      <c r="P279" s="1015"/>
      <c r="Q279" s="1015"/>
      <c r="R279" s="1015"/>
      <c r="S279" s="1016"/>
    </row>
    <row r="280" spans="1:19">
      <c r="A280" s="1012" t="s">
        <v>1172</v>
      </c>
      <c r="B280" s="1012" t="s">
        <v>283</v>
      </c>
      <c r="C280" s="1012" t="s">
        <v>1173</v>
      </c>
      <c r="D280" s="1012" t="s">
        <v>1174</v>
      </c>
      <c r="E280" s="1012" t="s">
        <v>217</v>
      </c>
      <c r="F280" s="1013">
        <v>42279</v>
      </c>
      <c r="G280" s="1012" t="s">
        <v>283</v>
      </c>
      <c r="H280" s="1015"/>
      <c r="I280" s="1015"/>
      <c r="J280" s="1015"/>
      <c r="K280" s="1012" t="s">
        <v>283</v>
      </c>
      <c r="L280" s="1015">
        <v>2455328</v>
      </c>
      <c r="M280" s="1015"/>
      <c r="N280" s="1016">
        <v>1227664</v>
      </c>
      <c r="O280" s="1015">
        <v>2</v>
      </c>
      <c r="P280" s="1015">
        <v>-2644672</v>
      </c>
      <c r="Q280" s="1015"/>
      <c r="R280" s="1015"/>
      <c r="S280" s="1016"/>
    </row>
    <row r="281" spans="1:19">
      <c r="A281" s="1012" t="s">
        <v>1175</v>
      </c>
      <c r="B281" s="1012" t="s">
        <v>858</v>
      </c>
      <c r="C281" s="1012" t="s">
        <v>1176</v>
      </c>
      <c r="D281" s="1012" t="s">
        <v>1177</v>
      </c>
      <c r="E281" s="1012" t="s">
        <v>246</v>
      </c>
      <c r="F281" s="1013">
        <v>39766</v>
      </c>
      <c r="G281" s="1012" t="s">
        <v>284</v>
      </c>
      <c r="H281" s="1015">
        <v>3555199000</v>
      </c>
      <c r="I281" s="1015">
        <v>0</v>
      </c>
      <c r="J281" s="1015">
        <v>3806873702.1300001</v>
      </c>
      <c r="K281" s="1012" t="s">
        <v>1196</v>
      </c>
      <c r="L281" s="1015"/>
      <c r="M281" s="1015"/>
      <c r="N281" s="1016"/>
      <c r="O281" s="1015"/>
      <c r="P281" s="1015"/>
      <c r="Q281" s="1015"/>
      <c r="R281" s="1015"/>
      <c r="S281" s="1016"/>
    </row>
    <row r="282" spans="1:19">
      <c r="A282" s="1012" t="s">
        <v>1175</v>
      </c>
      <c r="B282" s="1012" t="s">
        <v>283</v>
      </c>
      <c r="C282" s="1012" t="s">
        <v>1176</v>
      </c>
      <c r="D282" s="1012" t="s">
        <v>1177</v>
      </c>
      <c r="E282" s="1012" t="s">
        <v>246</v>
      </c>
      <c r="F282" s="1013">
        <v>39981</v>
      </c>
      <c r="G282" s="1012" t="s">
        <v>283</v>
      </c>
      <c r="H282" s="1015"/>
      <c r="I282" s="1015"/>
      <c r="J282" s="1015"/>
      <c r="K282" s="1012" t="s">
        <v>283</v>
      </c>
      <c r="L282" s="1015">
        <v>3555199000</v>
      </c>
      <c r="M282" s="1015"/>
      <c r="N282" s="1016">
        <v>3555199</v>
      </c>
      <c r="O282" s="1015">
        <v>1000</v>
      </c>
      <c r="P282" s="1015"/>
      <c r="Q282" s="1015"/>
      <c r="R282" s="1015"/>
      <c r="S282" s="1016"/>
    </row>
    <row r="283" spans="1:19">
      <c r="A283" s="1012" t="s">
        <v>1175</v>
      </c>
      <c r="B283" s="1012" t="s">
        <v>283</v>
      </c>
      <c r="C283" s="1012" t="s">
        <v>1176</v>
      </c>
      <c r="D283" s="1012" t="s">
        <v>1177</v>
      </c>
      <c r="E283" s="1012" t="s">
        <v>246</v>
      </c>
      <c r="F283" s="1013">
        <v>40156</v>
      </c>
      <c r="G283" s="1012" t="s">
        <v>283</v>
      </c>
      <c r="H283" s="1015"/>
      <c r="I283" s="1015"/>
      <c r="J283" s="1015"/>
      <c r="K283" s="1012" t="s">
        <v>283</v>
      </c>
      <c r="L283" s="1015"/>
      <c r="M283" s="1015"/>
      <c r="N283" s="1016"/>
      <c r="O283" s="1015"/>
      <c r="P283" s="1015"/>
      <c r="Q283" s="1015"/>
      <c r="R283" s="1015">
        <v>146500064.55000001</v>
      </c>
      <c r="S283" s="1016">
        <v>12657960</v>
      </c>
    </row>
    <row r="284" spans="1:19">
      <c r="A284" s="1012" t="s">
        <v>1178</v>
      </c>
      <c r="B284" s="1012" t="s">
        <v>905</v>
      </c>
      <c r="C284" s="1012" t="s">
        <v>1179</v>
      </c>
      <c r="D284" s="1012" t="s">
        <v>1180</v>
      </c>
      <c r="E284" s="1012" t="s">
        <v>1181</v>
      </c>
      <c r="F284" s="1013">
        <v>39805</v>
      </c>
      <c r="G284" s="1012" t="s">
        <v>285</v>
      </c>
      <c r="H284" s="1015">
        <v>4000000</v>
      </c>
      <c r="I284" s="1015">
        <v>0</v>
      </c>
      <c r="J284" s="1015">
        <v>4742850.8899999997</v>
      </c>
      <c r="K284" s="1012" t="s">
        <v>898</v>
      </c>
      <c r="L284" s="1015"/>
      <c r="M284" s="1015"/>
      <c r="N284" s="1016"/>
      <c r="O284" s="1015"/>
      <c r="P284" s="1015"/>
      <c r="Q284" s="1015"/>
      <c r="R284" s="1015"/>
      <c r="S284" s="1016"/>
    </row>
    <row r="285" spans="1:19">
      <c r="A285" s="1012" t="s">
        <v>1178</v>
      </c>
      <c r="B285" s="1012" t="s">
        <v>283</v>
      </c>
      <c r="C285" s="1012" t="s">
        <v>1179</v>
      </c>
      <c r="D285" s="1012" t="s">
        <v>1180</v>
      </c>
      <c r="E285" s="1012" t="s">
        <v>1181</v>
      </c>
      <c r="F285" s="1013">
        <v>41221</v>
      </c>
      <c r="G285" s="1012" t="s">
        <v>283</v>
      </c>
      <c r="H285" s="1015"/>
      <c r="I285" s="1015"/>
      <c r="J285" s="1015"/>
      <c r="K285" s="1012" t="s">
        <v>283</v>
      </c>
      <c r="L285" s="1015">
        <v>247727.04</v>
      </c>
      <c r="M285" s="1015"/>
      <c r="N285" s="1016">
        <v>264</v>
      </c>
      <c r="O285" s="1015">
        <v>938.36</v>
      </c>
      <c r="P285" s="1015">
        <v>-16272.96</v>
      </c>
      <c r="Q285" s="1015"/>
      <c r="R285" s="1015"/>
      <c r="S285" s="1016"/>
    </row>
    <row r="286" spans="1:19">
      <c r="A286" s="1012" t="s">
        <v>1178</v>
      </c>
      <c r="B286" s="1012" t="s">
        <v>283</v>
      </c>
      <c r="C286" s="1012" t="s">
        <v>1179</v>
      </c>
      <c r="D286" s="1012" t="s">
        <v>1180</v>
      </c>
      <c r="E286" s="1012" t="s">
        <v>1181</v>
      </c>
      <c r="F286" s="1013">
        <v>41222</v>
      </c>
      <c r="G286" s="1012" t="s">
        <v>283</v>
      </c>
      <c r="H286" s="1015"/>
      <c r="I286" s="1015"/>
      <c r="J286" s="1015"/>
      <c r="K286" s="1012" t="s">
        <v>283</v>
      </c>
      <c r="L286" s="1015">
        <v>3505712.96</v>
      </c>
      <c r="M286" s="1015"/>
      <c r="N286" s="1016">
        <v>3736</v>
      </c>
      <c r="O286" s="1015">
        <v>938.36</v>
      </c>
      <c r="P286" s="1015">
        <v>-230287.04</v>
      </c>
      <c r="Q286" s="1015"/>
      <c r="R286" s="1015">
        <v>169042</v>
      </c>
      <c r="S286" s="1016">
        <v>200</v>
      </c>
    </row>
    <row r="287" spans="1:19">
      <c r="A287" s="1012" t="s">
        <v>1178</v>
      </c>
      <c r="B287" s="1012" t="s">
        <v>283</v>
      </c>
      <c r="C287" s="1012" t="s">
        <v>1179</v>
      </c>
      <c r="D287" s="1012" t="s">
        <v>1180</v>
      </c>
      <c r="E287" s="1012" t="s">
        <v>1181</v>
      </c>
      <c r="F287" s="1013">
        <v>41285</v>
      </c>
      <c r="G287" s="1012" t="s">
        <v>283</v>
      </c>
      <c r="H287" s="1015"/>
      <c r="I287" s="1015"/>
      <c r="J287" s="1015"/>
      <c r="K287" s="1012" t="s">
        <v>283</v>
      </c>
      <c r="L287" s="1015"/>
      <c r="M287" s="1015">
        <v>-25000</v>
      </c>
      <c r="N287" s="1016"/>
      <c r="O287" s="1015"/>
      <c r="P287" s="1015"/>
      <c r="Q287" s="1015"/>
      <c r="R287" s="1015"/>
      <c r="S287" s="1016"/>
    </row>
    <row r="288" spans="1:19">
      <c r="A288" s="1012" t="s">
        <v>1182</v>
      </c>
      <c r="B288" s="1012" t="s">
        <v>1183</v>
      </c>
      <c r="C288" s="1012" t="s">
        <v>1184</v>
      </c>
      <c r="D288" s="1012" t="s">
        <v>1185</v>
      </c>
      <c r="E288" s="1012" t="s">
        <v>998</v>
      </c>
      <c r="F288" s="1013">
        <v>40109</v>
      </c>
      <c r="G288" s="1012" t="s">
        <v>922</v>
      </c>
      <c r="H288" s="1015">
        <v>6251000</v>
      </c>
      <c r="I288" s="1015">
        <v>0</v>
      </c>
      <c r="J288" s="1015">
        <v>7547479.5599999996</v>
      </c>
      <c r="K288" s="1012" t="s">
        <v>1196</v>
      </c>
      <c r="L288" s="1015"/>
      <c r="M288" s="1015"/>
      <c r="N288" s="1016"/>
      <c r="O288" s="1015"/>
      <c r="P288" s="1015"/>
      <c r="Q288" s="1015"/>
      <c r="R288" s="1015"/>
      <c r="S288" s="1016"/>
    </row>
    <row r="289" spans="1:19">
      <c r="A289" s="1012" t="s">
        <v>1182</v>
      </c>
      <c r="B289" s="1012" t="s">
        <v>283</v>
      </c>
      <c r="C289" s="1012" t="s">
        <v>1184</v>
      </c>
      <c r="D289" s="1012" t="s">
        <v>1185</v>
      </c>
      <c r="E289" s="1012" t="s">
        <v>998</v>
      </c>
      <c r="F289" s="1013">
        <v>40794</v>
      </c>
      <c r="G289" s="1012" t="s">
        <v>283</v>
      </c>
      <c r="H289" s="1015"/>
      <c r="I289" s="1015"/>
      <c r="J289" s="1015"/>
      <c r="K289" s="1012" t="s">
        <v>283</v>
      </c>
      <c r="L289" s="1015">
        <v>6251000</v>
      </c>
      <c r="M289" s="1015"/>
      <c r="N289" s="1016">
        <v>6251000</v>
      </c>
      <c r="O289" s="1015">
        <v>1</v>
      </c>
      <c r="P289" s="1015"/>
      <c r="Q289" s="1015"/>
      <c r="R289" s="1015">
        <v>313000</v>
      </c>
      <c r="S289" s="1016">
        <v>313000</v>
      </c>
    </row>
    <row r="290" spans="1:19">
      <c r="A290" s="1012" t="s">
        <v>1186</v>
      </c>
      <c r="B290" s="1012"/>
      <c r="C290" s="1012" t="s">
        <v>1187</v>
      </c>
      <c r="D290" s="1012" t="s">
        <v>1188</v>
      </c>
      <c r="E290" s="1012" t="s">
        <v>105</v>
      </c>
      <c r="F290" s="1013">
        <v>39822</v>
      </c>
      <c r="G290" s="1012" t="s">
        <v>284</v>
      </c>
      <c r="H290" s="1015">
        <v>16000000</v>
      </c>
      <c r="I290" s="1015">
        <v>0</v>
      </c>
      <c r="J290" s="1015">
        <v>19941788.940000001</v>
      </c>
      <c r="K290" s="1012" t="s">
        <v>898</v>
      </c>
      <c r="L290" s="1015"/>
      <c r="M290" s="1015"/>
      <c r="N290" s="1016"/>
      <c r="O290" s="1015"/>
      <c r="P290" s="1015"/>
      <c r="Q290" s="1015"/>
      <c r="R290" s="1015"/>
      <c r="S290" s="1016"/>
    </row>
    <row r="291" spans="1:19">
      <c r="A291" s="1012" t="s">
        <v>1186</v>
      </c>
      <c r="B291" s="1012" t="s">
        <v>283</v>
      </c>
      <c r="C291" s="1012" t="s">
        <v>1187</v>
      </c>
      <c r="D291" s="1012" t="s">
        <v>1188</v>
      </c>
      <c r="E291" s="1012" t="s">
        <v>105</v>
      </c>
      <c r="F291" s="1013">
        <v>41325</v>
      </c>
      <c r="G291" s="1012" t="s">
        <v>283</v>
      </c>
      <c r="H291" s="1015"/>
      <c r="I291" s="1015"/>
      <c r="J291" s="1015"/>
      <c r="K291" s="1012" t="s">
        <v>283</v>
      </c>
      <c r="L291" s="1015">
        <v>14525843.4</v>
      </c>
      <c r="M291" s="1015"/>
      <c r="N291" s="1016">
        <v>15534</v>
      </c>
      <c r="O291" s="1015">
        <v>935.1</v>
      </c>
      <c r="P291" s="1015">
        <v>-1008156.6</v>
      </c>
      <c r="Q291" s="1015"/>
      <c r="R291" s="1015"/>
      <c r="S291" s="1016"/>
    </row>
    <row r="292" spans="1:19">
      <c r="A292" s="1012" t="s">
        <v>1186</v>
      </c>
      <c r="B292" s="1012" t="s">
        <v>283</v>
      </c>
      <c r="C292" s="1012" t="s">
        <v>1187</v>
      </c>
      <c r="D292" s="1012" t="s">
        <v>1188</v>
      </c>
      <c r="E292" s="1012" t="s">
        <v>105</v>
      </c>
      <c r="F292" s="1013">
        <v>41326</v>
      </c>
      <c r="G292" s="1012" t="s">
        <v>283</v>
      </c>
      <c r="H292" s="1015"/>
      <c r="I292" s="1015"/>
      <c r="J292" s="1015"/>
      <c r="K292" s="1012" t="s">
        <v>283</v>
      </c>
      <c r="L292" s="1015">
        <v>435756.6</v>
      </c>
      <c r="M292" s="1015"/>
      <c r="N292" s="1016">
        <v>466</v>
      </c>
      <c r="O292" s="1015">
        <v>935.1</v>
      </c>
      <c r="P292" s="1015">
        <v>-30243.4</v>
      </c>
      <c r="Q292" s="1015"/>
      <c r="R292" s="1015"/>
      <c r="S292" s="1016"/>
    </row>
    <row r="293" spans="1:19">
      <c r="A293" s="1012" t="s">
        <v>1186</v>
      </c>
      <c r="B293" s="1012" t="s">
        <v>283</v>
      </c>
      <c r="C293" s="1012" t="s">
        <v>1187</v>
      </c>
      <c r="D293" s="1012" t="s">
        <v>1188</v>
      </c>
      <c r="E293" s="1012" t="s">
        <v>105</v>
      </c>
      <c r="F293" s="1013">
        <v>41359</v>
      </c>
      <c r="G293" s="1012" t="s">
        <v>283</v>
      </c>
      <c r="H293" s="1015"/>
      <c r="I293" s="1015"/>
      <c r="J293" s="1015"/>
      <c r="K293" s="1012" t="s">
        <v>283</v>
      </c>
      <c r="L293" s="1015"/>
      <c r="M293" s="1015">
        <v>-149616</v>
      </c>
      <c r="N293" s="1016"/>
      <c r="O293" s="1015"/>
      <c r="P293" s="1015"/>
      <c r="Q293" s="1015"/>
      <c r="R293" s="1015"/>
      <c r="S293" s="1016"/>
    </row>
    <row r="294" spans="1:19">
      <c r="A294" s="1012" t="s">
        <v>1186</v>
      </c>
      <c r="B294" s="1012" t="s">
        <v>283</v>
      </c>
      <c r="C294" s="1012" t="s">
        <v>1187</v>
      </c>
      <c r="D294" s="1012" t="s">
        <v>1188</v>
      </c>
      <c r="E294" s="1012" t="s">
        <v>105</v>
      </c>
      <c r="F294" s="1013">
        <v>41383</v>
      </c>
      <c r="G294" s="1012" t="s">
        <v>283</v>
      </c>
      <c r="H294" s="1015"/>
      <c r="I294" s="1015"/>
      <c r="J294" s="1015"/>
      <c r="K294" s="1012" t="s">
        <v>283</v>
      </c>
      <c r="L294" s="1015"/>
      <c r="M294" s="1015"/>
      <c r="N294" s="1016"/>
      <c r="O294" s="1015"/>
      <c r="P294" s="1015"/>
      <c r="Q294" s="1015"/>
      <c r="R294" s="1015">
        <v>1800000</v>
      </c>
      <c r="S294" s="1016">
        <v>357675</v>
      </c>
    </row>
    <row r="295" spans="1:19">
      <c r="A295" s="1012" t="s">
        <v>1189</v>
      </c>
      <c r="B295" s="1012"/>
      <c r="C295" s="1012" t="s">
        <v>1190</v>
      </c>
      <c r="D295" s="1012" t="s">
        <v>1191</v>
      </c>
      <c r="E295" s="1012" t="s">
        <v>105</v>
      </c>
      <c r="F295" s="1013">
        <v>39850</v>
      </c>
      <c r="G295" s="1012" t="s">
        <v>284</v>
      </c>
      <c r="H295" s="1015">
        <v>4000000</v>
      </c>
      <c r="I295" s="1015">
        <v>0</v>
      </c>
      <c r="J295" s="1015">
        <v>3994452</v>
      </c>
      <c r="K295" s="1012" t="s">
        <v>898</v>
      </c>
      <c r="L295" s="1015"/>
      <c r="M295" s="1015"/>
      <c r="N295" s="1016"/>
      <c r="O295" s="1015"/>
      <c r="P295" s="1015"/>
      <c r="Q295" s="1015"/>
      <c r="R295" s="1015"/>
      <c r="S295" s="1016"/>
    </row>
    <row r="296" spans="1:19">
      <c r="A296" s="1012" t="s">
        <v>1189</v>
      </c>
      <c r="B296" s="1012" t="s">
        <v>283</v>
      </c>
      <c r="C296" s="1012" t="s">
        <v>1190</v>
      </c>
      <c r="D296" s="1012" t="s">
        <v>1191</v>
      </c>
      <c r="E296" s="1012" t="s">
        <v>105</v>
      </c>
      <c r="F296" s="1013">
        <v>41243</v>
      </c>
      <c r="G296" s="1012" t="s">
        <v>283</v>
      </c>
      <c r="H296" s="1015"/>
      <c r="I296" s="1015"/>
      <c r="J296" s="1015"/>
      <c r="K296" s="1012" t="s">
        <v>283</v>
      </c>
      <c r="L296" s="1015">
        <v>3412000</v>
      </c>
      <c r="M296" s="1015"/>
      <c r="N296" s="1016">
        <v>4000</v>
      </c>
      <c r="O296" s="1015">
        <v>853</v>
      </c>
      <c r="P296" s="1015">
        <v>-588000</v>
      </c>
      <c r="Q296" s="1015"/>
      <c r="R296" s="1015"/>
      <c r="S296" s="1016"/>
    </row>
    <row r="297" spans="1:19">
      <c r="A297" s="1012" t="s">
        <v>1189</v>
      </c>
      <c r="B297" s="1012" t="s">
        <v>283</v>
      </c>
      <c r="C297" s="1012" t="s">
        <v>1190</v>
      </c>
      <c r="D297" s="1012" t="s">
        <v>1191</v>
      </c>
      <c r="E297" s="1012" t="s">
        <v>105</v>
      </c>
      <c r="F297" s="1013">
        <v>41285</v>
      </c>
      <c r="G297" s="1012" t="s">
        <v>283</v>
      </c>
      <c r="H297" s="1015"/>
      <c r="I297" s="1015"/>
      <c r="J297" s="1015"/>
      <c r="K297" s="1012" t="s">
        <v>283</v>
      </c>
      <c r="L297" s="1015"/>
      <c r="M297" s="1015">
        <v>-34120</v>
      </c>
      <c r="N297" s="1016"/>
      <c r="O297" s="1015"/>
      <c r="P297" s="1015"/>
      <c r="Q297" s="1015"/>
      <c r="R297" s="1015"/>
      <c r="S297" s="1016"/>
    </row>
    <row r="298" spans="1:19">
      <c r="A298" s="1012" t="s">
        <v>1189</v>
      </c>
      <c r="B298" s="1012" t="s">
        <v>283</v>
      </c>
      <c r="C298" s="1012" t="s">
        <v>1190</v>
      </c>
      <c r="D298" s="1012" t="s">
        <v>1191</v>
      </c>
      <c r="E298" s="1012" t="s">
        <v>105</v>
      </c>
      <c r="F298" s="1013">
        <v>41359</v>
      </c>
      <c r="G298" s="1012" t="s">
        <v>283</v>
      </c>
      <c r="H298" s="1015"/>
      <c r="I298" s="1015"/>
      <c r="J298" s="1015"/>
      <c r="K298" s="1012" t="s">
        <v>283</v>
      </c>
      <c r="L298" s="1015"/>
      <c r="M298" s="1015">
        <v>-15880</v>
      </c>
      <c r="N298" s="1016"/>
      <c r="O298" s="1015"/>
      <c r="P298" s="1015"/>
      <c r="Q298" s="1015"/>
      <c r="R298" s="1015"/>
      <c r="S298" s="1016"/>
    </row>
    <row r="299" spans="1:19">
      <c r="A299" s="1012" t="s">
        <v>1189</v>
      </c>
      <c r="B299" s="1012" t="s">
        <v>283</v>
      </c>
      <c r="C299" s="1012" t="s">
        <v>1190</v>
      </c>
      <c r="D299" s="1012" t="s">
        <v>1191</v>
      </c>
      <c r="E299" s="1012" t="s">
        <v>105</v>
      </c>
      <c r="F299" s="1013">
        <v>41436</v>
      </c>
      <c r="G299" s="1012" t="s">
        <v>283</v>
      </c>
      <c r="H299" s="1015"/>
      <c r="I299" s="1015"/>
      <c r="J299" s="1015"/>
      <c r="K299" s="1012" t="s">
        <v>283</v>
      </c>
      <c r="L299" s="1015"/>
      <c r="M299" s="1015"/>
      <c r="N299" s="1016"/>
      <c r="O299" s="1015"/>
      <c r="P299" s="1015"/>
      <c r="Q299" s="1015"/>
      <c r="R299" s="1015">
        <v>19132</v>
      </c>
      <c r="S299" s="1016">
        <v>86957</v>
      </c>
    </row>
    <row r="300" spans="1:19">
      <c r="A300" s="1012" t="s">
        <v>1192</v>
      </c>
      <c r="B300" s="1012" t="s">
        <v>858</v>
      </c>
      <c r="C300" s="1012" t="s">
        <v>1193</v>
      </c>
      <c r="D300" s="1012" t="s">
        <v>1062</v>
      </c>
      <c r="E300" s="1012" t="s">
        <v>967</v>
      </c>
      <c r="F300" s="1013">
        <v>39857</v>
      </c>
      <c r="G300" s="1012" t="s">
        <v>284</v>
      </c>
      <c r="H300" s="1015">
        <v>9201000</v>
      </c>
      <c r="I300" s="1015">
        <v>0</v>
      </c>
      <c r="J300" s="1015">
        <v>11388958.51</v>
      </c>
      <c r="K300" s="1012" t="s">
        <v>1196</v>
      </c>
      <c r="L300" s="1015"/>
      <c r="M300" s="1015"/>
      <c r="N300" s="1016"/>
      <c r="O300" s="1015"/>
      <c r="P300" s="1015"/>
      <c r="Q300" s="1015"/>
      <c r="R300" s="1015"/>
      <c r="S300" s="1016"/>
    </row>
    <row r="301" spans="1:19">
      <c r="A301" s="1012" t="s">
        <v>1192</v>
      </c>
      <c r="B301" s="1012" t="s">
        <v>283</v>
      </c>
      <c r="C301" s="1012" t="s">
        <v>1193</v>
      </c>
      <c r="D301" s="1012" t="s">
        <v>1062</v>
      </c>
      <c r="E301" s="1012" t="s">
        <v>967</v>
      </c>
      <c r="F301" s="1013">
        <v>41383</v>
      </c>
      <c r="G301" s="1012" t="s">
        <v>283</v>
      </c>
      <c r="H301" s="1015"/>
      <c r="I301" s="1015"/>
      <c r="J301" s="1015"/>
      <c r="K301" s="1012" t="s">
        <v>283</v>
      </c>
      <c r="L301" s="1015">
        <v>9201000</v>
      </c>
      <c r="M301" s="1015"/>
      <c r="N301" s="1016">
        <v>9201</v>
      </c>
      <c r="O301" s="1015">
        <v>1000</v>
      </c>
      <c r="P301" s="1015"/>
      <c r="Q301" s="1015"/>
      <c r="R301" s="1015">
        <v>213594.16</v>
      </c>
      <c r="S301" s="1016">
        <v>205379</v>
      </c>
    </row>
    <row r="302" spans="1:19">
      <c r="A302" s="1012" t="s">
        <v>27</v>
      </c>
      <c r="B302" s="1012" t="s">
        <v>1194</v>
      </c>
      <c r="C302" s="1012" t="s">
        <v>1195</v>
      </c>
      <c r="D302" s="1012" t="s">
        <v>286</v>
      </c>
      <c r="E302" s="1012" t="s">
        <v>56</v>
      </c>
      <c r="F302" s="1013">
        <v>39829</v>
      </c>
      <c r="G302" s="1012" t="s">
        <v>7</v>
      </c>
      <c r="H302" s="1015">
        <v>18980000</v>
      </c>
      <c r="I302" s="1015">
        <v>0</v>
      </c>
      <c r="J302" s="1015">
        <v>20511580.550000001</v>
      </c>
      <c r="K302" s="1012" t="s">
        <v>1196</v>
      </c>
      <c r="L302" s="1015"/>
      <c r="M302" s="1015"/>
      <c r="N302" s="1016"/>
      <c r="O302" s="1015"/>
      <c r="P302" s="1015"/>
      <c r="Q302" s="1015"/>
      <c r="R302" s="1015"/>
      <c r="S302" s="1016"/>
    </row>
    <row r="303" spans="1:19">
      <c r="A303" s="1012" t="s">
        <v>27</v>
      </c>
      <c r="B303" s="1012" t="s">
        <v>283</v>
      </c>
      <c r="C303" s="1012" t="s">
        <v>1195</v>
      </c>
      <c r="D303" s="1012" t="s">
        <v>286</v>
      </c>
      <c r="E303" s="1012" t="s">
        <v>56</v>
      </c>
      <c r="F303" s="1013">
        <v>40417</v>
      </c>
      <c r="G303" s="1012" t="s">
        <v>283</v>
      </c>
      <c r="H303" s="1015"/>
      <c r="I303" s="1015"/>
      <c r="J303" s="1015"/>
      <c r="K303" s="1012" t="s">
        <v>283</v>
      </c>
      <c r="L303" s="1015">
        <v>18980000</v>
      </c>
      <c r="M303" s="1015"/>
      <c r="N303" s="1016">
        <v>18980</v>
      </c>
      <c r="O303" s="1015">
        <v>1000</v>
      </c>
      <c r="P303" s="1015"/>
      <c r="Q303" s="1015"/>
      <c r="R303" s="1015"/>
      <c r="S303" s="1016"/>
    </row>
    <row r="304" spans="1:19">
      <c r="A304" s="1012" t="s">
        <v>1197</v>
      </c>
      <c r="B304" s="1012"/>
      <c r="C304" s="1012" t="s">
        <v>1198</v>
      </c>
      <c r="D304" s="1012" t="s">
        <v>1199</v>
      </c>
      <c r="E304" s="1012" t="s">
        <v>188</v>
      </c>
      <c r="F304" s="1013">
        <v>39773</v>
      </c>
      <c r="G304" s="1012" t="s">
        <v>284</v>
      </c>
      <c r="H304" s="1015">
        <v>38970000</v>
      </c>
      <c r="I304" s="1015">
        <v>0</v>
      </c>
      <c r="J304" s="1015">
        <v>17678900</v>
      </c>
      <c r="K304" s="1012" t="s">
        <v>898</v>
      </c>
      <c r="L304" s="1015"/>
      <c r="M304" s="1015"/>
      <c r="N304" s="1016"/>
      <c r="O304" s="1015"/>
      <c r="P304" s="1015"/>
      <c r="Q304" s="1015"/>
      <c r="R304" s="1015"/>
      <c r="S304" s="1016"/>
    </row>
    <row r="305" spans="1:19">
      <c r="A305" s="1012" t="s">
        <v>1197</v>
      </c>
      <c r="B305" s="1012" t="s">
        <v>283</v>
      </c>
      <c r="C305" s="1012" t="s">
        <v>1198</v>
      </c>
      <c r="D305" s="1012" t="s">
        <v>1199</v>
      </c>
      <c r="E305" s="1012" t="s">
        <v>188</v>
      </c>
      <c r="F305" s="1013">
        <v>40724</v>
      </c>
      <c r="G305" s="1012" t="s">
        <v>283</v>
      </c>
      <c r="H305" s="1015"/>
      <c r="I305" s="1015"/>
      <c r="J305" s="1015"/>
      <c r="K305" s="1012" t="s">
        <v>283</v>
      </c>
      <c r="L305" s="1015">
        <v>16250000</v>
      </c>
      <c r="M305" s="1015"/>
      <c r="N305" s="1016">
        <v>38970</v>
      </c>
      <c r="O305" s="1015">
        <v>416.98742600000003</v>
      </c>
      <c r="P305" s="1015">
        <v>-22720000</v>
      </c>
      <c r="Q305" s="1015"/>
      <c r="R305" s="1015"/>
      <c r="S305" s="1016"/>
    </row>
    <row r="306" spans="1:19">
      <c r="A306" s="1012" t="s">
        <v>1200</v>
      </c>
      <c r="B306" s="1012" t="s">
        <v>858</v>
      </c>
      <c r="C306" s="1012" t="s">
        <v>1201</v>
      </c>
      <c r="D306" s="1012" t="s">
        <v>882</v>
      </c>
      <c r="E306" s="1012" t="s">
        <v>6</v>
      </c>
      <c r="F306" s="1013">
        <v>39787</v>
      </c>
      <c r="G306" s="1012" t="s">
        <v>284</v>
      </c>
      <c r="H306" s="1015">
        <v>258000000</v>
      </c>
      <c r="I306" s="1015">
        <v>0</v>
      </c>
      <c r="J306" s="1015">
        <v>329874444.95999998</v>
      </c>
      <c r="K306" s="1012" t="s">
        <v>1196</v>
      </c>
      <c r="L306" s="1015"/>
      <c r="M306" s="1015"/>
      <c r="N306" s="1016"/>
      <c r="O306" s="1015"/>
      <c r="P306" s="1015"/>
      <c r="Q306" s="1015"/>
      <c r="R306" s="1015"/>
      <c r="S306" s="1016"/>
    </row>
    <row r="307" spans="1:19">
      <c r="A307" s="1012" t="s">
        <v>1200</v>
      </c>
      <c r="B307" s="1012" t="s">
        <v>283</v>
      </c>
      <c r="C307" s="1012" t="s">
        <v>1201</v>
      </c>
      <c r="D307" s="1012" t="s">
        <v>882</v>
      </c>
      <c r="E307" s="1012" t="s">
        <v>6</v>
      </c>
      <c r="F307" s="1013">
        <v>41353</v>
      </c>
      <c r="G307" s="1012" t="s">
        <v>283</v>
      </c>
      <c r="H307" s="1015"/>
      <c r="I307" s="1015"/>
      <c r="J307" s="1015"/>
      <c r="K307" s="1012" t="s">
        <v>283</v>
      </c>
      <c r="L307" s="1015">
        <v>129000000</v>
      </c>
      <c r="M307" s="1015"/>
      <c r="N307" s="1016">
        <v>129000</v>
      </c>
      <c r="O307" s="1015">
        <v>1000</v>
      </c>
      <c r="P307" s="1015"/>
      <c r="Q307" s="1015"/>
      <c r="R307" s="1015"/>
      <c r="S307" s="1016"/>
    </row>
    <row r="308" spans="1:19">
      <c r="A308" s="1012" t="s">
        <v>1200</v>
      </c>
      <c r="B308" s="1012" t="s">
        <v>283</v>
      </c>
      <c r="C308" s="1012" t="s">
        <v>1201</v>
      </c>
      <c r="D308" s="1012" t="s">
        <v>882</v>
      </c>
      <c r="E308" s="1012" t="s">
        <v>6</v>
      </c>
      <c r="F308" s="1013">
        <v>41547</v>
      </c>
      <c r="G308" s="1012" t="s">
        <v>283</v>
      </c>
      <c r="H308" s="1015"/>
      <c r="I308" s="1015"/>
      <c r="J308" s="1015"/>
      <c r="K308" s="1012" t="s">
        <v>283</v>
      </c>
      <c r="L308" s="1015">
        <v>129000000</v>
      </c>
      <c r="M308" s="1015"/>
      <c r="N308" s="1016">
        <v>129000</v>
      </c>
      <c r="O308" s="1015">
        <v>1000</v>
      </c>
      <c r="P308" s="1015"/>
      <c r="Q308" s="1015"/>
      <c r="R308" s="1015"/>
      <c r="S308" s="1016"/>
    </row>
    <row r="309" spans="1:19">
      <c r="A309" s="1012" t="s">
        <v>1200</v>
      </c>
      <c r="B309" s="1012" t="s">
        <v>283</v>
      </c>
      <c r="C309" s="1012" t="s">
        <v>1201</v>
      </c>
      <c r="D309" s="1012" t="s">
        <v>882</v>
      </c>
      <c r="E309" s="1012" t="s">
        <v>6</v>
      </c>
      <c r="F309" s="1013">
        <v>41617</v>
      </c>
      <c r="G309" s="1012" t="s">
        <v>283</v>
      </c>
      <c r="H309" s="1015"/>
      <c r="I309" s="1015"/>
      <c r="J309" s="1015"/>
      <c r="K309" s="1012" t="s">
        <v>283</v>
      </c>
      <c r="L309" s="1015"/>
      <c r="M309" s="1015"/>
      <c r="N309" s="1016"/>
      <c r="O309" s="1015"/>
      <c r="P309" s="1015"/>
      <c r="Q309" s="1015"/>
      <c r="R309" s="1015">
        <v>13107778.300000001</v>
      </c>
      <c r="S309" s="1016">
        <v>1846374</v>
      </c>
    </row>
    <row r="310" spans="1:19">
      <c r="A310" s="1012" t="s">
        <v>1202</v>
      </c>
      <c r="B310" s="1012" t="s">
        <v>880</v>
      </c>
      <c r="C310" s="1012" t="s">
        <v>1203</v>
      </c>
      <c r="D310" s="1012" t="s">
        <v>1204</v>
      </c>
      <c r="E310" s="1012" t="s">
        <v>56</v>
      </c>
      <c r="F310" s="1013">
        <v>39871</v>
      </c>
      <c r="G310" s="1012" t="s">
        <v>285</v>
      </c>
      <c r="H310" s="1015">
        <v>3000000</v>
      </c>
      <c r="I310" s="1015">
        <v>0</v>
      </c>
      <c r="J310" s="1015">
        <v>7448071.4699999997</v>
      </c>
      <c r="K310" s="1012" t="s">
        <v>1196</v>
      </c>
      <c r="L310" s="1015"/>
      <c r="M310" s="1015"/>
      <c r="N310" s="1016"/>
      <c r="O310" s="1015"/>
      <c r="P310" s="1015"/>
      <c r="Q310" s="1015"/>
      <c r="R310" s="1015"/>
      <c r="S310" s="1016"/>
    </row>
    <row r="311" spans="1:19">
      <c r="A311" s="1012" t="s">
        <v>1202</v>
      </c>
      <c r="B311" s="1012" t="s">
        <v>283</v>
      </c>
      <c r="C311" s="1012" t="s">
        <v>1203</v>
      </c>
      <c r="D311" s="1012" t="s">
        <v>1204</v>
      </c>
      <c r="E311" s="1012" t="s">
        <v>56</v>
      </c>
      <c r="F311" s="1013">
        <v>40169</v>
      </c>
      <c r="G311" s="1012" t="s">
        <v>283</v>
      </c>
      <c r="H311" s="1015">
        <v>3500000</v>
      </c>
      <c r="I311" s="1015"/>
      <c r="J311" s="1015"/>
      <c r="K311" s="1012" t="s">
        <v>283</v>
      </c>
      <c r="L311" s="1015"/>
      <c r="M311" s="1015"/>
      <c r="N311" s="1016"/>
      <c r="O311" s="1015"/>
      <c r="P311" s="1015"/>
      <c r="Q311" s="1015"/>
      <c r="R311" s="1015"/>
      <c r="S311" s="1016"/>
    </row>
    <row r="312" spans="1:19">
      <c r="A312" s="1012" t="s">
        <v>1202</v>
      </c>
      <c r="B312" s="1012" t="s">
        <v>283</v>
      </c>
      <c r="C312" s="1012" t="s">
        <v>1203</v>
      </c>
      <c r="D312" s="1012" t="s">
        <v>1204</v>
      </c>
      <c r="E312" s="1012" t="s">
        <v>56</v>
      </c>
      <c r="F312" s="1013">
        <v>40745</v>
      </c>
      <c r="G312" s="1012" t="s">
        <v>283</v>
      </c>
      <c r="H312" s="1015"/>
      <c r="I312" s="1015"/>
      <c r="J312" s="1015"/>
      <c r="K312" s="1012" t="s">
        <v>283</v>
      </c>
      <c r="L312" s="1015">
        <v>6500000</v>
      </c>
      <c r="M312" s="1015"/>
      <c r="N312" s="1016">
        <v>6500</v>
      </c>
      <c r="O312" s="1015">
        <v>1000</v>
      </c>
      <c r="P312" s="1015"/>
      <c r="Q312" s="1015"/>
      <c r="R312" s="1015">
        <v>263000</v>
      </c>
      <c r="S312" s="1016">
        <v>263</v>
      </c>
    </row>
    <row r="313" spans="1:19">
      <c r="A313" s="1012" t="s">
        <v>1205</v>
      </c>
      <c r="B313" s="1012" t="s">
        <v>1206</v>
      </c>
      <c r="C313" s="1012" t="s">
        <v>1207</v>
      </c>
      <c r="D313" s="1012" t="s">
        <v>1208</v>
      </c>
      <c r="E313" s="1012" t="s">
        <v>89</v>
      </c>
      <c r="F313" s="1013">
        <v>39962</v>
      </c>
      <c r="G313" s="1012" t="s">
        <v>285</v>
      </c>
      <c r="H313" s="1015">
        <v>4114000</v>
      </c>
      <c r="I313" s="1015">
        <v>0</v>
      </c>
      <c r="J313" s="1015">
        <v>271579.53000000003</v>
      </c>
      <c r="K313" s="1012" t="s">
        <v>1099</v>
      </c>
      <c r="L313" s="1015"/>
      <c r="M313" s="1015"/>
      <c r="N313" s="1016"/>
      <c r="O313" s="1015"/>
      <c r="P313" s="1015"/>
      <c r="Q313" s="1015"/>
      <c r="R313" s="1015"/>
      <c r="S313" s="1016"/>
    </row>
    <row r="314" spans="1:19">
      <c r="A314" s="1012" t="s">
        <v>1205</v>
      </c>
      <c r="B314" s="1012" t="s">
        <v>283</v>
      </c>
      <c r="C314" s="1012" t="s">
        <v>1207</v>
      </c>
      <c r="D314" s="1012" t="s">
        <v>1208</v>
      </c>
      <c r="E314" s="1012" t="s">
        <v>89</v>
      </c>
      <c r="F314" s="1013">
        <v>40830</v>
      </c>
      <c r="G314" s="1012" t="s">
        <v>283</v>
      </c>
      <c r="H314" s="1015"/>
      <c r="I314" s="1015"/>
      <c r="J314" s="1015"/>
      <c r="K314" s="1012" t="s">
        <v>283</v>
      </c>
      <c r="L314" s="1015"/>
      <c r="M314" s="1015"/>
      <c r="N314" s="1016"/>
      <c r="O314" s="1015"/>
      <c r="P314" s="1015">
        <v>-4114000</v>
      </c>
      <c r="Q314" s="1015"/>
      <c r="R314" s="1015"/>
      <c r="S314" s="1016"/>
    </row>
    <row r="315" spans="1:19">
      <c r="A315" s="1012" t="s">
        <v>1209</v>
      </c>
      <c r="B315" s="1012" t="s">
        <v>1210</v>
      </c>
      <c r="C315" s="1012" t="s">
        <v>1211</v>
      </c>
      <c r="D315" s="1012" t="s">
        <v>1212</v>
      </c>
      <c r="E315" s="1012" t="s">
        <v>19</v>
      </c>
      <c r="F315" s="1013">
        <v>39864</v>
      </c>
      <c r="G315" s="1012" t="s">
        <v>285</v>
      </c>
      <c r="H315" s="1015">
        <v>2644000</v>
      </c>
      <c r="I315" s="1015">
        <v>0</v>
      </c>
      <c r="J315" s="1015">
        <v>4982141.8600000003</v>
      </c>
      <c r="K315" s="1012" t="s">
        <v>898</v>
      </c>
      <c r="L315" s="1015"/>
      <c r="M315" s="1015"/>
      <c r="N315" s="1016"/>
      <c r="O315" s="1015"/>
      <c r="P315" s="1015"/>
      <c r="Q315" s="1015"/>
      <c r="R315" s="1015"/>
      <c r="S315" s="1016"/>
    </row>
    <row r="316" spans="1:19">
      <c r="A316" s="1012" t="s">
        <v>1209</v>
      </c>
      <c r="B316" s="1012" t="s">
        <v>283</v>
      </c>
      <c r="C316" s="1012" t="s">
        <v>1211</v>
      </c>
      <c r="D316" s="1012" t="s">
        <v>1212</v>
      </c>
      <c r="E316" s="1012" t="s">
        <v>19</v>
      </c>
      <c r="F316" s="1013">
        <v>40176</v>
      </c>
      <c r="G316" s="1012" t="s">
        <v>283</v>
      </c>
      <c r="H316" s="1015">
        <v>1753000</v>
      </c>
      <c r="I316" s="1015"/>
      <c r="J316" s="1015"/>
      <c r="K316" s="1012" t="s">
        <v>283</v>
      </c>
      <c r="L316" s="1015"/>
      <c r="M316" s="1015"/>
      <c r="N316" s="1016"/>
      <c r="O316" s="1015"/>
      <c r="P316" s="1015"/>
      <c r="Q316" s="1015"/>
      <c r="R316" s="1015"/>
      <c r="S316" s="1016"/>
    </row>
    <row r="317" spans="1:19">
      <c r="A317" s="1012" t="s">
        <v>1209</v>
      </c>
      <c r="B317" s="1012" t="s">
        <v>283</v>
      </c>
      <c r="C317" s="1012" t="s">
        <v>1211</v>
      </c>
      <c r="D317" s="1012" t="s">
        <v>1212</v>
      </c>
      <c r="E317" s="1012" t="s">
        <v>19</v>
      </c>
      <c r="F317" s="1013">
        <v>41241</v>
      </c>
      <c r="G317" s="1012" t="s">
        <v>283</v>
      </c>
      <c r="H317" s="1015"/>
      <c r="I317" s="1015"/>
      <c r="J317" s="1015"/>
      <c r="K317" s="1012" t="s">
        <v>283</v>
      </c>
      <c r="L317" s="1015">
        <v>1268825.6000000001</v>
      </c>
      <c r="M317" s="1015"/>
      <c r="N317" s="1016">
        <v>1360</v>
      </c>
      <c r="O317" s="1015">
        <v>932.96</v>
      </c>
      <c r="P317" s="1015">
        <v>-91174.399999999994</v>
      </c>
      <c r="Q317" s="1015"/>
      <c r="R317" s="1015"/>
      <c r="S317" s="1016"/>
    </row>
    <row r="318" spans="1:19">
      <c r="A318" s="1012" t="s">
        <v>1209</v>
      </c>
      <c r="B318" s="1012" t="s">
        <v>283</v>
      </c>
      <c r="C318" s="1012" t="s">
        <v>1211</v>
      </c>
      <c r="D318" s="1012" t="s">
        <v>1212</v>
      </c>
      <c r="E318" s="1012" t="s">
        <v>19</v>
      </c>
      <c r="F318" s="1013">
        <v>41242</v>
      </c>
      <c r="G318" s="1012" t="s">
        <v>283</v>
      </c>
      <c r="H318" s="1015"/>
      <c r="I318" s="1015"/>
      <c r="J318" s="1015"/>
      <c r="K318" s="1012" t="s">
        <v>283</v>
      </c>
      <c r="L318" s="1015">
        <v>2831259.86</v>
      </c>
      <c r="M318" s="1015"/>
      <c r="N318" s="1016">
        <v>3037</v>
      </c>
      <c r="O318" s="1015">
        <v>932.25546899999995</v>
      </c>
      <c r="P318" s="1015">
        <v>-205740.14</v>
      </c>
      <c r="Q318" s="1015"/>
      <c r="R318" s="1015">
        <v>115861.34</v>
      </c>
      <c r="S318" s="1016">
        <v>132</v>
      </c>
    </row>
    <row r="319" spans="1:19">
      <c r="A319" s="1012" t="s">
        <v>1209</v>
      </c>
      <c r="B319" s="1012" t="s">
        <v>283</v>
      </c>
      <c r="C319" s="1012" t="s">
        <v>1211</v>
      </c>
      <c r="D319" s="1012" t="s">
        <v>1212</v>
      </c>
      <c r="E319" s="1012" t="s">
        <v>19</v>
      </c>
      <c r="F319" s="1013">
        <v>41285</v>
      </c>
      <c r="G319" s="1012" t="s">
        <v>283</v>
      </c>
      <c r="H319" s="1015"/>
      <c r="I319" s="1015"/>
      <c r="J319" s="1015"/>
      <c r="K319" s="1012" t="s">
        <v>283</v>
      </c>
      <c r="L319" s="1015"/>
      <c r="M319" s="1015">
        <v>-32969.919999999998</v>
      </c>
      <c r="N319" s="1016"/>
      <c r="O319" s="1015"/>
      <c r="P319" s="1015"/>
      <c r="Q319" s="1015"/>
      <c r="R319" s="1015"/>
      <c r="S319" s="1016"/>
    </row>
    <row r="320" spans="1:19">
      <c r="A320" s="1012" t="s">
        <v>1209</v>
      </c>
      <c r="B320" s="1012" t="s">
        <v>283</v>
      </c>
      <c r="C320" s="1012" t="s">
        <v>1211</v>
      </c>
      <c r="D320" s="1012" t="s">
        <v>1212</v>
      </c>
      <c r="E320" s="1012" t="s">
        <v>19</v>
      </c>
      <c r="F320" s="1013">
        <v>41359</v>
      </c>
      <c r="G320" s="1012" t="s">
        <v>283</v>
      </c>
      <c r="H320" s="1015"/>
      <c r="I320" s="1015"/>
      <c r="J320" s="1015"/>
      <c r="K320" s="1012" t="s">
        <v>283</v>
      </c>
      <c r="L320" s="1015"/>
      <c r="M320" s="1015">
        <v>-363.42</v>
      </c>
      <c r="N320" s="1016"/>
      <c r="O320" s="1015"/>
      <c r="P320" s="1015"/>
      <c r="Q320" s="1015"/>
      <c r="R320" s="1015"/>
      <c r="S320" s="1016"/>
    </row>
    <row r="321" spans="1:19">
      <c r="A321" s="1012" t="s">
        <v>1213</v>
      </c>
      <c r="B321" s="1012" t="s">
        <v>905</v>
      </c>
      <c r="C321" s="1012" t="s">
        <v>1214</v>
      </c>
      <c r="D321" s="1012" t="s">
        <v>1215</v>
      </c>
      <c r="E321" s="1012" t="s">
        <v>15</v>
      </c>
      <c r="F321" s="1013">
        <v>39899</v>
      </c>
      <c r="G321" s="1012" t="s">
        <v>285</v>
      </c>
      <c r="H321" s="1015">
        <v>24300000</v>
      </c>
      <c r="I321" s="1015">
        <v>0</v>
      </c>
      <c r="J321" s="1015">
        <v>27432357.949999999</v>
      </c>
      <c r="K321" s="1012" t="s">
        <v>898</v>
      </c>
      <c r="L321" s="1015"/>
      <c r="M321" s="1015"/>
      <c r="N321" s="1016"/>
      <c r="O321" s="1015"/>
      <c r="P321" s="1015"/>
      <c r="Q321" s="1015"/>
      <c r="R321" s="1015"/>
      <c r="S321" s="1016"/>
    </row>
    <row r="322" spans="1:19">
      <c r="A322" s="1012" t="s">
        <v>1213</v>
      </c>
      <c r="B322" s="1012" t="s">
        <v>283</v>
      </c>
      <c r="C322" s="1012" t="s">
        <v>1214</v>
      </c>
      <c r="D322" s="1012" t="s">
        <v>1215</v>
      </c>
      <c r="E322" s="1012" t="s">
        <v>15</v>
      </c>
      <c r="F322" s="1013">
        <v>41128</v>
      </c>
      <c r="G322" s="1012" t="s">
        <v>283</v>
      </c>
      <c r="H322" s="1015"/>
      <c r="I322" s="1015"/>
      <c r="J322" s="1015"/>
      <c r="K322" s="1012" t="s">
        <v>283</v>
      </c>
      <c r="L322" s="1015"/>
      <c r="M322" s="1015"/>
      <c r="N322" s="1016"/>
      <c r="O322" s="1015"/>
      <c r="P322" s="1015"/>
      <c r="Q322" s="1015"/>
      <c r="R322" s="1015">
        <v>287213.84999999998</v>
      </c>
      <c r="S322" s="1016">
        <v>315</v>
      </c>
    </row>
    <row r="323" spans="1:19">
      <c r="A323" s="1012" t="s">
        <v>1213</v>
      </c>
      <c r="B323" s="1012" t="s">
        <v>283</v>
      </c>
      <c r="C323" s="1012" t="s">
        <v>1214</v>
      </c>
      <c r="D323" s="1012" t="s">
        <v>1215</v>
      </c>
      <c r="E323" s="1012" t="s">
        <v>15</v>
      </c>
      <c r="F323" s="1013">
        <v>41130</v>
      </c>
      <c r="G323" s="1012" t="s">
        <v>283</v>
      </c>
      <c r="H323" s="1015"/>
      <c r="I323" s="1015"/>
      <c r="J323" s="1015"/>
      <c r="K323" s="1012" t="s">
        <v>283</v>
      </c>
      <c r="L323" s="1015">
        <v>923304</v>
      </c>
      <c r="M323" s="1015"/>
      <c r="N323" s="1016">
        <v>1020</v>
      </c>
      <c r="O323" s="1015">
        <v>905.2</v>
      </c>
      <c r="P323" s="1015">
        <v>-96696</v>
      </c>
      <c r="Q323" s="1015"/>
      <c r="R323" s="1015">
        <v>689313.24</v>
      </c>
      <c r="S323" s="1016">
        <v>756</v>
      </c>
    </row>
    <row r="324" spans="1:19">
      <c r="A324" s="1012" t="s">
        <v>1213</v>
      </c>
      <c r="B324" s="1012" t="s">
        <v>283</v>
      </c>
      <c r="C324" s="1012" t="s">
        <v>1214</v>
      </c>
      <c r="D324" s="1012" t="s">
        <v>1215</v>
      </c>
      <c r="E324" s="1012" t="s">
        <v>15</v>
      </c>
      <c r="F324" s="1013">
        <v>41131</v>
      </c>
      <c r="G324" s="1012" t="s">
        <v>283</v>
      </c>
      <c r="H324" s="1015"/>
      <c r="I324" s="1015"/>
      <c r="J324" s="1015"/>
      <c r="K324" s="1012" t="s">
        <v>283</v>
      </c>
      <c r="L324" s="1015">
        <v>21073056</v>
      </c>
      <c r="M324" s="1015"/>
      <c r="N324" s="1016">
        <v>23280</v>
      </c>
      <c r="O324" s="1015">
        <v>905.2</v>
      </c>
      <c r="P324" s="1015">
        <v>-2206944</v>
      </c>
      <c r="Q324" s="1015"/>
      <c r="R324" s="1015">
        <v>131297.76</v>
      </c>
      <c r="S324" s="1016">
        <v>144</v>
      </c>
    </row>
    <row r="325" spans="1:19">
      <c r="A325" s="1012" t="s">
        <v>1213</v>
      </c>
      <c r="B325" s="1012" t="s">
        <v>283</v>
      </c>
      <c r="C325" s="1012" t="s">
        <v>1214</v>
      </c>
      <c r="D325" s="1012" t="s">
        <v>1215</v>
      </c>
      <c r="E325" s="1012" t="s">
        <v>15</v>
      </c>
      <c r="F325" s="1013">
        <v>41163</v>
      </c>
      <c r="G325" s="1012" t="s">
        <v>283</v>
      </c>
      <c r="H325" s="1015"/>
      <c r="I325" s="1015"/>
      <c r="J325" s="1015"/>
      <c r="K325" s="1012" t="s">
        <v>283</v>
      </c>
      <c r="L325" s="1015"/>
      <c r="M325" s="1015">
        <v>-219963.6</v>
      </c>
      <c r="N325" s="1016"/>
      <c r="O325" s="1015"/>
      <c r="P325" s="1015"/>
      <c r="Q325" s="1015"/>
      <c r="R325" s="1015"/>
      <c r="S325" s="1016"/>
    </row>
    <row r="326" spans="1:19">
      <c r="A326" s="1012" t="s">
        <v>1216</v>
      </c>
      <c r="B326" s="1012" t="s">
        <v>3028</v>
      </c>
      <c r="C326" s="1012" t="s">
        <v>1217</v>
      </c>
      <c r="D326" s="1012" t="s">
        <v>1218</v>
      </c>
      <c r="E326" s="1012" t="s">
        <v>967</v>
      </c>
      <c r="F326" s="1013">
        <v>39805</v>
      </c>
      <c r="G326" s="1012" t="s">
        <v>284</v>
      </c>
      <c r="H326" s="1015">
        <v>11560000</v>
      </c>
      <c r="I326" s="1015">
        <v>0</v>
      </c>
      <c r="J326" s="1015">
        <v>1396988.89</v>
      </c>
      <c r="K326" s="1012" t="s">
        <v>2930</v>
      </c>
      <c r="L326" s="1015"/>
      <c r="M326" s="1015"/>
      <c r="N326" s="1016"/>
      <c r="O326" s="1015"/>
      <c r="P326" s="1015"/>
      <c r="Q326" s="1015"/>
      <c r="R326" s="1015"/>
      <c r="S326" s="1016"/>
    </row>
    <row r="327" spans="1:19">
      <c r="A327" s="1012" t="s">
        <v>1216</v>
      </c>
      <c r="B327" s="1012" t="s">
        <v>283</v>
      </c>
      <c r="C327" s="1012" t="s">
        <v>1217</v>
      </c>
      <c r="D327" s="1012" t="s">
        <v>1218</v>
      </c>
      <c r="E327" s="1012" t="s">
        <v>967</v>
      </c>
      <c r="F327" s="1013">
        <v>42916</v>
      </c>
      <c r="G327" s="1012" t="s">
        <v>283</v>
      </c>
      <c r="H327" s="1015"/>
      <c r="I327" s="1015"/>
      <c r="J327" s="1015"/>
      <c r="K327" s="1012" t="s">
        <v>283</v>
      </c>
      <c r="L327" s="1015"/>
      <c r="M327" s="1015"/>
      <c r="N327" s="1016"/>
      <c r="O327" s="1015"/>
      <c r="P327" s="1015">
        <v>-11560000</v>
      </c>
      <c r="Q327" s="1015"/>
      <c r="R327" s="1015"/>
      <c r="S327" s="1016"/>
    </row>
    <row r="328" spans="1:19">
      <c r="A328" s="1012" t="s">
        <v>1216</v>
      </c>
      <c r="B328" s="1012" t="s">
        <v>283</v>
      </c>
      <c r="C328" s="1012" t="s">
        <v>1217</v>
      </c>
      <c r="D328" s="1012" t="s">
        <v>1218</v>
      </c>
      <c r="E328" s="1012" t="s">
        <v>967</v>
      </c>
      <c r="F328" s="1013">
        <v>43034</v>
      </c>
      <c r="G328" s="1012" t="s">
        <v>283</v>
      </c>
      <c r="H328" s="1015"/>
      <c r="I328" s="1015"/>
      <c r="J328" s="1015"/>
      <c r="K328" s="1012" t="s">
        <v>283</v>
      </c>
      <c r="L328" s="1015"/>
      <c r="M328" s="1015"/>
      <c r="N328" s="1016"/>
      <c r="O328" s="1015"/>
      <c r="P328" s="1015"/>
      <c r="Q328" s="1015">
        <v>880000</v>
      </c>
      <c r="R328" s="1015"/>
      <c r="S328" s="1016"/>
    </row>
    <row r="329" spans="1:19">
      <c r="A329" s="1012" t="s">
        <v>1219</v>
      </c>
      <c r="B329" s="1012" t="s">
        <v>924</v>
      </c>
      <c r="C329" s="1012" t="s">
        <v>1220</v>
      </c>
      <c r="D329" s="1012" t="s">
        <v>1221</v>
      </c>
      <c r="E329" s="1012" t="s">
        <v>60</v>
      </c>
      <c r="F329" s="1013">
        <v>39850</v>
      </c>
      <c r="G329" s="1012" t="s">
        <v>285</v>
      </c>
      <c r="H329" s="1015">
        <v>3564000</v>
      </c>
      <c r="I329" s="1015">
        <v>0</v>
      </c>
      <c r="J329" s="1015">
        <v>4672098.5</v>
      </c>
      <c r="K329" s="1012" t="s">
        <v>1196</v>
      </c>
      <c r="L329" s="1015"/>
      <c r="M329" s="1015"/>
      <c r="N329" s="1016"/>
      <c r="O329" s="1015"/>
      <c r="P329" s="1015"/>
      <c r="Q329" s="1015"/>
      <c r="R329" s="1015"/>
      <c r="S329" s="1016"/>
    </row>
    <row r="330" spans="1:19">
      <c r="A330" s="1012" t="s">
        <v>1219</v>
      </c>
      <c r="B330" s="1012" t="s">
        <v>283</v>
      </c>
      <c r="C330" s="1012" t="s">
        <v>1220</v>
      </c>
      <c r="D330" s="1012" t="s">
        <v>1221</v>
      </c>
      <c r="E330" s="1012" t="s">
        <v>60</v>
      </c>
      <c r="F330" s="1013">
        <v>41598</v>
      </c>
      <c r="G330" s="1012" t="s">
        <v>283</v>
      </c>
      <c r="H330" s="1015"/>
      <c r="I330" s="1015"/>
      <c r="J330" s="1015"/>
      <c r="K330" s="1012" t="s">
        <v>283</v>
      </c>
      <c r="L330" s="1015">
        <v>3564000</v>
      </c>
      <c r="M330" s="1015"/>
      <c r="N330" s="1016">
        <v>3564</v>
      </c>
      <c r="O330" s="1015">
        <v>1000</v>
      </c>
      <c r="P330" s="1015"/>
      <c r="Q330" s="1015"/>
      <c r="R330" s="1015">
        <v>178000</v>
      </c>
      <c r="S330" s="1016">
        <v>178</v>
      </c>
    </row>
    <row r="331" spans="1:19">
      <c r="A331" s="1012" t="s">
        <v>1222</v>
      </c>
      <c r="B331" s="1012" t="s">
        <v>1013</v>
      </c>
      <c r="C331" s="1012" t="s">
        <v>1223</v>
      </c>
      <c r="D331" s="1012" t="s">
        <v>1224</v>
      </c>
      <c r="E331" s="1012" t="s">
        <v>83</v>
      </c>
      <c r="F331" s="1013">
        <v>39822</v>
      </c>
      <c r="G331" s="1012" t="s">
        <v>284</v>
      </c>
      <c r="H331" s="1015">
        <v>10000000</v>
      </c>
      <c r="I331" s="1015">
        <v>0</v>
      </c>
      <c r="J331" s="1015">
        <v>11586666.67</v>
      </c>
      <c r="K331" s="1012" t="s">
        <v>1196</v>
      </c>
      <c r="L331" s="1015"/>
      <c r="M331" s="1015"/>
      <c r="N331" s="1016"/>
      <c r="O331" s="1015"/>
      <c r="P331" s="1015"/>
      <c r="Q331" s="1015"/>
      <c r="R331" s="1015"/>
      <c r="S331" s="1016"/>
    </row>
    <row r="332" spans="1:19">
      <c r="A332" s="1012" t="s">
        <v>1222</v>
      </c>
      <c r="B332" s="1012" t="s">
        <v>283</v>
      </c>
      <c r="C332" s="1012" t="s">
        <v>1223</v>
      </c>
      <c r="D332" s="1012" t="s">
        <v>1224</v>
      </c>
      <c r="E332" s="1012" t="s">
        <v>83</v>
      </c>
      <c r="F332" s="1013">
        <v>40801</v>
      </c>
      <c r="G332" s="1012" t="s">
        <v>283</v>
      </c>
      <c r="H332" s="1015"/>
      <c r="I332" s="1015"/>
      <c r="J332" s="1015"/>
      <c r="K332" s="1012" t="s">
        <v>283</v>
      </c>
      <c r="L332" s="1015">
        <v>10000000</v>
      </c>
      <c r="M332" s="1015"/>
      <c r="N332" s="1016">
        <v>10000</v>
      </c>
      <c r="O332" s="1015">
        <v>1000</v>
      </c>
      <c r="P332" s="1015"/>
      <c r="Q332" s="1015"/>
      <c r="R332" s="1015"/>
      <c r="S332" s="1016"/>
    </row>
    <row r="333" spans="1:19">
      <c r="A333" s="1012" t="s">
        <v>1222</v>
      </c>
      <c r="B333" s="1012" t="s">
        <v>283</v>
      </c>
      <c r="C333" s="1012" t="s">
        <v>1223</v>
      </c>
      <c r="D333" s="1012" t="s">
        <v>1224</v>
      </c>
      <c r="E333" s="1012" t="s">
        <v>83</v>
      </c>
      <c r="F333" s="1013">
        <v>40884</v>
      </c>
      <c r="G333" s="1012" t="s">
        <v>283</v>
      </c>
      <c r="H333" s="1015"/>
      <c r="I333" s="1015"/>
      <c r="J333" s="1015"/>
      <c r="K333" s="1012" t="s">
        <v>283</v>
      </c>
      <c r="L333" s="1015"/>
      <c r="M333" s="1015"/>
      <c r="N333" s="1016"/>
      <c r="O333" s="1015"/>
      <c r="P333" s="1015"/>
      <c r="Q333" s="1015"/>
      <c r="R333" s="1015">
        <v>245000</v>
      </c>
      <c r="S333" s="1016">
        <v>86705</v>
      </c>
    </row>
    <row r="334" spans="1:19">
      <c r="A334" s="1012" t="s">
        <v>1225</v>
      </c>
      <c r="B334" s="1012" t="s">
        <v>1226</v>
      </c>
      <c r="C334" s="1012" t="s">
        <v>1227</v>
      </c>
      <c r="D334" s="1012" t="s">
        <v>882</v>
      </c>
      <c r="E334" s="1012" t="s">
        <v>6</v>
      </c>
      <c r="F334" s="1013">
        <v>39794</v>
      </c>
      <c r="G334" s="1012" t="s">
        <v>284</v>
      </c>
      <c r="H334" s="1015">
        <v>55000000</v>
      </c>
      <c r="I334" s="1015">
        <v>0</v>
      </c>
      <c r="J334" s="1015">
        <v>65855083.329999998</v>
      </c>
      <c r="K334" s="1012" t="s">
        <v>1196</v>
      </c>
      <c r="L334" s="1015"/>
      <c r="M334" s="1015"/>
      <c r="N334" s="1016"/>
      <c r="O334" s="1015"/>
      <c r="P334" s="1015"/>
      <c r="Q334" s="1015"/>
      <c r="R334" s="1015"/>
      <c r="S334" s="1016"/>
    </row>
    <row r="335" spans="1:19">
      <c r="A335" s="1012" t="s">
        <v>1225</v>
      </c>
      <c r="B335" s="1012" t="s">
        <v>283</v>
      </c>
      <c r="C335" s="1012" t="s">
        <v>1227</v>
      </c>
      <c r="D335" s="1012" t="s">
        <v>882</v>
      </c>
      <c r="E335" s="1012" t="s">
        <v>6</v>
      </c>
      <c r="F335" s="1013">
        <v>41087</v>
      </c>
      <c r="G335" s="1012" t="s">
        <v>283</v>
      </c>
      <c r="H335" s="1015"/>
      <c r="I335" s="1015"/>
      <c r="J335" s="1015"/>
      <c r="K335" s="1012" t="s">
        <v>283</v>
      </c>
      <c r="L335" s="1015">
        <v>55000000</v>
      </c>
      <c r="M335" s="1015"/>
      <c r="N335" s="1016">
        <v>55000</v>
      </c>
      <c r="O335" s="1015">
        <v>1000</v>
      </c>
      <c r="P335" s="1015"/>
      <c r="Q335" s="1015"/>
      <c r="R335" s="1015"/>
      <c r="S335" s="1016"/>
    </row>
    <row r="336" spans="1:19">
      <c r="A336" s="1012" t="s">
        <v>1225</v>
      </c>
      <c r="B336" s="1012" t="s">
        <v>283</v>
      </c>
      <c r="C336" s="1012" t="s">
        <v>1227</v>
      </c>
      <c r="D336" s="1012" t="s">
        <v>882</v>
      </c>
      <c r="E336" s="1012" t="s">
        <v>6</v>
      </c>
      <c r="F336" s="1013">
        <v>42151</v>
      </c>
      <c r="G336" s="1012" t="s">
        <v>283</v>
      </c>
      <c r="H336" s="1015"/>
      <c r="I336" s="1015"/>
      <c r="J336" s="1015"/>
      <c r="K336" s="1012" t="s">
        <v>283</v>
      </c>
      <c r="L336" s="1015"/>
      <c r="M336" s="1015"/>
      <c r="N336" s="1016"/>
      <c r="O336" s="1015"/>
      <c r="P336" s="1015"/>
      <c r="Q336" s="1015"/>
      <c r="R336" s="1015">
        <v>1115500</v>
      </c>
      <c r="S336" s="1016">
        <v>350767.26</v>
      </c>
    </row>
    <row r="337" spans="1:19">
      <c r="A337" s="1012" t="s">
        <v>1228</v>
      </c>
      <c r="B337" s="1012" t="s">
        <v>905</v>
      </c>
      <c r="C337" s="1012" t="s">
        <v>1229</v>
      </c>
      <c r="D337" s="1012" t="s">
        <v>1230</v>
      </c>
      <c r="E337" s="1012" t="s">
        <v>1231</v>
      </c>
      <c r="F337" s="1013">
        <v>39934</v>
      </c>
      <c r="G337" s="1012" t="s">
        <v>285</v>
      </c>
      <c r="H337" s="1015">
        <v>2250000</v>
      </c>
      <c r="I337" s="1015">
        <v>0</v>
      </c>
      <c r="J337" s="1015">
        <v>2344662.4300000002</v>
      </c>
      <c r="K337" s="1012" t="s">
        <v>898</v>
      </c>
      <c r="L337" s="1015"/>
      <c r="M337" s="1015"/>
      <c r="N337" s="1016"/>
      <c r="O337" s="1015"/>
      <c r="P337" s="1015"/>
      <c r="Q337" s="1015"/>
      <c r="R337" s="1015"/>
      <c r="S337" s="1016"/>
    </row>
    <row r="338" spans="1:19">
      <c r="A338" s="1012" t="s">
        <v>1228</v>
      </c>
      <c r="B338" s="1012" t="s">
        <v>283</v>
      </c>
      <c r="C338" s="1012" t="s">
        <v>1229</v>
      </c>
      <c r="D338" s="1012" t="s">
        <v>1230</v>
      </c>
      <c r="E338" s="1012" t="s">
        <v>1231</v>
      </c>
      <c r="F338" s="1013">
        <v>41211</v>
      </c>
      <c r="G338" s="1012" t="s">
        <v>283</v>
      </c>
      <c r="H338" s="1015"/>
      <c r="I338" s="1015"/>
      <c r="J338" s="1015"/>
      <c r="K338" s="1012" t="s">
        <v>283</v>
      </c>
      <c r="L338" s="1015">
        <v>24750</v>
      </c>
      <c r="M338" s="1015"/>
      <c r="N338" s="1016">
        <v>30</v>
      </c>
      <c r="O338" s="1015">
        <v>825</v>
      </c>
      <c r="P338" s="1015">
        <v>-5250</v>
      </c>
      <c r="Q338" s="1015"/>
      <c r="R338" s="1015"/>
      <c r="S338" s="1016"/>
    </row>
    <row r="339" spans="1:19">
      <c r="A339" s="1012" t="s">
        <v>1228</v>
      </c>
      <c r="B339" s="1012" t="s">
        <v>283</v>
      </c>
      <c r="C339" s="1012" t="s">
        <v>1229</v>
      </c>
      <c r="D339" s="1012" t="s">
        <v>1230</v>
      </c>
      <c r="E339" s="1012" t="s">
        <v>1231</v>
      </c>
      <c r="F339" s="1013">
        <v>41214</v>
      </c>
      <c r="G339" s="1012" t="s">
        <v>283</v>
      </c>
      <c r="H339" s="1015"/>
      <c r="I339" s="1015"/>
      <c r="J339" s="1015"/>
      <c r="K339" s="1012" t="s">
        <v>283</v>
      </c>
      <c r="L339" s="1015">
        <v>1831500</v>
      </c>
      <c r="M339" s="1015"/>
      <c r="N339" s="1016">
        <v>2220</v>
      </c>
      <c r="O339" s="1015">
        <v>825</v>
      </c>
      <c r="P339" s="1015">
        <v>-388500</v>
      </c>
      <c r="Q339" s="1015"/>
      <c r="R339" s="1015">
        <v>84057.43</v>
      </c>
      <c r="S339" s="1016">
        <v>113</v>
      </c>
    </row>
    <row r="340" spans="1:19">
      <c r="A340" s="1012" t="s">
        <v>1228</v>
      </c>
      <c r="B340" s="1012" t="s">
        <v>283</v>
      </c>
      <c r="C340" s="1012" t="s">
        <v>1229</v>
      </c>
      <c r="D340" s="1012" t="s">
        <v>1230</v>
      </c>
      <c r="E340" s="1012" t="s">
        <v>1231</v>
      </c>
      <c r="F340" s="1013">
        <v>41285</v>
      </c>
      <c r="G340" s="1012" t="s">
        <v>283</v>
      </c>
      <c r="H340" s="1015"/>
      <c r="I340" s="1015"/>
      <c r="J340" s="1015"/>
      <c r="K340" s="1012" t="s">
        <v>283</v>
      </c>
      <c r="L340" s="1015"/>
      <c r="M340" s="1015">
        <v>-18562.5</v>
      </c>
      <c r="N340" s="1016"/>
      <c r="O340" s="1015"/>
      <c r="P340" s="1015"/>
      <c r="Q340" s="1015"/>
      <c r="R340" s="1015"/>
      <c r="S340" s="1016"/>
    </row>
    <row r="341" spans="1:19">
      <c r="A341" s="1012" t="s">
        <v>1228</v>
      </c>
      <c r="B341" s="1012" t="s">
        <v>283</v>
      </c>
      <c r="C341" s="1012" t="s">
        <v>1229</v>
      </c>
      <c r="D341" s="1012" t="s">
        <v>1230</v>
      </c>
      <c r="E341" s="1012" t="s">
        <v>1231</v>
      </c>
      <c r="F341" s="1013">
        <v>41359</v>
      </c>
      <c r="G341" s="1012" t="s">
        <v>283</v>
      </c>
      <c r="H341" s="1015"/>
      <c r="I341" s="1015"/>
      <c r="J341" s="1015"/>
      <c r="K341" s="1012" t="s">
        <v>283</v>
      </c>
      <c r="L341" s="1015"/>
      <c r="M341" s="1015">
        <v>-6437.5</v>
      </c>
      <c r="N341" s="1016"/>
      <c r="O341" s="1015"/>
      <c r="P341" s="1015"/>
      <c r="Q341" s="1015"/>
      <c r="R341" s="1015"/>
      <c r="S341" s="1016"/>
    </row>
    <row r="342" spans="1:19">
      <c r="A342" s="1012" t="s">
        <v>1232</v>
      </c>
      <c r="B342" s="1012" t="s">
        <v>1049</v>
      </c>
      <c r="C342" s="1012" t="s">
        <v>1233</v>
      </c>
      <c r="D342" s="1012" t="s">
        <v>1234</v>
      </c>
      <c r="E342" s="1012" t="s">
        <v>894</v>
      </c>
      <c r="F342" s="1013">
        <v>39773</v>
      </c>
      <c r="G342" s="1012" t="s">
        <v>284</v>
      </c>
      <c r="H342" s="1015">
        <v>27875000</v>
      </c>
      <c r="I342" s="1015">
        <v>0</v>
      </c>
      <c r="J342" s="1015">
        <v>29283302.579999998</v>
      </c>
      <c r="K342" s="1012" t="s">
        <v>1196</v>
      </c>
      <c r="L342" s="1015"/>
      <c r="M342" s="1015"/>
      <c r="N342" s="1016"/>
      <c r="O342" s="1015"/>
      <c r="P342" s="1015"/>
      <c r="Q342" s="1015"/>
      <c r="R342" s="1015"/>
      <c r="S342" s="1016"/>
    </row>
    <row r="343" spans="1:19">
      <c r="A343" s="1012" t="s">
        <v>1232</v>
      </c>
      <c r="B343" s="1012" t="s">
        <v>283</v>
      </c>
      <c r="C343" s="1012" t="s">
        <v>1233</v>
      </c>
      <c r="D343" s="1012" t="s">
        <v>1234</v>
      </c>
      <c r="E343" s="1012" t="s">
        <v>894</v>
      </c>
      <c r="F343" s="1013">
        <v>40086</v>
      </c>
      <c r="G343" s="1012" t="s">
        <v>283</v>
      </c>
      <c r="H343" s="1015"/>
      <c r="I343" s="1015"/>
      <c r="J343" s="1015"/>
      <c r="K343" s="1012" t="s">
        <v>283</v>
      </c>
      <c r="L343" s="1015">
        <v>27875000</v>
      </c>
      <c r="M343" s="1015"/>
      <c r="N343" s="1016">
        <v>27875</v>
      </c>
      <c r="O343" s="1015">
        <v>1000</v>
      </c>
      <c r="P343" s="1015"/>
      <c r="Q343" s="1015"/>
      <c r="R343" s="1015"/>
      <c r="S343" s="1016"/>
    </row>
    <row r="344" spans="1:19">
      <c r="A344" s="1012" t="s">
        <v>1232</v>
      </c>
      <c r="B344" s="1012" t="s">
        <v>283</v>
      </c>
      <c r="C344" s="1012" t="s">
        <v>1233</v>
      </c>
      <c r="D344" s="1012" t="s">
        <v>1234</v>
      </c>
      <c r="E344" s="1012" t="s">
        <v>894</v>
      </c>
      <c r="F344" s="1013">
        <v>40114</v>
      </c>
      <c r="G344" s="1012" t="s">
        <v>283</v>
      </c>
      <c r="H344" s="1015"/>
      <c r="I344" s="1015"/>
      <c r="J344" s="1015"/>
      <c r="K344" s="1012" t="s">
        <v>283</v>
      </c>
      <c r="L344" s="1015"/>
      <c r="M344" s="1015"/>
      <c r="N344" s="1016"/>
      <c r="O344" s="1015"/>
      <c r="P344" s="1015"/>
      <c r="Q344" s="1015"/>
      <c r="R344" s="1015">
        <v>212000</v>
      </c>
      <c r="S344" s="1016">
        <v>125413</v>
      </c>
    </row>
    <row r="345" spans="1:19">
      <c r="A345" s="1012" t="s">
        <v>1235</v>
      </c>
      <c r="B345" s="1012" t="s">
        <v>891</v>
      </c>
      <c r="C345" s="1012" t="s">
        <v>1236</v>
      </c>
      <c r="D345" s="1012" t="s">
        <v>1237</v>
      </c>
      <c r="E345" s="1012" t="s">
        <v>1238</v>
      </c>
      <c r="F345" s="1013">
        <v>39829</v>
      </c>
      <c r="G345" s="1012" t="s">
        <v>285</v>
      </c>
      <c r="H345" s="1015">
        <v>15000000</v>
      </c>
      <c r="I345" s="1015">
        <v>0</v>
      </c>
      <c r="J345" s="1015">
        <v>15922937.5</v>
      </c>
      <c r="K345" s="1012" t="s">
        <v>1196</v>
      </c>
      <c r="L345" s="1015"/>
      <c r="M345" s="1015"/>
      <c r="N345" s="1016"/>
      <c r="O345" s="1015"/>
      <c r="P345" s="1015"/>
      <c r="Q345" s="1015"/>
      <c r="R345" s="1015"/>
      <c r="S345" s="1016"/>
    </row>
    <row r="346" spans="1:19">
      <c r="A346" s="1012" t="s">
        <v>1235</v>
      </c>
      <c r="B346" s="1012" t="s">
        <v>283</v>
      </c>
      <c r="C346" s="1012" t="s">
        <v>1236</v>
      </c>
      <c r="D346" s="1012" t="s">
        <v>1237</v>
      </c>
      <c r="E346" s="1012" t="s">
        <v>1238</v>
      </c>
      <c r="F346" s="1013">
        <v>39903</v>
      </c>
      <c r="G346" s="1012" t="s">
        <v>283</v>
      </c>
      <c r="H346" s="1015"/>
      <c r="I346" s="1015"/>
      <c r="J346" s="1015"/>
      <c r="K346" s="1012" t="s">
        <v>283</v>
      </c>
      <c r="L346" s="1015">
        <v>15000000</v>
      </c>
      <c r="M346" s="1015"/>
      <c r="N346" s="1016">
        <v>15000</v>
      </c>
      <c r="O346" s="1015">
        <v>1000</v>
      </c>
      <c r="P346" s="1015"/>
      <c r="Q346" s="1015"/>
      <c r="R346" s="1015"/>
      <c r="S346" s="1016"/>
    </row>
    <row r="347" spans="1:19">
      <c r="A347" s="1012" t="s">
        <v>1235</v>
      </c>
      <c r="B347" s="1012" t="s">
        <v>283</v>
      </c>
      <c r="C347" s="1012" t="s">
        <v>1236</v>
      </c>
      <c r="D347" s="1012" t="s">
        <v>1237</v>
      </c>
      <c r="E347" s="1012" t="s">
        <v>1238</v>
      </c>
      <c r="F347" s="1013">
        <v>39918</v>
      </c>
      <c r="G347" s="1012" t="s">
        <v>283</v>
      </c>
      <c r="H347" s="1015"/>
      <c r="I347" s="1015"/>
      <c r="J347" s="1015"/>
      <c r="K347" s="1012" t="s">
        <v>283</v>
      </c>
      <c r="L347" s="1015"/>
      <c r="M347" s="1015"/>
      <c r="N347" s="1016"/>
      <c r="O347" s="1015"/>
      <c r="P347" s="1015"/>
      <c r="Q347" s="1015"/>
      <c r="R347" s="1015">
        <v>750000</v>
      </c>
      <c r="S347" s="1016">
        <v>750</v>
      </c>
    </row>
    <row r="348" spans="1:19">
      <c r="A348" s="1012" t="s">
        <v>1239</v>
      </c>
      <c r="B348" s="1012" t="s">
        <v>953</v>
      </c>
      <c r="C348" s="1012" t="s">
        <v>1240</v>
      </c>
      <c r="D348" s="1012" t="s">
        <v>1241</v>
      </c>
      <c r="E348" s="1012" t="s">
        <v>1072</v>
      </c>
      <c r="F348" s="1013">
        <v>39787</v>
      </c>
      <c r="G348" s="1012" t="s">
        <v>284</v>
      </c>
      <c r="H348" s="1015">
        <v>10000000</v>
      </c>
      <c r="I348" s="1015">
        <v>0</v>
      </c>
      <c r="J348" s="1015">
        <v>13886111.109999999</v>
      </c>
      <c r="K348" s="1012" t="s">
        <v>1196</v>
      </c>
      <c r="L348" s="1015"/>
      <c r="M348" s="1015"/>
      <c r="N348" s="1016"/>
      <c r="O348" s="1015"/>
      <c r="P348" s="1015"/>
      <c r="Q348" s="1015"/>
      <c r="R348" s="1015"/>
      <c r="S348" s="1016"/>
    </row>
    <row r="349" spans="1:19">
      <c r="A349" s="1012" t="s">
        <v>1239</v>
      </c>
      <c r="B349" s="1012" t="s">
        <v>283</v>
      </c>
      <c r="C349" s="1012" t="s">
        <v>1240</v>
      </c>
      <c r="D349" s="1012" t="s">
        <v>1241</v>
      </c>
      <c r="E349" s="1012" t="s">
        <v>1072</v>
      </c>
      <c r="F349" s="1013">
        <v>40780</v>
      </c>
      <c r="G349" s="1012" t="s">
        <v>283</v>
      </c>
      <c r="H349" s="1015"/>
      <c r="I349" s="1015"/>
      <c r="J349" s="1015"/>
      <c r="K349" s="1012" t="s">
        <v>283</v>
      </c>
      <c r="L349" s="1015">
        <v>10000000</v>
      </c>
      <c r="M349" s="1015"/>
      <c r="N349" s="1016">
        <v>10000</v>
      </c>
      <c r="O349" s="1015">
        <v>1000</v>
      </c>
      <c r="P349" s="1015"/>
      <c r="Q349" s="1015"/>
      <c r="R349" s="1015"/>
      <c r="S349" s="1016"/>
    </row>
    <row r="350" spans="1:19">
      <c r="A350" s="1012" t="s">
        <v>1239</v>
      </c>
      <c r="B350" s="1012" t="s">
        <v>283</v>
      </c>
      <c r="C350" s="1012" t="s">
        <v>1240</v>
      </c>
      <c r="D350" s="1012" t="s">
        <v>1241</v>
      </c>
      <c r="E350" s="1012" t="s">
        <v>1072</v>
      </c>
      <c r="F350" s="1013">
        <v>40835</v>
      </c>
      <c r="G350" s="1012" t="s">
        <v>283</v>
      </c>
      <c r="H350" s="1015"/>
      <c r="I350" s="1015"/>
      <c r="J350" s="1015"/>
      <c r="K350" s="1012" t="s">
        <v>283</v>
      </c>
      <c r="L350" s="1015"/>
      <c r="M350" s="1015"/>
      <c r="N350" s="1016"/>
      <c r="O350" s="1015"/>
      <c r="P350" s="1015"/>
      <c r="Q350" s="1015"/>
      <c r="R350" s="1015">
        <v>2525000</v>
      </c>
      <c r="S350" s="1016">
        <v>234742</v>
      </c>
    </row>
    <row r="351" spans="1:19">
      <c r="A351" s="1012" t="s">
        <v>1242</v>
      </c>
      <c r="B351" s="1012" t="s">
        <v>1243</v>
      </c>
      <c r="C351" s="1012" t="s">
        <v>1244</v>
      </c>
      <c r="D351" s="1012" t="s">
        <v>1245</v>
      </c>
      <c r="E351" s="1012" t="s">
        <v>166</v>
      </c>
      <c r="F351" s="1013">
        <v>39871</v>
      </c>
      <c r="G351" s="1012" t="s">
        <v>285</v>
      </c>
      <c r="H351" s="1015">
        <v>22500000</v>
      </c>
      <c r="I351" s="1015">
        <v>0</v>
      </c>
      <c r="J351" s="1015">
        <v>31086221.129999999</v>
      </c>
      <c r="K351" s="1012" t="s">
        <v>1196</v>
      </c>
      <c r="L351" s="1015"/>
      <c r="M351" s="1015"/>
      <c r="N351" s="1016"/>
      <c r="O351" s="1015"/>
      <c r="P351" s="1015"/>
      <c r="Q351" s="1015"/>
      <c r="R351" s="1015"/>
      <c r="S351" s="1016"/>
    </row>
    <row r="352" spans="1:19">
      <c r="A352" s="1012" t="s">
        <v>1242</v>
      </c>
      <c r="B352" s="1012" t="s">
        <v>283</v>
      </c>
      <c r="C352" s="1012" t="s">
        <v>1244</v>
      </c>
      <c r="D352" s="1012" t="s">
        <v>1245</v>
      </c>
      <c r="E352" s="1012" t="s">
        <v>166</v>
      </c>
      <c r="F352" s="1013">
        <v>41880</v>
      </c>
      <c r="G352" s="1012" t="s">
        <v>283</v>
      </c>
      <c r="H352" s="1015"/>
      <c r="I352" s="1015"/>
      <c r="J352" s="1015"/>
      <c r="K352" s="1012" t="s">
        <v>283</v>
      </c>
      <c r="L352" s="1015">
        <v>22500000</v>
      </c>
      <c r="M352" s="1015"/>
      <c r="N352" s="1016">
        <v>22500</v>
      </c>
      <c r="O352" s="1015">
        <v>1000</v>
      </c>
      <c r="P352" s="1015"/>
      <c r="Q352" s="1015"/>
      <c r="R352" s="1015">
        <v>1125000</v>
      </c>
      <c r="S352" s="1016">
        <v>1125</v>
      </c>
    </row>
    <row r="353" spans="1:19">
      <c r="A353" s="1012" t="s">
        <v>1246</v>
      </c>
      <c r="B353" s="1012" t="s">
        <v>891</v>
      </c>
      <c r="C353" s="1012" t="s">
        <v>1247</v>
      </c>
      <c r="D353" s="1012" t="s">
        <v>1116</v>
      </c>
      <c r="E353" s="1012" t="s">
        <v>166</v>
      </c>
      <c r="F353" s="1013">
        <v>39843</v>
      </c>
      <c r="G353" s="1012" t="s">
        <v>285</v>
      </c>
      <c r="H353" s="1015">
        <v>5800000</v>
      </c>
      <c r="I353" s="1015">
        <v>0</v>
      </c>
      <c r="J353" s="1015">
        <v>6859176.8300000001</v>
      </c>
      <c r="K353" s="1012" t="s">
        <v>1196</v>
      </c>
      <c r="L353" s="1015"/>
      <c r="M353" s="1015"/>
      <c r="N353" s="1016"/>
      <c r="O353" s="1015"/>
      <c r="P353" s="1015"/>
      <c r="Q353" s="1015"/>
      <c r="R353" s="1015"/>
      <c r="S353" s="1016"/>
    </row>
    <row r="354" spans="1:19">
      <c r="A354" s="1012" t="s">
        <v>1246</v>
      </c>
      <c r="B354" s="1012" t="s">
        <v>283</v>
      </c>
      <c r="C354" s="1012" t="s">
        <v>1247</v>
      </c>
      <c r="D354" s="1012" t="s">
        <v>1116</v>
      </c>
      <c r="E354" s="1012" t="s">
        <v>166</v>
      </c>
      <c r="F354" s="1013">
        <v>40730</v>
      </c>
      <c r="G354" s="1012" t="s">
        <v>283</v>
      </c>
      <c r="H354" s="1015"/>
      <c r="I354" s="1015"/>
      <c r="J354" s="1015"/>
      <c r="K354" s="1012" t="s">
        <v>283</v>
      </c>
      <c r="L354" s="1015">
        <v>5800000</v>
      </c>
      <c r="M354" s="1015"/>
      <c r="N354" s="1016">
        <v>5800</v>
      </c>
      <c r="O354" s="1015">
        <v>1000</v>
      </c>
      <c r="P354" s="1015"/>
      <c r="Q354" s="1015"/>
      <c r="R354" s="1015">
        <v>290000</v>
      </c>
      <c r="S354" s="1016">
        <v>290</v>
      </c>
    </row>
    <row r="355" spans="1:19">
      <c r="A355" s="1012" t="s">
        <v>1248</v>
      </c>
      <c r="B355" s="1012" t="s">
        <v>905</v>
      </c>
      <c r="C355" s="1012" t="s">
        <v>1249</v>
      </c>
      <c r="D355" s="1012" t="s">
        <v>1250</v>
      </c>
      <c r="E355" s="1012" t="s">
        <v>166</v>
      </c>
      <c r="F355" s="1013">
        <v>39864</v>
      </c>
      <c r="G355" s="1012" t="s">
        <v>285</v>
      </c>
      <c r="H355" s="1015">
        <v>22000000</v>
      </c>
      <c r="I355" s="1015">
        <v>0</v>
      </c>
      <c r="J355" s="1015">
        <v>25797528.800000001</v>
      </c>
      <c r="K355" s="1012" t="s">
        <v>898</v>
      </c>
      <c r="L355" s="1015"/>
      <c r="M355" s="1015"/>
      <c r="N355" s="1016"/>
      <c r="O355" s="1015"/>
      <c r="P355" s="1015"/>
      <c r="Q355" s="1015"/>
      <c r="R355" s="1015"/>
      <c r="S355" s="1016"/>
    </row>
    <row r="356" spans="1:19">
      <c r="A356" s="1012" t="s">
        <v>1248</v>
      </c>
      <c r="B356" s="1012" t="s">
        <v>283</v>
      </c>
      <c r="C356" s="1012" t="s">
        <v>1249</v>
      </c>
      <c r="D356" s="1012" t="s">
        <v>1250</v>
      </c>
      <c r="E356" s="1012" t="s">
        <v>166</v>
      </c>
      <c r="F356" s="1013">
        <v>41253</v>
      </c>
      <c r="G356" s="1012" t="s">
        <v>283</v>
      </c>
      <c r="H356" s="1015"/>
      <c r="I356" s="1015"/>
      <c r="J356" s="1015"/>
      <c r="K356" s="1012" t="s">
        <v>283</v>
      </c>
      <c r="L356" s="1015">
        <v>5333059.5999999996</v>
      </c>
      <c r="M356" s="1015"/>
      <c r="N356" s="1016">
        <v>5758</v>
      </c>
      <c r="O356" s="1015">
        <v>926.2</v>
      </c>
      <c r="P356" s="1015">
        <v>-424940.4</v>
      </c>
      <c r="Q356" s="1015"/>
      <c r="R356" s="1015"/>
      <c r="S356" s="1016"/>
    </row>
    <row r="357" spans="1:19">
      <c r="A357" s="1012" t="s">
        <v>1248</v>
      </c>
      <c r="B357" s="1012" t="s">
        <v>283</v>
      </c>
      <c r="C357" s="1012" t="s">
        <v>1249</v>
      </c>
      <c r="D357" s="1012" t="s">
        <v>1250</v>
      </c>
      <c r="E357" s="1012" t="s">
        <v>166</v>
      </c>
      <c r="F357" s="1013">
        <v>41254</v>
      </c>
      <c r="G357" s="1012" t="s">
        <v>283</v>
      </c>
      <c r="H357" s="1015"/>
      <c r="I357" s="1015"/>
      <c r="J357" s="1015"/>
      <c r="K357" s="1012" t="s">
        <v>283</v>
      </c>
      <c r="L357" s="1015">
        <v>15043340.4</v>
      </c>
      <c r="M357" s="1015"/>
      <c r="N357" s="1016">
        <v>16242</v>
      </c>
      <c r="O357" s="1015">
        <v>926.2</v>
      </c>
      <c r="P357" s="1015">
        <v>-1198659.6000000001</v>
      </c>
      <c r="Q357" s="1015"/>
      <c r="R357" s="1015">
        <v>1058725.8</v>
      </c>
      <c r="S357" s="1016">
        <v>1100</v>
      </c>
    </row>
    <row r="358" spans="1:19">
      <c r="A358" s="1012" t="s">
        <v>1248</v>
      </c>
      <c r="B358" s="1012" t="s">
        <v>283</v>
      </c>
      <c r="C358" s="1012" t="s">
        <v>1249</v>
      </c>
      <c r="D358" s="1012" t="s">
        <v>1250</v>
      </c>
      <c r="E358" s="1012" t="s">
        <v>166</v>
      </c>
      <c r="F358" s="1013">
        <v>41285</v>
      </c>
      <c r="G358" s="1012" t="s">
        <v>283</v>
      </c>
      <c r="H358" s="1015"/>
      <c r="I358" s="1015"/>
      <c r="J358" s="1015"/>
      <c r="K358" s="1012" t="s">
        <v>283</v>
      </c>
      <c r="L358" s="1015"/>
      <c r="M358" s="1015">
        <v>-203764</v>
      </c>
      <c r="N358" s="1016"/>
      <c r="O358" s="1015"/>
      <c r="P358" s="1015"/>
      <c r="Q358" s="1015"/>
      <c r="R358" s="1015"/>
      <c r="S358" s="1016"/>
    </row>
    <row r="359" spans="1:19">
      <c r="A359" s="1012" t="s">
        <v>1251</v>
      </c>
      <c r="B359" s="1012"/>
      <c r="C359" s="1012" t="s">
        <v>1252</v>
      </c>
      <c r="D359" s="1012" t="s">
        <v>1253</v>
      </c>
      <c r="E359" s="1012" t="s">
        <v>1231</v>
      </c>
      <c r="F359" s="1013">
        <v>39787</v>
      </c>
      <c r="G359" s="1012" t="s">
        <v>284</v>
      </c>
      <c r="H359" s="1015">
        <v>7225000</v>
      </c>
      <c r="I359" s="1015">
        <v>0</v>
      </c>
      <c r="J359" s="1015">
        <v>3612118.06</v>
      </c>
      <c r="K359" s="1012" t="s">
        <v>898</v>
      </c>
      <c r="L359" s="1015"/>
      <c r="M359" s="1015"/>
      <c r="N359" s="1016"/>
      <c r="O359" s="1015"/>
      <c r="P359" s="1015"/>
      <c r="Q359" s="1015"/>
      <c r="R359" s="1015"/>
      <c r="S359" s="1016"/>
    </row>
    <row r="360" spans="1:19">
      <c r="A360" s="1012" t="s">
        <v>1251</v>
      </c>
      <c r="B360" s="1012" t="s">
        <v>283</v>
      </c>
      <c r="C360" s="1012" t="s">
        <v>1252</v>
      </c>
      <c r="D360" s="1012" t="s">
        <v>1253</v>
      </c>
      <c r="E360" s="1012" t="s">
        <v>1231</v>
      </c>
      <c r="F360" s="1013">
        <v>41178</v>
      </c>
      <c r="G360" s="1012" t="s">
        <v>283</v>
      </c>
      <c r="H360" s="1015"/>
      <c r="I360" s="1015"/>
      <c r="J360" s="1015"/>
      <c r="K360" s="1012" t="s">
        <v>283</v>
      </c>
      <c r="L360" s="1015">
        <v>3000000</v>
      </c>
      <c r="M360" s="1015"/>
      <c r="N360" s="1016">
        <v>7225</v>
      </c>
      <c r="O360" s="1015">
        <v>415.22491300000002</v>
      </c>
      <c r="P360" s="1015">
        <v>-4225000</v>
      </c>
      <c r="Q360" s="1015"/>
      <c r="R360" s="1015"/>
      <c r="S360" s="1016"/>
    </row>
    <row r="361" spans="1:19">
      <c r="A361" s="1012" t="s">
        <v>1254</v>
      </c>
      <c r="B361" s="1012" t="s">
        <v>858</v>
      </c>
      <c r="C361" s="1012" t="s">
        <v>1255</v>
      </c>
      <c r="D361" s="1012" t="s">
        <v>1256</v>
      </c>
      <c r="E361" s="1012" t="s">
        <v>83</v>
      </c>
      <c r="F361" s="1013">
        <v>39805</v>
      </c>
      <c r="G361" s="1012" t="s">
        <v>284</v>
      </c>
      <c r="H361" s="1015">
        <v>11300000</v>
      </c>
      <c r="I361" s="1015">
        <v>0</v>
      </c>
      <c r="J361" s="1015">
        <v>12704145.1</v>
      </c>
      <c r="K361" s="1012" t="s">
        <v>1196</v>
      </c>
      <c r="L361" s="1015"/>
      <c r="M361" s="1015"/>
      <c r="N361" s="1016"/>
      <c r="O361" s="1015"/>
      <c r="P361" s="1015"/>
      <c r="Q361" s="1015"/>
      <c r="R361" s="1015"/>
      <c r="S361" s="1016"/>
    </row>
    <row r="362" spans="1:19">
      <c r="A362" s="1012" t="s">
        <v>1254</v>
      </c>
      <c r="B362" s="1012" t="s">
        <v>283</v>
      </c>
      <c r="C362" s="1012" t="s">
        <v>1255</v>
      </c>
      <c r="D362" s="1012" t="s">
        <v>1256</v>
      </c>
      <c r="E362" s="1012" t="s">
        <v>83</v>
      </c>
      <c r="F362" s="1013">
        <v>40506</v>
      </c>
      <c r="G362" s="1012" t="s">
        <v>283</v>
      </c>
      <c r="H362" s="1015"/>
      <c r="I362" s="1015"/>
      <c r="J362" s="1015"/>
      <c r="K362" s="1012" t="s">
        <v>283</v>
      </c>
      <c r="L362" s="1015">
        <v>11300000</v>
      </c>
      <c r="M362" s="1015"/>
      <c r="N362" s="1016">
        <v>11300</v>
      </c>
      <c r="O362" s="1015">
        <v>1000</v>
      </c>
      <c r="P362" s="1015"/>
      <c r="Q362" s="1015"/>
      <c r="R362" s="1015"/>
      <c r="S362" s="1016"/>
    </row>
    <row r="363" spans="1:19">
      <c r="A363" s="1012" t="s">
        <v>1254</v>
      </c>
      <c r="B363" s="1012" t="s">
        <v>283</v>
      </c>
      <c r="C363" s="1012" t="s">
        <v>1255</v>
      </c>
      <c r="D363" s="1012" t="s">
        <v>1256</v>
      </c>
      <c r="E363" s="1012" t="s">
        <v>83</v>
      </c>
      <c r="F363" s="1013">
        <v>40513</v>
      </c>
      <c r="G363" s="1012" t="s">
        <v>283</v>
      </c>
      <c r="H363" s="1015"/>
      <c r="I363" s="1015"/>
      <c r="J363" s="1015"/>
      <c r="K363" s="1012" t="s">
        <v>283</v>
      </c>
      <c r="L363" s="1015"/>
      <c r="M363" s="1015"/>
      <c r="N363" s="1016"/>
      <c r="O363" s="1015"/>
      <c r="P363" s="1015"/>
      <c r="Q363" s="1015"/>
      <c r="R363" s="1015">
        <v>319658.99</v>
      </c>
      <c r="S363" s="1016">
        <v>268621</v>
      </c>
    </row>
    <row r="364" spans="1:19">
      <c r="A364" s="1012" t="s">
        <v>1257</v>
      </c>
      <c r="B364" s="1012" t="s">
        <v>1258</v>
      </c>
      <c r="C364" s="1012" t="s">
        <v>1259</v>
      </c>
      <c r="D364" s="1012" t="s">
        <v>1260</v>
      </c>
      <c r="E364" s="1012" t="s">
        <v>204</v>
      </c>
      <c r="F364" s="1013">
        <v>39822</v>
      </c>
      <c r="G364" s="1012" t="s">
        <v>284</v>
      </c>
      <c r="H364" s="1015">
        <v>135000000</v>
      </c>
      <c r="I364" s="1015">
        <v>0</v>
      </c>
      <c r="J364" s="1015">
        <v>75036891.420000002</v>
      </c>
      <c r="K364" s="1012" t="s">
        <v>898</v>
      </c>
      <c r="L364" s="1015"/>
      <c r="M364" s="1015"/>
      <c r="N364" s="1016"/>
      <c r="O364" s="1015"/>
      <c r="P364" s="1015"/>
      <c r="Q364" s="1015"/>
      <c r="R364" s="1015"/>
      <c r="S364" s="1016"/>
    </row>
    <row r="365" spans="1:19">
      <c r="A365" s="1012" t="s">
        <v>1257</v>
      </c>
      <c r="B365" s="1012" t="s">
        <v>283</v>
      </c>
      <c r="C365" s="1012" t="s">
        <v>1259</v>
      </c>
      <c r="D365" s="1012" t="s">
        <v>1260</v>
      </c>
      <c r="E365" s="1012" t="s">
        <v>204</v>
      </c>
      <c r="F365" s="1013">
        <v>40716</v>
      </c>
      <c r="G365" s="1012" t="s">
        <v>283</v>
      </c>
      <c r="H365" s="1015"/>
      <c r="I365" s="1015"/>
      <c r="J365" s="1015"/>
      <c r="K365" s="1012" t="s">
        <v>283</v>
      </c>
      <c r="L365" s="1015">
        <v>36337500</v>
      </c>
      <c r="M365" s="1015">
        <v>-454218.75</v>
      </c>
      <c r="N365" s="1016">
        <v>2850000</v>
      </c>
      <c r="O365" s="1015">
        <v>12.75</v>
      </c>
      <c r="P365" s="1015">
        <v>-32121928.8695</v>
      </c>
      <c r="Q365" s="1015"/>
      <c r="R365" s="1015"/>
      <c r="S365" s="1016"/>
    </row>
    <row r="366" spans="1:19">
      <c r="A366" s="1012" t="s">
        <v>1257</v>
      </c>
      <c r="B366" s="1012" t="s">
        <v>283</v>
      </c>
      <c r="C366" s="1012" t="s">
        <v>1259</v>
      </c>
      <c r="D366" s="1012" t="s">
        <v>1260</v>
      </c>
      <c r="E366" s="1012" t="s">
        <v>204</v>
      </c>
      <c r="F366" s="1013">
        <v>41003</v>
      </c>
      <c r="G366" s="1012" t="s">
        <v>283</v>
      </c>
      <c r="H366" s="1015"/>
      <c r="I366" s="1015"/>
      <c r="J366" s="1015"/>
      <c r="K366" s="1012" t="s">
        <v>283</v>
      </c>
      <c r="L366" s="1015">
        <v>36427038.549999997</v>
      </c>
      <c r="M366" s="1015">
        <v>-387816.38</v>
      </c>
      <c r="N366" s="1016">
        <v>2770117</v>
      </c>
      <c r="O366" s="1015">
        <v>13.15</v>
      </c>
      <c r="P366" s="1015">
        <v>-30113532.580499999</v>
      </c>
      <c r="Q366" s="1015"/>
      <c r="R366" s="1015"/>
      <c r="S366" s="1016"/>
    </row>
    <row r="367" spans="1:19">
      <c r="A367" s="1012" t="s">
        <v>1257</v>
      </c>
      <c r="B367" s="1012" t="s">
        <v>283</v>
      </c>
      <c r="C367" s="1012" t="s">
        <v>1259</v>
      </c>
      <c r="D367" s="1012" t="s">
        <v>1260</v>
      </c>
      <c r="E367" s="1012" t="s">
        <v>204</v>
      </c>
      <c r="F367" s="1013">
        <v>41436</v>
      </c>
      <c r="G367" s="1012" t="s">
        <v>283</v>
      </c>
      <c r="H367" s="1015"/>
      <c r="I367" s="1015"/>
      <c r="J367" s="1015"/>
      <c r="K367" s="1012" t="s">
        <v>283</v>
      </c>
      <c r="L367" s="1015"/>
      <c r="M367" s="1015"/>
      <c r="N367" s="1016"/>
      <c r="O367" s="1015"/>
      <c r="P367" s="1015"/>
      <c r="Q367" s="1015"/>
      <c r="R367" s="1015">
        <v>751888</v>
      </c>
      <c r="S367" s="1016">
        <v>79288</v>
      </c>
    </row>
    <row r="368" spans="1:19">
      <c r="A368" s="1012" t="s">
        <v>1261</v>
      </c>
      <c r="B368" s="1012" t="s">
        <v>953</v>
      </c>
      <c r="C368" s="1012" t="s">
        <v>1262</v>
      </c>
      <c r="D368" s="1012" t="s">
        <v>1263</v>
      </c>
      <c r="E368" s="1012" t="s">
        <v>6</v>
      </c>
      <c r="F368" s="1013">
        <v>39843</v>
      </c>
      <c r="G368" s="1012" t="s">
        <v>284</v>
      </c>
      <c r="H368" s="1015">
        <v>7000000</v>
      </c>
      <c r="I368" s="1015">
        <v>0</v>
      </c>
      <c r="J368" s="1015">
        <v>8077516.4699999997</v>
      </c>
      <c r="K368" s="1012" t="s">
        <v>1196</v>
      </c>
      <c r="L368" s="1015"/>
      <c r="M368" s="1015"/>
      <c r="N368" s="1016"/>
      <c r="O368" s="1015"/>
      <c r="P368" s="1015"/>
      <c r="Q368" s="1015"/>
      <c r="R368" s="1015"/>
      <c r="S368" s="1016"/>
    </row>
    <row r="369" spans="1:19">
      <c r="A369" s="1012" t="s">
        <v>1261</v>
      </c>
      <c r="B369" s="1012" t="s">
        <v>283</v>
      </c>
      <c r="C369" s="1012" t="s">
        <v>1262</v>
      </c>
      <c r="D369" s="1012" t="s">
        <v>1263</v>
      </c>
      <c r="E369" s="1012" t="s">
        <v>6</v>
      </c>
      <c r="F369" s="1013">
        <v>40773</v>
      </c>
      <c r="G369" s="1012" t="s">
        <v>283</v>
      </c>
      <c r="H369" s="1015"/>
      <c r="I369" s="1015"/>
      <c r="J369" s="1015"/>
      <c r="K369" s="1012" t="s">
        <v>283</v>
      </c>
      <c r="L369" s="1015">
        <v>7000000</v>
      </c>
      <c r="M369" s="1015"/>
      <c r="N369" s="1016">
        <v>7000</v>
      </c>
      <c r="O369" s="1015">
        <v>1000</v>
      </c>
      <c r="P369" s="1015"/>
      <c r="Q369" s="1015"/>
      <c r="R369" s="1015"/>
      <c r="S369" s="1016"/>
    </row>
    <row r="370" spans="1:19">
      <c r="A370" s="1012" t="s">
        <v>1261</v>
      </c>
      <c r="B370" s="1012" t="s">
        <v>283</v>
      </c>
      <c r="C370" s="1012" t="s">
        <v>1262</v>
      </c>
      <c r="D370" s="1012" t="s">
        <v>1263</v>
      </c>
      <c r="E370" s="1012" t="s">
        <v>6</v>
      </c>
      <c r="F370" s="1013">
        <v>40814</v>
      </c>
      <c r="G370" s="1012" t="s">
        <v>283</v>
      </c>
      <c r="H370" s="1015"/>
      <c r="I370" s="1015"/>
      <c r="J370" s="1015"/>
      <c r="K370" s="1012" t="s">
        <v>283</v>
      </c>
      <c r="L370" s="1015"/>
      <c r="M370" s="1015"/>
      <c r="N370" s="1016"/>
      <c r="O370" s="1015"/>
      <c r="P370" s="1015"/>
      <c r="Q370" s="1015"/>
      <c r="R370" s="1015">
        <v>185016.8</v>
      </c>
      <c r="S370" s="1016">
        <v>79067</v>
      </c>
    </row>
    <row r="371" spans="1:19">
      <c r="A371" s="1012" t="s">
        <v>1264</v>
      </c>
      <c r="B371" s="1012" t="s">
        <v>1265</v>
      </c>
      <c r="C371" s="1012" t="s">
        <v>1266</v>
      </c>
      <c r="D371" s="1012" t="s">
        <v>1267</v>
      </c>
      <c r="E371" s="1012" t="s">
        <v>246</v>
      </c>
      <c r="F371" s="1013">
        <v>39843</v>
      </c>
      <c r="G371" s="1012" t="s">
        <v>284</v>
      </c>
      <c r="H371" s="1015">
        <v>11385000</v>
      </c>
      <c r="I371" s="1015">
        <v>0</v>
      </c>
      <c r="J371" s="1015">
        <v>3800656</v>
      </c>
      <c r="K371" s="1012" t="s">
        <v>898</v>
      </c>
      <c r="L371" s="1015"/>
      <c r="M371" s="1015"/>
      <c r="N371" s="1016"/>
      <c r="O371" s="1015"/>
      <c r="P371" s="1015"/>
      <c r="Q371" s="1015"/>
      <c r="R371" s="1015"/>
      <c r="S371" s="1016"/>
    </row>
    <row r="372" spans="1:19">
      <c r="A372" s="1012" t="s">
        <v>1264</v>
      </c>
      <c r="B372" s="1012" t="s">
        <v>283</v>
      </c>
      <c r="C372" s="1012" t="s">
        <v>1266</v>
      </c>
      <c r="D372" s="1012" t="s">
        <v>1267</v>
      </c>
      <c r="E372" s="1012" t="s">
        <v>246</v>
      </c>
      <c r="F372" s="1013">
        <v>41548</v>
      </c>
      <c r="G372" s="1012" t="s">
        <v>283</v>
      </c>
      <c r="H372" s="1015"/>
      <c r="I372" s="1015"/>
      <c r="J372" s="1015"/>
      <c r="K372" s="1012" t="s">
        <v>283</v>
      </c>
      <c r="L372" s="1015">
        <v>3350000</v>
      </c>
      <c r="M372" s="1015"/>
      <c r="N372" s="1016">
        <v>11385</v>
      </c>
      <c r="O372" s="1015">
        <v>294.24681500000003</v>
      </c>
      <c r="P372" s="1015">
        <v>-8035000</v>
      </c>
      <c r="Q372" s="1015"/>
      <c r="R372" s="1015"/>
      <c r="S372" s="1016"/>
    </row>
    <row r="373" spans="1:19">
      <c r="A373" s="1012" t="s">
        <v>1268</v>
      </c>
      <c r="B373" s="1012" t="s">
        <v>986</v>
      </c>
      <c r="C373" s="1012" t="s">
        <v>1269</v>
      </c>
      <c r="D373" s="1012" t="s">
        <v>1047</v>
      </c>
      <c r="E373" s="1012" t="s">
        <v>239</v>
      </c>
      <c r="F373" s="1013">
        <v>40165</v>
      </c>
      <c r="G373" s="1012" t="s">
        <v>285</v>
      </c>
      <c r="H373" s="1015">
        <v>6056000</v>
      </c>
      <c r="I373" s="1015">
        <v>0</v>
      </c>
      <c r="J373" s="1015">
        <v>6739821.8899999997</v>
      </c>
      <c r="K373" s="1012" t="s">
        <v>1196</v>
      </c>
      <c r="L373" s="1015"/>
      <c r="M373" s="1015"/>
      <c r="N373" s="1016"/>
      <c r="O373" s="1015"/>
      <c r="P373" s="1015"/>
      <c r="Q373" s="1015"/>
      <c r="R373" s="1015"/>
      <c r="S373" s="1016"/>
    </row>
    <row r="374" spans="1:19">
      <c r="A374" s="1012" t="s">
        <v>1268</v>
      </c>
      <c r="B374" s="1012" t="s">
        <v>283</v>
      </c>
      <c r="C374" s="1012" t="s">
        <v>1269</v>
      </c>
      <c r="D374" s="1012" t="s">
        <v>1047</v>
      </c>
      <c r="E374" s="1012" t="s">
        <v>239</v>
      </c>
      <c r="F374" s="1013">
        <v>40738</v>
      </c>
      <c r="G374" s="1012" t="s">
        <v>283</v>
      </c>
      <c r="H374" s="1015"/>
      <c r="I374" s="1015"/>
      <c r="J374" s="1015"/>
      <c r="K374" s="1012" t="s">
        <v>283</v>
      </c>
      <c r="L374" s="1015">
        <v>6056000</v>
      </c>
      <c r="M374" s="1015"/>
      <c r="N374" s="1016">
        <v>6056</v>
      </c>
      <c r="O374" s="1015">
        <v>1000</v>
      </c>
      <c r="P374" s="1015"/>
      <c r="Q374" s="1015"/>
      <c r="R374" s="1015">
        <v>182000</v>
      </c>
      <c r="S374" s="1016">
        <v>182</v>
      </c>
    </row>
    <row r="375" spans="1:19">
      <c r="A375" s="1012" t="s">
        <v>1270</v>
      </c>
      <c r="B375" s="1012" t="s">
        <v>900</v>
      </c>
      <c r="C375" s="1012" t="s">
        <v>1271</v>
      </c>
      <c r="D375" s="1012" t="s">
        <v>1272</v>
      </c>
      <c r="E375" s="1012" t="s">
        <v>1273</v>
      </c>
      <c r="F375" s="1013">
        <v>39850</v>
      </c>
      <c r="G375" s="1012" t="s">
        <v>285</v>
      </c>
      <c r="H375" s="1015">
        <v>7500000</v>
      </c>
      <c r="I375" s="1015">
        <v>0</v>
      </c>
      <c r="J375" s="1015">
        <v>8887791.4199999999</v>
      </c>
      <c r="K375" s="1012" t="s">
        <v>1196</v>
      </c>
      <c r="L375" s="1015"/>
      <c r="M375" s="1015"/>
      <c r="N375" s="1016"/>
      <c r="O375" s="1015"/>
      <c r="P375" s="1015"/>
      <c r="Q375" s="1015"/>
      <c r="R375" s="1015"/>
      <c r="S375" s="1016"/>
    </row>
    <row r="376" spans="1:19">
      <c r="A376" s="1012" t="s">
        <v>1270</v>
      </c>
      <c r="B376" s="1012" t="s">
        <v>283</v>
      </c>
      <c r="C376" s="1012" t="s">
        <v>1271</v>
      </c>
      <c r="D376" s="1012" t="s">
        <v>1272</v>
      </c>
      <c r="E376" s="1012" t="s">
        <v>1273</v>
      </c>
      <c r="F376" s="1013">
        <v>40752</v>
      </c>
      <c r="G376" s="1012" t="s">
        <v>283</v>
      </c>
      <c r="H376" s="1015"/>
      <c r="I376" s="1015"/>
      <c r="J376" s="1015"/>
      <c r="K376" s="1012" t="s">
        <v>283</v>
      </c>
      <c r="L376" s="1015">
        <v>7500000</v>
      </c>
      <c r="M376" s="1015"/>
      <c r="N376" s="1016">
        <v>7500</v>
      </c>
      <c r="O376" s="1015">
        <v>1000</v>
      </c>
      <c r="P376" s="1015"/>
      <c r="Q376" s="1015"/>
      <c r="R376" s="1015">
        <v>375000</v>
      </c>
      <c r="S376" s="1016">
        <v>375</v>
      </c>
    </row>
    <row r="377" spans="1:19">
      <c r="A377" s="1012" t="s">
        <v>1274</v>
      </c>
      <c r="B377" s="1012"/>
      <c r="C377" s="1012" t="s">
        <v>1275</v>
      </c>
      <c r="D377" s="1012" t="s">
        <v>1276</v>
      </c>
      <c r="E377" s="1012" t="s">
        <v>89</v>
      </c>
      <c r="F377" s="1013">
        <v>39822</v>
      </c>
      <c r="G377" s="1012" t="s">
        <v>284</v>
      </c>
      <c r="H377" s="1015">
        <v>32668000</v>
      </c>
      <c r="I377" s="1015">
        <v>0</v>
      </c>
      <c r="J377" s="1015">
        <v>11205387.140000001</v>
      </c>
      <c r="K377" s="1012" t="s">
        <v>898</v>
      </c>
      <c r="L377" s="1015"/>
      <c r="M377" s="1015"/>
      <c r="N377" s="1016"/>
      <c r="O377" s="1015"/>
      <c r="P377" s="1015"/>
      <c r="Q377" s="1015"/>
      <c r="R377" s="1015"/>
      <c r="S377" s="1016"/>
    </row>
    <row r="378" spans="1:19">
      <c r="A378" s="1012" t="s">
        <v>1274</v>
      </c>
      <c r="B378" s="1012" t="s">
        <v>283</v>
      </c>
      <c r="C378" s="1012" t="s">
        <v>1275</v>
      </c>
      <c r="D378" s="1012" t="s">
        <v>1276</v>
      </c>
      <c r="E378" s="1012" t="s">
        <v>89</v>
      </c>
      <c r="F378" s="1013">
        <v>41542</v>
      </c>
      <c r="G378" s="1012" t="s">
        <v>283</v>
      </c>
      <c r="H378" s="1015"/>
      <c r="I378" s="1015"/>
      <c r="J378" s="1015"/>
      <c r="K378" s="1012" t="s">
        <v>283</v>
      </c>
      <c r="L378" s="1015">
        <v>8211450</v>
      </c>
      <c r="M378" s="1015"/>
      <c r="N378" s="1016">
        <v>25266</v>
      </c>
      <c r="O378" s="1015">
        <v>325</v>
      </c>
      <c r="P378" s="1015">
        <v>-17054550</v>
      </c>
      <c r="Q378" s="1015"/>
      <c r="R378" s="1015"/>
      <c r="S378" s="1016"/>
    </row>
    <row r="379" spans="1:19">
      <c r="A379" s="1012" t="s">
        <v>1274</v>
      </c>
      <c r="B379" s="1012" t="s">
        <v>283</v>
      </c>
      <c r="C379" s="1012" t="s">
        <v>1275</v>
      </c>
      <c r="D379" s="1012" t="s">
        <v>1276</v>
      </c>
      <c r="E379" s="1012" t="s">
        <v>89</v>
      </c>
      <c r="F379" s="1013">
        <v>41565</v>
      </c>
      <c r="G379" s="1012" t="s">
        <v>283</v>
      </c>
      <c r="H379" s="1015"/>
      <c r="I379" s="1015"/>
      <c r="J379" s="1015"/>
      <c r="K379" s="1012" t="s">
        <v>283</v>
      </c>
      <c r="L379" s="1015">
        <v>1950000</v>
      </c>
      <c r="M379" s="1015"/>
      <c r="N379" s="1016">
        <v>6000</v>
      </c>
      <c r="O379" s="1015">
        <v>325</v>
      </c>
      <c r="P379" s="1015">
        <v>-4050000</v>
      </c>
      <c r="Q379" s="1015"/>
      <c r="R379" s="1015"/>
      <c r="S379" s="1016"/>
    </row>
    <row r="380" spans="1:19">
      <c r="A380" s="1012" t="s">
        <v>1274</v>
      </c>
      <c r="B380" s="1012" t="s">
        <v>283</v>
      </c>
      <c r="C380" s="1012" t="s">
        <v>1275</v>
      </c>
      <c r="D380" s="1012" t="s">
        <v>1276</v>
      </c>
      <c r="E380" s="1012" t="s">
        <v>89</v>
      </c>
      <c r="F380" s="1013">
        <v>41576</v>
      </c>
      <c r="G380" s="1012" t="s">
        <v>283</v>
      </c>
      <c r="H380" s="1015"/>
      <c r="I380" s="1015"/>
      <c r="J380" s="1015"/>
      <c r="K380" s="1012" t="s">
        <v>283</v>
      </c>
      <c r="L380" s="1015"/>
      <c r="M380" s="1015">
        <v>-82114.5</v>
      </c>
      <c r="N380" s="1016"/>
      <c r="O380" s="1015"/>
      <c r="P380" s="1015"/>
      <c r="Q380" s="1015"/>
      <c r="R380" s="1015"/>
      <c r="S380" s="1016"/>
    </row>
    <row r="381" spans="1:19">
      <c r="A381" s="1012" t="s">
        <v>1274</v>
      </c>
      <c r="B381" s="1012" t="s">
        <v>283</v>
      </c>
      <c r="C381" s="1012" t="s">
        <v>1275</v>
      </c>
      <c r="D381" s="1012" t="s">
        <v>1276</v>
      </c>
      <c r="E381" s="1012" t="s">
        <v>89</v>
      </c>
      <c r="F381" s="1013">
        <v>41645</v>
      </c>
      <c r="G381" s="1012" t="s">
        <v>283</v>
      </c>
      <c r="H381" s="1015"/>
      <c r="I381" s="1015"/>
      <c r="J381" s="1015"/>
      <c r="K381" s="1012" t="s">
        <v>283</v>
      </c>
      <c r="L381" s="1015"/>
      <c r="M381" s="1015">
        <v>-19500</v>
      </c>
      <c r="N381" s="1016"/>
      <c r="O381" s="1015"/>
      <c r="P381" s="1015"/>
      <c r="Q381" s="1015"/>
      <c r="R381" s="1015"/>
      <c r="S381" s="1016"/>
    </row>
    <row r="382" spans="1:19">
      <c r="A382" s="1012" t="s">
        <v>1274</v>
      </c>
      <c r="B382" s="1012" t="s">
        <v>283</v>
      </c>
      <c r="C382" s="1012" t="s">
        <v>1275</v>
      </c>
      <c r="D382" s="1012" t="s">
        <v>1276</v>
      </c>
      <c r="E382" s="1012" t="s">
        <v>89</v>
      </c>
      <c r="F382" s="1013">
        <v>41680</v>
      </c>
      <c r="G382" s="1012" t="s">
        <v>283</v>
      </c>
      <c r="H382" s="1015"/>
      <c r="I382" s="1015"/>
      <c r="J382" s="1015"/>
      <c r="K382" s="1012" t="s">
        <v>283</v>
      </c>
      <c r="L382" s="1015">
        <v>577638.02</v>
      </c>
      <c r="M382" s="1015"/>
      <c r="N382" s="1016">
        <v>1402</v>
      </c>
      <c r="O382" s="1015">
        <v>412.01</v>
      </c>
      <c r="P382" s="1015">
        <v>-824361.98</v>
      </c>
      <c r="Q382" s="1015"/>
      <c r="R382" s="1015"/>
      <c r="S382" s="1016"/>
    </row>
    <row r="383" spans="1:19">
      <c r="A383" s="1012" t="s">
        <v>1274</v>
      </c>
      <c r="B383" s="1012" t="s">
        <v>283</v>
      </c>
      <c r="C383" s="1012" t="s">
        <v>1275</v>
      </c>
      <c r="D383" s="1012" t="s">
        <v>1276</v>
      </c>
      <c r="E383" s="1012" t="s">
        <v>89</v>
      </c>
      <c r="F383" s="1013">
        <v>41717</v>
      </c>
      <c r="G383" s="1012" t="s">
        <v>283</v>
      </c>
      <c r="H383" s="1015"/>
      <c r="I383" s="1015"/>
      <c r="J383" s="1015"/>
      <c r="K383" s="1012" t="s">
        <v>283</v>
      </c>
      <c r="L383" s="1015"/>
      <c r="M383" s="1015">
        <v>-5776.38</v>
      </c>
      <c r="N383" s="1016"/>
      <c r="O383" s="1015"/>
      <c r="P383" s="1015"/>
      <c r="Q383" s="1015"/>
      <c r="R383" s="1015"/>
      <c r="S383" s="1016"/>
    </row>
    <row r="384" spans="1:19">
      <c r="A384" s="1012" t="s">
        <v>1274</v>
      </c>
      <c r="B384" s="1012" t="s">
        <v>283</v>
      </c>
      <c r="C384" s="1012" t="s">
        <v>1275</v>
      </c>
      <c r="D384" s="1012" t="s">
        <v>1276</v>
      </c>
      <c r="E384" s="1012" t="s">
        <v>89</v>
      </c>
      <c r="F384" s="1013">
        <v>41927</v>
      </c>
      <c r="G384" s="1012" t="s">
        <v>283</v>
      </c>
      <c r="H384" s="1015"/>
      <c r="I384" s="1015"/>
      <c r="J384" s="1015"/>
      <c r="K384" s="1012" t="s">
        <v>283</v>
      </c>
      <c r="L384" s="1015"/>
      <c r="M384" s="1015"/>
      <c r="N384" s="1016"/>
      <c r="O384" s="1015"/>
      <c r="P384" s="1015"/>
      <c r="Q384" s="1015"/>
      <c r="R384" s="1015">
        <v>2000</v>
      </c>
      <c r="S384" s="1016">
        <v>508320</v>
      </c>
    </row>
    <row r="385" spans="1:19">
      <c r="A385" s="1012" t="s">
        <v>1277</v>
      </c>
      <c r="B385" s="1012" t="s">
        <v>919</v>
      </c>
      <c r="C385" s="1012" t="s">
        <v>1278</v>
      </c>
      <c r="D385" s="1012" t="s">
        <v>1279</v>
      </c>
      <c r="E385" s="1012" t="s">
        <v>1280</v>
      </c>
      <c r="F385" s="1013">
        <v>39983</v>
      </c>
      <c r="G385" s="1012" t="s">
        <v>922</v>
      </c>
      <c r="H385" s="1015">
        <v>10000000</v>
      </c>
      <c r="I385" s="1015">
        <v>0</v>
      </c>
      <c r="J385" s="1015">
        <v>13186960.25</v>
      </c>
      <c r="K385" s="1012" t="s">
        <v>898</v>
      </c>
      <c r="L385" s="1015"/>
      <c r="M385" s="1015"/>
      <c r="N385" s="1016"/>
      <c r="O385" s="1015"/>
      <c r="P385" s="1015"/>
      <c r="Q385" s="1015"/>
      <c r="R385" s="1015"/>
      <c r="S385" s="1016"/>
    </row>
    <row r="386" spans="1:19">
      <c r="A386" s="1012" t="s">
        <v>1277</v>
      </c>
      <c r="B386" s="1012" t="s">
        <v>283</v>
      </c>
      <c r="C386" s="1012" t="s">
        <v>1278</v>
      </c>
      <c r="D386" s="1012" t="s">
        <v>1279</v>
      </c>
      <c r="E386" s="1012" t="s">
        <v>1280</v>
      </c>
      <c r="F386" s="1013">
        <v>41262</v>
      </c>
      <c r="G386" s="1012" t="s">
        <v>283</v>
      </c>
      <c r="H386" s="1015"/>
      <c r="I386" s="1015"/>
      <c r="J386" s="1015"/>
      <c r="K386" s="1012" t="s">
        <v>283</v>
      </c>
      <c r="L386" s="1015">
        <v>39400</v>
      </c>
      <c r="M386" s="1015"/>
      <c r="N386" s="1016">
        <v>40000</v>
      </c>
      <c r="O386" s="1015">
        <v>0.98499999999999999</v>
      </c>
      <c r="P386" s="1015">
        <v>-600</v>
      </c>
      <c r="Q386" s="1015"/>
      <c r="R386" s="1015">
        <v>198635.58</v>
      </c>
      <c r="S386" s="1016">
        <v>200000</v>
      </c>
    </row>
    <row r="387" spans="1:19">
      <c r="A387" s="1012" t="s">
        <v>1277</v>
      </c>
      <c r="B387" s="1012" t="s">
        <v>283</v>
      </c>
      <c r="C387" s="1012" t="s">
        <v>1278</v>
      </c>
      <c r="D387" s="1012" t="s">
        <v>1279</v>
      </c>
      <c r="E387" s="1012" t="s">
        <v>1280</v>
      </c>
      <c r="F387" s="1013">
        <v>41263</v>
      </c>
      <c r="G387" s="1012" t="s">
        <v>283</v>
      </c>
      <c r="H387" s="1015"/>
      <c r="I387" s="1015"/>
      <c r="J387" s="1015"/>
      <c r="K387" s="1012" t="s">
        <v>283</v>
      </c>
      <c r="L387" s="1015">
        <v>9810600</v>
      </c>
      <c r="M387" s="1015"/>
      <c r="N387" s="1016">
        <v>9960000</v>
      </c>
      <c r="O387" s="1015">
        <v>0.98499999999999999</v>
      </c>
      <c r="P387" s="1015">
        <v>-149400</v>
      </c>
      <c r="Q387" s="1015"/>
      <c r="R387" s="1015">
        <v>297953.37</v>
      </c>
      <c r="S387" s="1016">
        <v>300000</v>
      </c>
    </row>
    <row r="388" spans="1:19">
      <c r="A388" s="1012" t="s">
        <v>1277</v>
      </c>
      <c r="B388" s="1012" t="s">
        <v>283</v>
      </c>
      <c r="C388" s="1012" t="s">
        <v>1278</v>
      </c>
      <c r="D388" s="1012" t="s">
        <v>1279</v>
      </c>
      <c r="E388" s="1012" t="s">
        <v>1280</v>
      </c>
      <c r="F388" s="1013">
        <v>41285</v>
      </c>
      <c r="G388" s="1012" t="s">
        <v>283</v>
      </c>
      <c r="H388" s="1015"/>
      <c r="I388" s="1015"/>
      <c r="J388" s="1015"/>
      <c r="K388" s="1012" t="s">
        <v>283</v>
      </c>
      <c r="L388" s="1015"/>
      <c r="M388" s="1015">
        <v>-98500</v>
      </c>
      <c r="N388" s="1016"/>
      <c r="O388" s="1015"/>
      <c r="P388" s="1015"/>
      <c r="Q388" s="1015"/>
      <c r="R388" s="1015"/>
      <c r="S388" s="1016"/>
    </row>
    <row r="389" spans="1:19">
      <c r="A389" s="1012" t="s">
        <v>1281</v>
      </c>
      <c r="B389" s="1012" t="s">
        <v>1282</v>
      </c>
      <c r="C389" s="1012" t="s">
        <v>1283</v>
      </c>
      <c r="D389" s="1012" t="s">
        <v>1284</v>
      </c>
      <c r="E389" s="1012" t="s">
        <v>42</v>
      </c>
      <c r="F389" s="1013">
        <v>39962</v>
      </c>
      <c r="G389" s="1012" t="s">
        <v>922</v>
      </c>
      <c r="H389" s="1015">
        <v>19817000</v>
      </c>
      <c r="I389" s="1015">
        <v>0</v>
      </c>
      <c r="J389" s="1015">
        <v>32098302.620000001</v>
      </c>
      <c r="K389" s="1012" t="s">
        <v>1196</v>
      </c>
      <c r="L389" s="1015"/>
      <c r="M389" s="1015"/>
      <c r="N389" s="1016"/>
      <c r="O389" s="1015"/>
      <c r="P389" s="1015"/>
      <c r="Q389" s="1015"/>
      <c r="R389" s="1015"/>
      <c r="S389" s="1016"/>
    </row>
    <row r="390" spans="1:19">
      <c r="A390" s="1012" t="s">
        <v>1281</v>
      </c>
      <c r="B390" s="1012" t="s">
        <v>283</v>
      </c>
      <c r="C390" s="1012" t="s">
        <v>1283</v>
      </c>
      <c r="D390" s="1012" t="s">
        <v>1284</v>
      </c>
      <c r="E390" s="1012" t="s">
        <v>42</v>
      </c>
      <c r="F390" s="1013">
        <v>42095</v>
      </c>
      <c r="G390" s="1012" t="s">
        <v>283</v>
      </c>
      <c r="H390" s="1015"/>
      <c r="I390" s="1015"/>
      <c r="J390" s="1015"/>
      <c r="K390" s="1012" t="s">
        <v>283</v>
      </c>
      <c r="L390" s="1015">
        <v>19817000</v>
      </c>
      <c r="M390" s="1015"/>
      <c r="N390" s="1016">
        <v>19817000</v>
      </c>
      <c r="O390" s="1015">
        <v>1</v>
      </c>
      <c r="P390" s="1015"/>
      <c r="Q390" s="1015"/>
      <c r="R390" s="1015">
        <v>991000</v>
      </c>
      <c r="S390" s="1016">
        <v>991000</v>
      </c>
    </row>
    <row r="391" spans="1:19">
      <c r="A391" s="1012" t="s">
        <v>1285</v>
      </c>
      <c r="B391" s="1012" t="s">
        <v>924</v>
      </c>
      <c r="C391" s="1012" t="s">
        <v>1286</v>
      </c>
      <c r="D391" s="1012" t="s">
        <v>1287</v>
      </c>
      <c r="E391" s="1012" t="s">
        <v>89</v>
      </c>
      <c r="F391" s="1013">
        <v>40025</v>
      </c>
      <c r="G391" s="1012" t="s">
        <v>285</v>
      </c>
      <c r="H391" s="1015">
        <v>7000000</v>
      </c>
      <c r="I391" s="1015">
        <v>0</v>
      </c>
      <c r="J391" s="1015">
        <v>8981348.8100000005</v>
      </c>
      <c r="K391" s="1012" t="s">
        <v>898</v>
      </c>
      <c r="L391" s="1015"/>
      <c r="M391" s="1015"/>
      <c r="N391" s="1016"/>
      <c r="O391" s="1015"/>
      <c r="P391" s="1015"/>
      <c r="Q391" s="1015"/>
      <c r="R391" s="1015"/>
      <c r="S391" s="1016"/>
    </row>
    <row r="392" spans="1:19">
      <c r="A392" s="1012" t="s">
        <v>1285</v>
      </c>
      <c r="B392" s="1012" t="s">
        <v>283</v>
      </c>
      <c r="C392" s="1012" t="s">
        <v>1286</v>
      </c>
      <c r="D392" s="1012" t="s">
        <v>1287</v>
      </c>
      <c r="E392" s="1012" t="s">
        <v>89</v>
      </c>
      <c r="F392" s="1013">
        <v>41712</v>
      </c>
      <c r="G392" s="1012" t="s">
        <v>283</v>
      </c>
      <c r="H392" s="1015"/>
      <c r="I392" s="1015"/>
      <c r="J392" s="1015"/>
      <c r="K392" s="1012" t="s">
        <v>283</v>
      </c>
      <c r="L392" s="1015">
        <v>257660</v>
      </c>
      <c r="M392" s="1015"/>
      <c r="N392" s="1016">
        <v>260</v>
      </c>
      <c r="O392" s="1015">
        <v>991</v>
      </c>
      <c r="P392" s="1015">
        <v>-2340</v>
      </c>
      <c r="Q392" s="1015"/>
      <c r="R392" s="1015"/>
      <c r="S392" s="1016"/>
    </row>
    <row r="393" spans="1:19">
      <c r="A393" s="1012" t="s">
        <v>1285</v>
      </c>
      <c r="B393" s="1012" t="s">
        <v>283</v>
      </c>
      <c r="C393" s="1012" t="s">
        <v>1286</v>
      </c>
      <c r="D393" s="1012" t="s">
        <v>1287</v>
      </c>
      <c r="E393" s="1012" t="s">
        <v>89</v>
      </c>
      <c r="F393" s="1013">
        <v>41715</v>
      </c>
      <c r="G393" s="1012" t="s">
        <v>283</v>
      </c>
      <c r="H393" s="1015"/>
      <c r="I393" s="1015"/>
      <c r="J393" s="1015"/>
      <c r="K393" s="1012" t="s">
        <v>283</v>
      </c>
      <c r="L393" s="1015">
        <v>6679340</v>
      </c>
      <c r="M393" s="1015"/>
      <c r="N393" s="1016">
        <v>6740</v>
      </c>
      <c r="O393" s="1015">
        <v>991</v>
      </c>
      <c r="P393" s="1015">
        <v>-60660</v>
      </c>
      <c r="Q393" s="1015"/>
      <c r="R393" s="1015">
        <v>347193</v>
      </c>
      <c r="S393" s="1016">
        <v>350</v>
      </c>
    </row>
    <row r="394" spans="1:19">
      <c r="A394" s="1012" t="s">
        <v>1285</v>
      </c>
      <c r="B394" s="1012" t="s">
        <v>283</v>
      </c>
      <c r="C394" s="1012" t="s">
        <v>1286</v>
      </c>
      <c r="D394" s="1012" t="s">
        <v>1287</v>
      </c>
      <c r="E394" s="1012" t="s">
        <v>89</v>
      </c>
      <c r="F394" s="1013">
        <v>41754</v>
      </c>
      <c r="G394" s="1012" t="s">
        <v>283</v>
      </c>
      <c r="H394" s="1015"/>
      <c r="I394" s="1015"/>
      <c r="J394" s="1015"/>
      <c r="K394" s="1012" t="s">
        <v>283</v>
      </c>
      <c r="L394" s="1015"/>
      <c r="M394" s="1015">
        <v>-69370</v>
      </c>
      <c r="N394" s="1016"/>
      <c r="O394" s="1015"/>
      <c r="P394" s="1015"/>
      <c r="Q394" s="1015"/>
      <c r="R394" s="1015"/>
      <c r="S394" s="1016"/>
    </row>
    <row r="395" spans="1:19">
      <c r="A395" s="1012" t="s">
        <v>1288</v>
      </c>
      <c r="B395" s="1012" t="s">
        <v>1289</v>
      </c>
      <c r="C395" s="1012" t="s">
        <v>1290</v>
      </c>
      <c r="D395" s="1012" t="s">
        <v>286</v>
      </c>
      <c r="E395" s="1012" t="s">
        <v>56</v>
      </c>
      <c r="F395" s="1013">
        <v>39813</v>
      </c>
      <c r="G395" s="1012" t="s">
        <v>284</v>
      </c>
      <c r="H395" s="1015">
        <v>2330000000</v>
      </c>
      <c r="I395" s="1015">
        <v>0</v>
      </c>
      <c r="J395" s="1015">
        <v>43687500</v>
      </c>
      <c r="K395" s="1012" t="s">
        <v>2930</v>
      </c>
      <c r="L395" s="1015"/>
      <c r="M395" s="1015"/>
      <c r="N395" s="1016"/>
      <c r="O395" s="1015"/>
      <c r="P395" s="1015"/>
      <c r="Q395" s="1015"/>
      <c r="R395" s="1015"/>
      <c r="S395" s="1016"/>
    </row>
    <row r="396" spans="1:19">
      <c r="A396" s="1012" t="s">
        <v>1288</v>
      </c>
      <c r="B396" s="1012" t="s">
        <v>283</v>
      </c>
      <c r="C396" s="1012" t="s">
        <v>1290</v>
      </c>
      <c r="D396" s="1012" t="s">
        <v>286</v>
      </c>
      <c r="E396" s="1012" t="s">
        <v>56</v>
      </c>
      <c r="F396" s="1013">
        <v>40157</v>
      </c>
      <c r="G396" s="1012" t="s">
        <v>283</v>
      </c>
      <c r="H396" s="1015"/>
      <c r="I396" s="1015"/>
      <c r="J396" s="1015"/>
      <c r="K396" s="1012" t="s">
        <v>283</v>
      </c>
      <c r="L396" s="1015"/>
      <c r="M396" s="1015"/>
      <c r="N396" s="1016"/>
      <c r="O396" s="1015"/>
      <c r="P396" s="1015">
        <v>-2330000000</v>
      </c>
      <c r="Q396" s="1015"/>
      <c r="R396" s="1015"/>
      <c r="S396" s="1016"/>
    </row>
    <row r="397" spans="1:19">
      <c r="A397" s="1012" t="s">
        <v>287</v>
      </c>
      <c r="B397" s="1012" t="s">
        <v>859</v>
      </c>
      <c r="C397" s="1012" t="s">
        <v>288</v>
      </c>
      <c r="D397" s="1012" t="s">
        <v>286</v>
      </c>
      <c r="E397" s="1012" t="s">
        <v>56</v>
      </c>
      <c r="F397" s="1013">
        <v>39749</v>
      </c>
      <c r="G397" s="1012" t="s">
        <v>284</v>
      </c>
      <c r="H397" s="1015">
        <v>25000000000</v>
      </c>
      <c r="I397" s="1015">
        <v>0</v>
      </c>
      <c r="J397" s="1015">
        <v>32839267986.459999</v>
      </c>
      <c r="K397" s="1012" t="s">
        <v>1196</v>
      </c>
      <c r="L397" s="1015"/>
      <c r="M397" s="1015"/>
      <c r="N397" s="1016"/>
      <c r="O397" s="1015"/>
      <c r="P397" s="1015"/>
      <c r="Q397" s="1015"/>
      <c r="R397" s="1015"/>
      <c r="S397" s="1016"/>
    </row>
    <row r="398" spans="1:19">
      <c r="A398" s="1012" t="s">
        <v>287</v>
      </c>
      <c r="B398" s="1012" t="s">
        <v>283</v>
      </c>
      <c r="C398" s="1012" t="s">
        <v>288</v>
      </c>
      <c r="D398" s="1012" t="s">
        <v>286</v>
      </c>
      <c r="E398" s="1012" t="s">
        <v>56</v>
      </c>
      <c r="F398" s="1013">
        <v>40522</v>
      </c>
      <c r="G398" s="1012" t="s">
        <v>283</v>
      </c>
      <c r="H398" s="1015"/>
      <c r="I398" s="1015"/>
      <c r="J398" s="1015"/>
      <c r="K398" s="1012" t="s">
        <v>283</v>
      </c>
      <c r="L398" s="1015">
        <v>25000000000</v>
      </c>
      <c r="M398" s="1015"/>
      <c r="N398" s="1016">
        <v>7692307692</v>
      </c>
      <c r="O398" s="1015">
        <v>4.1408060000000004</v>
      </c>
      <c r="P398" s="1015"/>
      <c r="Q398" s="1015">
        <v>6852354470.9499998</v>
      </c>
      <c r="R398" s="1015"/>
      <c r="S398" s="1016"/>
    </row>
    <row r="399" spans="1:19">
      <c r="A399" s="1012" t="s">
        <v>287</v>
      </c>
      <c r="B399" s="1012" t="s">
        <v>283</v>
      </c>
      <c r="C399" s="1012" t="s">
        <v>288</v>
      </c>
      <c r="D399" s="1012" t="s">
        <v>286</v>
      </c>
      <c r="E399" s="1012" t="s">
        <v>56</v>
      </c>
      <c r="F399" s="1013">
        <v>40574</v>
      </c>
      <c r="G399" s="1012" t="s">
        <v>283</v>
      </c>
      <c r="H399" s="1015"/>
      <c r="I399" s="1015"/>
      <c r="J399" s="1015"/>
      <c r="K399" s="1012" t="s">
        <v>283</v>
      </c>
      <c r="L399" s="1015"/>
      <c r="M399" s="1015"/>
      <c r="N399" s="1016"/>
      <c r="O399" s="1015"/>
      <c r="P399" s="1015"/>
      <c r="Q399" s="1015"/>
      <c r="R399" s="1015">
        <v>54621848.840000004</v>
      </c>
      <c r="S399" s="1016">
        <v>210084034</v>
      </c>
    </row>
    <row r="400" spans="1:19">
      <c r="A400" s="1012" t="s">
        <v>1291</v>
      </c>
      <c r="B400" s="1012" t="s">
        <v>858</v>
      </c>
      <c r="C400" s="1012" t="s">
        <v>1292</v>
      </c>
      <c r="D400" s="1012" t="s">
        <v>1293</v>
      </c>
      <c r="E400" s="1012" t="s">
        <v>239</v>
      </c>
      <c r="F400" s="1013">
        <v>39829</v>
      </c>
      <c r="G400" s="1012" t="s">
        <v>284</v>
      </c>
      <c r="H400" s="1015">
        <v>26440000</v>
      </c>
      <c r="I400" s="1015">
        <v>0</v>
      </c>
      <c r="J400" s="1015">
        <v>28889100</v>
      </c>
      <c r="K400" s="1012" t="s">
        <v>1196</v>
      </c>
      <c r="L400" s="1015"/>
      <c r="M400" s="1015"/>
      <c r="N400" s="1016"/>
      <c r="O400" s="1015"/>
      <c r="P400" s="1015"/>
      <c r="Q400" s="1015"/>
      <c r="R400" s="1015"/>
      <c r="S400" s="1016"/>
    </row>
    <row r="401" spans="1:19">
      <c r="A401" s="1012" t="s">
        <v>1291</v>
      </c>
      <c r="B401" s="1012" t="s">
        <v>283</v>
      </c>
      <c r="C401" s="1012" t="s">
        <v>1292</v>
      </c>
      <c r="D401" s="1012" t="s">
        <v>1293</v>
      </c>
      <c r="E401" s="1012" t="s">
        <v>239</v>
      </c>
      <c r="F401" s="1013">
        <v>40394</v>
      </c>
      <c r="G401" s="1012" t="s">
        <v>283</v>
      </c>
      <c r="H401" s="1015"/>
      <c r="I401" s="1015"/>
      <c r="J401" s="1015"/>
      <c r="K401" s="1012" t="s">
        <v>283</v>
      </c>
      <c r="L401" s="1015">
        <v>26440000</v>
      </c>
      <c r="M401" s="1015"/>
      <c r="N401" s="1016">
        <v>26440</v>
      </c>
      <c r="O401" s="1015">
        <v>1000</v>
      </c>
      <c r="P401" s="1015"/>
      <c r="Q401" s="1015"/>
      <c r="R401" s="1015"/>
      <c r="S401" s="1016"/>
    </row>
    <row r="402" spans="1:19">
      <c r="A402" s="1012" t="s">
        <v>1291</v>
      </c>
      <c r="B402" s="1012" t="s">
        <v>283</v>
      </c>
      <c r="C402" s="1012" t="s">
        <v>1292</v>
      </c>
      <c r="D402" s="1012" t="s">
        <v>1293</v>
      </c>
      <c r="E402" s="1012" t="s">
        <v>239</v>
      </c>
      <c r="F402" s="1013">
        <v>40422</v>
      </c>
      <c r="G402" s="1012" t="s">
        <v>283</v>
      </c>
      <c r="H402" s="1015"/>
      <c r="I402" s="1015"/>
      <c r="J402" s="1015"/>
      <c r="K402" s="1012" t="s">
        <v>283</v>
      </c>
      <c r="L402" s="1015"/>
      <c r="M402" s="1015"/>
      <c r="N402" s="1016"/>
      <c r="O402" s="1015"/>
      <c r="P402" s="1015"/>
      <c r="Q402" s="1015"/>
      <c r="R402" s="1015">
        <v>400000</v>
      </c>
      <c r="S402" s="1016">
        <v>194794</v>
      </c>
    </row>
    <row r="403" spans="1:19">
      <c r="A403" s="1012" t="s">
        <v>1294</v>
      </c>
      <c r="B403" s="1012" t="s">
        <v>1295</v>
      </c>
      <c r="C403" s="1012" t="s">
        <v>1296</v>
      </c>
      <c r="D403" s="1012" t="s">
        <v>1297</v>
      </c>
      <c r="E403" s="1012" t="s">
        <v>6</v>
      </c>
      <c r="F403" s="1013">
        <v>39805</v>
      </c>
      <c r="G403" s="1012" t="s">
        <v>285</v>
      </c>
      <c r="H403" s="1015">
        <v>10400000</v>
      </c>
      <c r="I403" s="1015">
        <v>0</v>
      </c>
      <c r="J403" s="1015">
        <v>223571.11</v>
      </c>
      <c r="K403" s="1012" t="s">
        <v>1099</v>
      </c>
      <c r="L403" s="1015"/>
      <c r="M403" s="1015"/>
      <c r="N403" s="1016"/>
      <c r="O403" s="1015"/>
      <c r="P403" s="1015"/>
      <c r="Q403" s="1015"/>
      <c r="R403" s="1015"/>
      <c r="S403" s="1016"/>
    </row>
    <row r="404" spans="1:19">
      <c r="A404" s="1012" t="s">
        <v>1294</v>
      </c>
      <c r="B404" s="1012" t="s">
        <v>283</v>
      </c>
      <c r="C404" s="1012" t="s">
        <v>1296</v>
      </c>
      <c r="D404" s="1012" t="s">
        <v>1297</v>
      </c>
      <c r="E404" s="1012" t="s">
        <v>6</v>
      </c>
      <c r="F404" s="1013">
        <v>40809</v>
      </c>
      <c r="G404" s="1012" t="s">
        <v>283</v>
      </c>
      <c r="H404" s="1015"/>
      <c r="I404" s="1015"/>
      <c r="J404" s="1015"/>
      <c r="K404" s="1012" t="s">
        <v>283</v>
      </c>
      <c r="L404" s="1015"/>
      <c r="M404" s="1015"/>
      <c r="N404" s="1016"/>
      <c r="O404" s="1015"/>
      <c r="P404" s="1015">
        <v>-10400000</v>
      </c>
      <c r="Q404" s="1015"/>
      <c r="R404" s="1015"/>
      <c r="S404" s="1016"/>
    </row>
    <row r="405" spans="1:19">
      <c r="A405" s="1012" t="s">
        <v>1298</v>
      </c>
      <c r="B405" s="1012" t="s">
        <v>905</v>
      </c>
      <c r="C405" s="1012" t="s">
        <v>1299</v>
      </c>
      <c r="D405" s="1012" t="s">
        <v>1300</v>
      </c>
      <c r="E405" s="1012" t="s">
        <v>998</v>
      </c>
      <c r="F405" s="1013">
        <v>39962</v>
      </c>
      <c r="G405" s="1012" t="s">
        <v>285</v>
      </c>
      <c r="H405" s="1015">
        <v>24990000</v>
      </c>
      <c r="I405" s="1015">
        <v>0</v>
      </c>
      <c r="J405" s="1015">
        <v>13952381.449999999</v>
      </c>
      <c r="K405" s="1012" t="s">
        <v>898</v>
      </c>
      <c r="L405" s="1015"/>
      <c r="M405" s="1015"/>
      <c r="N405" s="1016"/>
      <c r="O405" s="1015"/>
      <c r="P405" s="1015"/>
      <c r="Q405" s="1015"/>
      <c r="R405" s="1015"/>
      <c r="S405" s="1016"/>
    </row>
    <row r="406" spans="1:19">
      <c r="A406" s="1012" t="s">
        <v>1298</v>
      </c>
      <c r="B406" s="1012" t="s">
        <v>283</v>
      </c>
      <c r="C406" s="1012" t="s">
        <v>1299</v>
      </c>
      <c r="D406" s="1012" t="s">
        <v>1300</v>
      </c>
      <c r="E406" s="1012" t="s">
        <v>998</v>
      </c>
      <c r="F406" s="1013">
        <v>41312</v>
      </c>
      <c r="G406" s="1012" t="s">
        <v>283</v>
      </c>
      <c r="H406" s="1015"/>
      <c r="I406" s="1015"/>
      <c r="J406" s="1015"/>
      <c r="K406" s="1012" t="s">
        <v>283</v>
      </c>
      <c r="L406" s="1015">
        <v>6657375</v>
      </c>
      <c r="M406" s="1015"/>
      <c r="N406" s="1016">
        <v>12990</v>
      </c>
      <c r="O406" s="1015">
        <v>512.5</v>
      </c>
      <c r="P406" s="1015">
        <v>-6332625</v>
      </c>
      <c r="Q406" s="1015"/>
      <c r="R406" s="1015">
        <v>258018.75</v>
      </c>
      <c r="S406" s="1016">
        <v>500</v>
      </c>
    </row>
    <row r="407" spans="1:19">
      <c r="A407" s="1012" t="s">
        <v>1298</v>
      </c>
      <c r="B407" s="1012" t="s">
        <v>283</v>
      </c>
      <c r="C407" s="1012" t="s">
        <v>1299</v>
      </c>
      <c r="D407" s="1012" t="s">
        <v>1300</v>
      </c>
      <c r="E407" s="1012" t="s">
        <v>998</v>
      </c>
      <c r="F407" s="1013">
        <v>41313</v>
      </c>
      <c r="G407" s="1012" t="s">
        <v>283</v>
      </c>
      <c r="H407" s="1015"/>
      <c r="I407" s="1015"/>
      <c r="J407" s="1015"/>
      <c r="K407" s="1012" t="s">
        <v>283</v>
      </c>
      <c r="L407" s="1015">
        <v>6150000</v>
      </c>
      <c r="M407" s="1015"/>
      <c r="N407" s="1016">
        <v>12000</v>
      </c>
      <c r="O407" s="1015">
        <v>512.5</v>
      </c>
      <c r="P407" s="1015">
        <v>-5850000</v>
      </c>
      <c r="Q407" s="1015"/>
      <c r="R407" s="1015">
        <v>387028.12</v>
      </c>
      <c r="S407" s="1016">
        <v>750</v>
      </c>
    </row>
    <row r="408" spans="1:19">
      <c r="A408" s="1012" t="s">
        <v>1298</v>
      </c>
      <c r="B408" s="1012" t="s">
        <v>283</v>
      </c>
      <c r="C408" s="1012" t="s">
        <v>1299</v>
      </c>
      <c r="D408" s="1012" t="s">
        <v>1300</v>
      </c>
      <c r="E408" s="1012" t="s">
        <v>998</v>
      </c>
      <c r="F408" s="1013">
        <v>41359</v>
      </c>
      <c r="G408" s="1012" t="s">
        <v>283</v>
      </c>
      <c r="H408" s="1015"/>
      <c r="I408" s="1015"/>
      <c r="J408" s="1015"/>
      <c r="K408" s="1012" t="s">
        <v>283</v>
      </c>
      <c r="L408" s="1015"/>
      <c r="M408" s="1015">
        <v>-128073.75</v>
      </c>
      <c r="N408" s="1016"/>
      <c r="O408" s="1015"/>
      <c r="P408" s="1015"/>
      <c r="Q408" s="1015"/>
      <c r="R408" s="1015"/>
      <c r="S408" s="1016"/>
    </row>
    <row r="409" spans="1:19">
      <c r="A409" s="1012" t="s">
        <v>16</v>
      </c>
      <c r="B409" s="1012" t="s">
        <v>1194</v>
      </c>
      <c r="C409" s="1012" t="s">
        <v>1301</v>
      </c>
      <c r="D409" s="1012" t="s">
        <v>1302</v>
      </c>
      <c r="E409" s="1012" t="s">
        <v>19</v>
      </c>
      <c r="F409" s="1013">
        <v>39878</v>
      </c>
      <c r="G409" s="1012" t="s">
        <v>7</v>
      </c>
      <c r="H409" s="1015">
        <v>7462000</v>
      </c>
      <c r="I409" s="1015">
        <v>0</v>
      </c>
      <c r="J409" s="1015">
        <v>7997813.2199999997</v>
      </c>
      <c r="K409" s="1012" t="s">
        <v>1196</v>
      </c>
      <c r="L409" s="1015"/>
      <c r="M409" s="1015"/>
      <c r="N409" s="1016"/>
      <c r="O409" s="1015"/>
      <c r="P409" s="1015"/>
      <c r="Q409" s="1015"/>
      <c r="R409" s="1015"/>
      <c r="S409" s="1016"/>
    </row>
    <row r="410" spans="1:19">
      <c r="A410" s="1012" t="s">
        <v>16</v>
      </c>
      <c r="B410" s="1012" t="s">
        <v>283</v>
      </c>
      <c r="C410" s="1012" t="s">
        <v>1301</v>
      </c>
      <c r="D410" s="1012" t="s">
        <v>1302</v>
      </c>
      <c r="E410" s="1012" t="s">
        <v>19</v>
      </c>
      <c r="F410" s="1013">
        <v>40403</v>
      </c>
      <c r="G410" s="1012" t="s">
        <v>283</v>
      </c>
      <c r="H410" s="1015"/>
      <c r="I410" s="1015"/>
      <c r="J410" s="1015"/>
      <c r="K410" s="1012" t="s">
        <v>283</v>
      </c>
      <c r="L410" s="1015">
        <v>7462000</v>
      </c>
      <c r="M410" s="1015"/>
      <c r="N410" s="1016">
        <v>7462</v>
      </c>
      <c r="O410" s="1015">
        <v>1000</v>
      </c>
      <c r="P410" s="1015"/>
      <c r="Q410" s="1015"/>
      <c r="R410" s="1015"/>
      <c r="S410" s="1016"/>
    </row>
    <row r="411" spans="1:19">
      <c r="A411" s="1012" t="s">
        <v>1303</v>
      </c>
      <c r="B411" s="1012" t="s">
        <v>924</v>
      </c>
      <c r="C411" s="1012" t="s">
        <v>1304</v>
      </c>
      <c r="D411" s="1012" t="s">
        <v>1305</v>
      </c>
      <c r="E411" s="1012" t="s">
        <v>52</v>
      </c>
      <c r="F411" s="1013">
        <v>39892</v>
      </c>
      <c r="G411" s="1012" t="s">
        <v>285</v>
      </c>
      <c r="H411" s="1015">
        <v>2400000</v>
      </c>
      <c r="I411" s="1015">
        <v>0</v>
      </c>
      <c r="J411" s="1015">
        <v>2353330.6</v>
      </c>
      <c r="K411" s="1012" t="s">
        <v>898</v>
      </c>
      <c r="L411" s="1015"/>
      <c r="M411" s="1015"/>
      <c r="N411" s="1016"/>
      <c r="O411" s="1015"/>
      <c r="P411" s="1015"/>
      <c r="Q411" s="1015"/>
      <c r="R411" s="1015"/>
      <c r="S411" s="1016"/>
    </row>
    <row r="412" spans="1:19">
      <c r="A412" s="1012" t="s">
        <v>1303</v>
      </c>
      <c r="B412" s="1012" t="s">
        <v>283</v>
      </c>
      <c r="C412" s="1012" t="s">
        <v>1304</v>
      </c>
      <c r="D412" s="1012" t="s">
        <v>1305</v>
      </c>
      <c r="E412" s="1012" t="s">
        <v>52</v>
      </c>
      <c r="F412" s="1013">
        <v>42184</v>
      </c>
      <c r="G412" s="1012" t="s">
        <v>283</v>
      </c>
      <c r="H412" s="1015"/>
      <c r="I412" s="1015"/>
      <c r="J412" s="1015"/>
      <c r="K412" s="1012" t="s">
        <v>283</v>
      </c>
      <c r="L412" s="1015">
        <v>1560312</v>
      </c>
      <c r="M412" s="1015"/>
      <c r="N412" s="1016">
        <v>2400</v>
      </c>
      <c r="O412" s="1015">
        <v>650.13</v>
      </c>
      <c r="P412" s="1015">
        <v>-839688</v>
      </c>
      <c r="Q412" s="1015"/>
      <c r="R412" s="1015">
        <v>53015.6</v>
      </c>
      <c r="S412" s="1016">
        <v>120</v>
      </c>
    </row>
    <row r="413" spans="1:19">
      <c r="A413" s="1012" t="s">
        <v>1303</v>
      </c>
      <c r="B413" s="1012" t="s">
        <v>283</v>
      </c>
      <c r="C413" s="1012" t="s">
        <v>1304</v>
      </c>
      <c r="D413" s="1012" t="s">
        <v>1305</v>
      </c>
      <c r="E413" s="1012" t="s">
        <v>52</v>
      </c>
      <c r="F413" s="1013">
        <v>42222</v>
      </c>
      <c r="G413" s="1012" t="s">
        <v>283</v>
      </c>
      <c r="H413" s="1015"/>
      <c r="I413" s="1015"/>
      <c r="J413" s="1015"/>
      <c r="K413" s="1012" t="s">
        <v>283</v>
      </c>
      <c r="L413" s="1015"/>
      <c r="M413" s="1015">
        <v>-25000</v>
      </c>
      <c r="N413" s="1016"/>
      <c r="O413" s="1015"/>
      <c r="P413" s="1015"/>
      <c r="Q413" s="1015"/>
      <c r="R413" s="1015"/>
      <c r="S413" s="1016"/>
    </row>
    <row r="414" spans="1:19">
      <c r="A414" s="1012" t="s">
        <v>1306</v>
      </c>
      <c r="B414" s="1012" t="s">
        <v>3029</v>
      </c>
      <c r="C414" s="1012" t="s">
        <v>1307</v>
      </c>
      <c r="D414" s="1012" t="s">
        <v>1308</v>
      </c>
      <c r="E414" s="1012" t="s">
        <v>1309</v>
      </c>
      <c r="F414" s="1013">
        <v>39850</v>
      </c>
      <c r="G414" s="1012" t="s">
        <v>285</v>
      </c>
      <c r="H414" s="1015">
        <v>6300000</v>
      </c>
      <c r="I414" s="1015">
        <v>0</v>
      </c>
      <c r="J414" s="1015">
        <v>4980258.54</v>
      </c>
      <c r="K414" s="1012" t="s">
        <v>898</v>
      </c>
      <c r="L414" s="1015"/>
      <c r="M414" s="1015"/>
      <c r="N414" s="1016"/>
      <c r="O414" s="1015"/>
      <c r="P414" s="1015"/>
      <c r="Q414" s="1015"/>
      <c r="R414" s="1015"/>
      <c r="S414" s="1016"/>
    </row>
    <row r="415" spans="1:19">
      <c r="A415" s="1012" t="s">
        <v>1306</v>
      </c>
      <c r="B415" s="1012" t="s">
        <v>283</v>
      </c>
      <c r="C415" s="1012" t="s">
        <v>1307</v>
      </c>
      <c r="D415" s="1012" t="s">
        <v>1308</v>
      </c>
      <c r="E415" s="1012" t="s">
        <v>1309</v>
      </c>
      <c r="F415" s="1013">
        <v>42794</v>
      </c>
      <c r="G415" s="1012" t="s">
        <v>283</v>
      </c>
      <c r="H415" s="1015"/>
      <c r="I415" s="1015"/>
      <c r="J415" s="1015"/>
      <c r="K415" s="1012" t="s">
        <v>283</v>
      </c>
      <c r="L415" s="1015">
        <v>4800000.04</v>
      </c>
      <c r="M415" s="1015"/>
      <c r="N415" s="1016">
        <v>10909091</v>
      </c>
      <c r="O415" s="1015">
        <v>0.44</v>
      </c>
      <c r="P415" s="1015">
        <v>-1499999.96</v>
      </c>
      <c r="Q415" s="1015"/>
      <c r="R415" s="1015"/>
      <c r="S415" s="1016"/>
    </row>
    <row r="416" spans="1:19">
      <c r="A416" s="1012" t="s">
        <v>1310</v>
      </c>
      <c r="B416" s="1012" t="s">
        <v>900</v>
      </c>
      <c r="C416" s="1012" t="s">
        <v>1311</v>
      </c>
      <c r="D416" s="1012" t="s">
        <v>1312</v>
      </c>
      <c r="E416" s="1012" t="s">
        <v>246</v>
      </c>
      <c r="F416" s="1013">
        <v>39805</v>
      </c>
      <c r="G416" s="1012" t="s">
        <v>285</v>
      </c>
      <c r="H416" s="1015">
        <v>3000000</v>
      </c>
      <c r="I416" s="1015">
        <v>0</v>
      </c>
      <c r="J416" s="1015">
        <v>3574645.84</v>
      </c>
      <c r="K416" s="1012" t="s">
        <v>1196</v>
      </c>
      <c r="L416" s="1015"/>
      <c r="M416" s="1015"/>
      <c r="N416" s="1016"/>
      <c r="O416" s="1015"/>
      <c r="P416" s="1015"/>
      <c r="Q416" s="1015"/>
      <c r="R416" s="1015"/>
      <c r="S416" s="1016"/>
    </row>
    <row r="417" spans="1:19">
      <c r="A417" s="1012" t="s">
        <v>1310</v>
      </c>
      <c r="B417" s="1012" t="s">
        <v>283</v>
      </c>
      <c r="C417" s="1012" t="s">
        <v>1311</v>
      </c>
      <c r="D417" s="1012" t="s">
        <v>1312</v>
      </c>
      <c r="E417" s="1012" t="s">
        <v>246</v>
      </c>
      <c r="F417" s="1013">
        <v>40752</v>
      </c>
      <c r="G417" s="1012" t="s">
        <v>283</v>
      </c>
      <c r="H417" s="1015"/>
      <c r="I417" s="1015"/>
      <c r="J417" s="1015"/>
      <c r="K417" s="1012" t="s">
        <v>283</v>
      </c>
      <c r="L417" s="1015">
        <v>3000000</v>
      </c>
      <c r="M417" s="1015"/>
      <c r="N417" s="1016">
        <v>3000</v>
      </c>
      <c r="O417" s="1015">
        <v>1000</v>
      </c>
      <c r="P417" s="1015"/>
      <c r="Q417" s="1015"/>
      <c r="R417" s="1015">
        <v>150000</v>
      </c>
      <c r="S417" s="1016">
        <v>150</v>
      </c>
    </row>
    <row r="418" spans="1:19">
      <c r="A418" s="1012" t="s">
        <v>1313</v>
      </c>
      <c r="B418" s="1012" t="s">
        <v>858</v>
      </c>
      <c r="C418" s="1012" t="s">
        <v>1314</v>
      </c>
      <c r="D418" s="1012" t="s">
        <v>1315</v>
      </c>
      <c r="E418" s="1012" t="s">
        <v>1309</v>
      </c>
      <c r="F418" s="1013">
        <v>39801</v>
      </c>
      <c r="G418" s="1012" t="s">
        <v>284</v>
      </c>
      <c r="H418" s="1015">
        <v>8779000</v>
      </c>
      <c r="I418" s="1015">
        <v>0</v>
      </c>
      <c r="J418" s="1015">
        <v>12236725.890000001</v>
      </c>
      <c r="K418" s="1012" t="s">
        <v>1196</v>
      </c>
      <c r="L418" s="1015"/>
      <c r="M418" s="1015"/>
      <c r="N418" s="1016"/>
      <c r="O418" s="1015"/>
      <c r="P418" s="1015"/>
      <c r="Q418" s="1015"/>
      <c r="R418" s="1015"/>
      <c r="S418" s="1016"/>
    </row>
    <row r="419" spans="1:19">
      <c r="A419" s="1012" t="s">
        <v>1313</v>
      </c>
      <c r="B419" s="1012" t="s">
        <v>283</v>
      </c>
      <c r="C419" s="1012" t="s">
        <v>1314</v>
      </c>
      <c r="D419" s="1012" t="s">
        <v>1315</v>
      </c>
      <c r="E419" s="1012" t="s">
        <v>1309</v>
      </c>
      <c r="F419" s="1013">
        <v>40590</v>
      </c>
      <c r="G419" s="1012" t="s">
        <v>283</v>
      </c>
      <c r="H419" s="1015"/>
      <c r="I419" s="1015"/>
      <c r="J419" s="1015"/>
      <c r="K419" s="1012" t="s">
        <v>283</v>
      </c>
      <c r="L419" s="1015">
        <v>2212308</v>
      </c>
      <c r="M419" s="1015"/>
      <c r="N419" s="1016">
        <v>63</v>
      </c>
      <c r="O419" s="1015">
        <v>35116</v>
      </c>
      <c r="P419" s="1015"/>
      <c r="Q419" s="1015"/>
      <c r="R419" s="1015"/>
      <c r="S419" s="1016"/>
    </row>
    <row r="420" spans="1:19">
      <c r="A420" s="1012" t="s">
        <v>1313</v>
      </c>
      <c r="B420" s="1012" t="s">
        <v>283</v>
      </c>
      <c r="C420" s="1012" t="s">
        <v>1314</v>
      </c>
      <c r="D420" s="1012" t="s">
        <v>1315</v>
      </c>
      <c r="E420" s="1012" t="s">
        <v>1309</v>
      </c>
      <c r="F420" s="1013">
        <v>41318</v>
      </c>
      <c r="G420" s="1012" t="s">
        <v>283</v>
      </c>
      <c r="H420" s="1015"/>
      <c r="I420" s="1015"/>
      <c r="J420" s="1015"/>
      <c r="K420" s="1012" t="s">
        <v>283</v>
      </c>
      <c r="L420" s="1015">
        <v>3300904</v>
      </c>
      <c r="M420" s="1015"/>
      <c r="N420" s="1016">
        <v>94</v>
      </c>
      <c r="O420" s="1015">
        <v>35116</v>
      </c>
      <c r="P420" s="1015"/>
      <c r="Q420" s="1015"/>
      <c r="R420" s="1015"/>
      <c r="S420" s="1016"/>
    </row>
    <row r="421" spans="1:19">
      <c r="A421" s="1012" t="s">
        <v>1313</v>
      </c>
      <c r="B421" s="1012" t="s">
        <v>283</v>
      </c>
      <c r="C421" s="1012" t="s">
        <v>1314</v>
      </c>
      <c r="D421" s="1012" t="s">
        <v>1315</v>
      </c>
      <c r="E421" s="1012" t="s">
        <v>1309</v>
      </c>
      <c r="F421" s="1013">
        <v>41654</v>
      </c>
      <c r="G421" s="1012" t="s">
        <v>283</v>
      </c>
      <c r="H421" s="1015"/>
      <c r="I421" s="1015"/>
      <c r="J421" s="1015"/>
      <c r="K421" s="1012" t="s">
        <v>283</v>
      </c>
      <c r="L421" s="1015">
        <v>3265788</v>
      </c>
      <c r="M421" s="1015"/>
      <c r="N421" s="1016">
        <v>93</v>
      </c>
      <c r="O421" s="1015">
        <v>35116</v>
      </c>
      <c r="P421" s="1015"/>
      <c r="Q421" s="1015"/>
      <c r="R421" s="1015"/>
      <c r="S421" s="1016"/>
    </row>
    <row r="422" spans="1:19">
      <c r="A422" s="1012" t="s">
        <v>1313</v>
      </c>
      <c r="B422" s="1012" t="s">
        <v>283</v>
      </c>
      <c r="C422" s="1012" t="s">
        <v>1314</v>
      </c>
      <c r="D422" s="1012" t="s">
        <v>1315</v>
      </c>
      <c r="E422" s="1012" t="s">
        <v>1309</v>
      </c>
      <c r="F422" s="1013">
        <v>42109</v>
      </c>
      <c r="G422" s="1012" t="s">
        <v>283</v>
      </c>
      <c r="H422" s="1015"/>
      <c r="I422" s="1015"/>
      <c r="J422" s="1015"/>
      <c r="K422" s="1012" t="s">
        <v>283</v>
      </c>
      <c r="L422" s="1015"/>
      <c r="M422" s="1015"/>
      <c r="N422" s="1016"/>
      <c r="O422" s="1015"/>
      <c r="P422" s="1015"/>
      <c r="Q422" s="1015"/>
      <c r="R422" s="1015">
        <v>1705802.78</v>
      </c>
      <c r="S422" s="1016">
        <v>254218</v>
      </c>
    </row>
    <row r="423" spans="1:19">
      <c r="A423" s="1012" t="s">
        <v>1316</v>
      </c>
      <c r="B423" s="1012" t="s">
        <v>1317</v>
      </c>
      <c r="C423" s="1012" t="s">
        <v>1318</v>
      </c>
      <c r="D423" s="1012" t="s">
        <v>1319</v>
      </c>
      <c r="E423" s="1012" t="s">
        <v>1080</v>
      </c>
      <c r="F423" s="1013">
        <v>39794</v>
      </c>
      <c r="G423" s="1012" t="s">
        <v>284</v>
      </c>
      <c r="H423" s="1015">
        <v>300000000</v>
      </c>
      <c r="I423" s="1015">
        <v>0</v>
      </c>
      <c r="J423" s="1015">
        <v>381395557.07999998</v>
      </c>
      <c r="K423" s="1012" t="s">
        <v>1196</v>
      </c>
      <c r="L423" s="1015"/>
      <c r="M423" s="1015"/>
      <c r="N423" s="1016"/>
      <c r="O423" s="1015"/>
      <c r="P423" s="1015"/>
      <c r="Q423" s="1015"/>
      <c r="R423" s="1015"/>
      <c r="S423" s="1016"/>
    </row>
    <row r="424" spans="1:19">
      <c r="A424" s="1012" t="s">
        <v>1316</v>
      </c>
      <c r="B424" s="1012" t="s">
        <v>283</v>
      </c>
      <c r="C424" s="1012" t="s">
        <v>1318</v>
      </c>
      <c r="D424" s="1012" t="s">
        <v>1319</v>
      </c>
      <c r="E424" s="1012" t="s">
        <v>1080</v>
      </c>
      <c r="F424" s="1013">
        <v>41376</v>
      </c>
      <c r="G424" s="1012" t="s">
        <v>283</v>
      </c>
      <c r="H424" s="1015"/>
      <c r="I424" s="1015"/>
      <c r="J424" s="1015"/>
      <c r="K424" s="1012" t="s">
        <v>283</v>
      </c>
      <c r="L424" s="1015">
        <v>300000000</v>
      </c>
      <c r="M424" s="1015"/>
      <c r="N424" s="1016">
        <v>300000</v>
      </c>
      <c r="O424" s="1015">
        <v>1000</v>
      </c>
      <c r="P424" s="1015"/>
      <c r="Q424" s="1015"/>
      <c r="R424" s="1015"/>
      <c r="S424" s="1016"/>
    </row>
    <row r="425" spans="1:19">
      <c r="A425" s="1012" t="s">
        <v>1316</v>
      </c>
      <c r="B425" s="1012" t="s">
        <v>283</v>
      </c>
      <c r="C425" s="1012" t="s">
        <v>1318</v>
      </c>
      <c r="D425" s="1012" t="s">
        <v>1319</v>
      </c>
      <c r="E425" s="1012" t="s">
        <v>1080</v>
      </c>
      <c r="F425" s="1013">
        <v>42137</v>
      </c>
      <c r="G425" s="1012" t="s">
        <v>283</v>
      </c>
      <c r="H425" s="1015"/>
      <c r="I425" s="1015"/>
      <c r="J425" s="1015"/>
      <c r="K425" s="1012" t="s">
        <v>283</v>
      </c>
      <c r="L425" s="1015"/>
      <c r="M425" s="1015"/>
      <c r="N425" s="1016"/>
      <c r="O425" s="1015"/>
      <c r="P425" s="1015"/>
      <c r="Q425" s="1015"/>
      <c r="R425" s="1015">
        <v>12150120.439999999</v>
      </c>
      <c r="S425" s="1016">
        <v>2571998.4</v>
      </c>
    </row>
    <row r="426" spans="1:19">
      <c r="A426" s="1012" t="s">
        <v>1320</v>
      </c>
      <c r="B426" s="1012" t="s">
        <v>953</v>
      </c>
      <c r="C426" s="1012" t="s">
        <v>1321</v>
      </c>
      <c r="D426" s="1012" t="s">
        <v>897</v>
      </c>
      <c r="E426" s="1012" t="s">
        <v>105</v>
      </c>
      <c r="F426" s="1013">
        <v>39794</v>
      </c>
      <c r="G426" s="1012" t="s">
        <v>284</v>
      </c>
      <c r="H426" s="1015">
        <v>20500000</v>
      </c>
      <c r="I426" s="1015">
        <v>0</v>
      </c>
      <c r="J426" s="1015">
        <v>23572379.219999999</v>
      </c>
      <c r="K426" s="1012" t="s">
        <v>1196</v>
      </c>
      <c r="L426" s="1015"/>
      <c r="M426" s="1015"/>
      <c r="N426" s="1016"/>
      <c r="O426" s="1015"/>
      <c r="P426" s="1015"/>
      <c r="Q426" s="1015"/>
      <c r="R426" s="1015"/>
      <c r="S426" s="1016"/>
    </row>
    <row r="427" spans="1:19">
      <c r="A427" s="1012" t="s">
        <v>1320</v>
      </c>
      <c r="B427" s="1012" t="s">
        <v>283</v>
      </c>
      <c r="C427" s="1012" t="s">
        <v>1321</v>
      </c>
      <c r="D427" s="1012" t="s">
        <v>897</v>
      </c>
      <c r="E427" s="1012" t="s">
        <v>105</v>
      </c>
      <c r="F427" s="1013">
        <v>40808</v>
      </c>
      <c r="G427" s="1012" t="s">
        <v>283</v>
      </c>
      <c r="H427" s="1015"/>
      <c r="I427" s="1015"/>
      <c r="J427" s="1015"/>
      <c r="K427" s="1012" t="s">
        <v>283</v>
      </c>
      <c r="L427" s="1015">
        <v>20500000</v>
      </c>
      <c r="M427" s="1015"/>
      <c r="N427" s="1016">
        <v>20500</v>
      </c>
      <c r="O427" s="1015">
        <v>1000</v>
      </c>
      <c r="P427" s="1015"/>
      <c r="Q427" s="1015"/>
      <c r="R427" s="1015"/>
      <c r="S427" s="1016"/>
    </row>
    <row r="428" spans="1:19">
      <c r="A428" s="1012" t="s">
        <v>1320</v>
      </c>
      <c r="B428" s="1012" t="s">
        <v>283</v>
      </c>
      <c r="C428" s="1012" t="s">
        <v>1321</v>
      </c>
      <c r="D428" s="1012" t="s">
        <v>897</v>
      </c>
      <c r="E428" s="1012" t="s">
        <v>105</v>
      </c>
      <c r="F428" s="1013">
        <v>40856</v>
      </c>
      <c r="G428" s="1012" t="s">
        <v>283</v>
      </c>
      <c r="H428" s="1015"/>
      <c r="I428" s="1015"/>
      <c r="J428" s="1015"/>
      <c r="K428" s="1012" t="s">
        <v>283</v>
      </c>
      <c r="L428" s="1015"/>
      <c r="M428" s="1015"/>
      <c r="N428" s="1016"/>
      <c r="O428" s="1015"/>
      <c r="P428" s="1015"/>
      <c r="Q428" s="1015"/>
      <c r="R428" s="1015">
        <v>225157</v>
      </c>
      <c r="S428" s="1016">
        <v>450313.5</v>
      </c>
    </row>
    <row r="429" spans="1:19">
      <c r="A429" s="1012" t="s">
        <v>1322</v>
      </c>
      <c r="B429" s="1012" t="s">
        <v>2964</v>
      </c>
      <c r="C429" s="1012" t="s">
        <v>1324</v>
      </c>
      <c r="D429" s="1012" t="s">
        <v>1325</v>
      </c>
      <c r="E429" s="1012" t="s">
        <v>83</v>
      </c>
      <c r="F429" s="1013">
        <v>39913</v>
      </c>
      <c r="G429" s="1012" t="s">
        <v>7</v>
      </c>
      <c r="H429" s="1015">
        <v>9439000</v>
      </c>
      <c r="I429" s="1015">
        <v>0</v>
      </c>
      <c r="J429" s="1015">
        <v>2508609</v>
      </c>
      <c r="K429" s="1012" t="s">
        <v>898</v>
      </c>
      <c r="L429" s="1015"/>
      <c r="M429" s="1015"/>
      <c r="N429" s="1016"/>
      <c r="O429" s="1015"/>
      <c r="P429" s="1015"/>
      <c r="Q429" s="1015"/>
      <c r="R429" s="1015"/>
      <c r="S429" s="1016"/>
    </row>
    <row r="430" spans="1:19">
      <c r="A430" s="1012" t="s">
        <v>1322</v>
      </c>
      <c r="B430" s="1012" t="s">
        <v>283</v>
      </c>
      <c r="C430" s="1012" t="s">
        <v>1324</v>
      </c>
      <c r="D430" s="1012" t="s">
        <v>1325</v>
      </c>
      <c r="E430" s="1012" t="s">
        <v>83</v>
      </c>
      <c r="F430" s="1013">
        <v>42223</v>
      </c>
      <c r="G430" s="1012" t="s">
        <v>283</v>
      </c>
      <c r="H430" s="1015"/>
      <c r="I430" s="1015"/>
      <c r="J430" s="1015"/>
      <c r="K430" s="1012" t="s">
        <v>283</v>
      </c>
      <c r="L430" s="1015">
        <v>2226750</v>
      </c>
      <c r="M430" s="1015"/>
      <c r="N430" s="1016">
        <v>9439</v>
      </c>
      <c r="O430" s="1015">
        <v>235.909524</v>
      </c>
      <c r="P430" s="1015">
        <v>-7212250</v>
      </c>
      <c r="Q430" s="1015"/>
      <c r="R430" s="1015"/>
      <c r="S430" s="1016"/>
    </row>
    <row r="431" spans="1:19">
      <c r="A431" s="1012" t="s">
        <v>1326</v>
      </c>
      <c r="B431" s="1012" t="s">
        <v>858</v>
      </c>
      <c r="C431" s="1012" t="s">
        <v>1327</v>
      </c>
      <c r="D431" s="1012" t="s">
        <v>1328</v>
      </c>
      <c r="E431" s="1012" t="s">
        <v>6</v>
      </c>
      <c r="F431" s="1013">
        <v>39773</v>
      </c>
      <c r="G431" s="1012" t="s">
        <v>284</v>
      </c>
      <c r="H431" s="1015">
        <v>400000000</v>
      </c>
      <c r="I431" s="1015">
        <v>0</v>
      </c>
      <c r="J431" s="1015">
        <v>442416666.67000002</v>
      </c>
      <c r="K431" s="1012" t="s">
        <v>1196</v>
      </c>
      <c r="L431" s="1015"/>
      <c r="M431" s="1015"/>
      <c r="N431" s="1016"/>
      <c r="O431" s="1015"/>
      <c r="P431" s="1015"/>
      <c r="Q431" s="1015"/>
      <c r="R431" s="1015"/>
      <c r="S431" s="1016"/>
    </row>
    <row r="432" spans="1:19">
      <c r="A432" s="1012" t="s">
        <v>1326</v>
      </c>
      <c r="B432" s="1012" t="s">
        <v>283</v>
      </c>
      <c r="C432" s="1012" t="s">
        <v>1327</v>
      </c>
      <c r="D432" s="1012" t="s">
        <v>1328</v>
      </c>
      <c r="E432" s="1012" t="s">
        <v>6</v>
      </c>
      <c r="F432" s="1013">
        <v>40177</v>
      </c>
      <c r="G432" s="1012" t="s">
        <v>283</v>
      </c>
      <c r="H432" s="1015"/>
      <c r="I432" s="1015"/>
      <c r="J432" s="1015"/>
      <c r="K432" s="1012" t="s">
        <v>283</v>
      </c>
      <c r="L432" s="1015">
        <v>200000000</v>
      </c>
      <c r="M432" s="1015"/>
      <c r="N432" s="1016">
        <v>200000</v>
      </c>
      <c r="O432" s="1015">
        <v>1000</v>
      </c>
      <c r="P432" s="1015"/>
      <c r="Q432" s="1015"/>
      <c r="R432" s="1015"/>
      <c r="S432" s="1016"/>
    </row>
    <row r="433" spans="1:19">
      <c r="A433" s="1012" t="s">
        <v>1326</v>
      </c>
      <c r="B433" s="1012" t="s">
        <v>283</v>
      </c>
      <c r="C433" s="1012" t="s">
        <v>1327</v>
      </c>
      <c r="D433" s="1012" t="s">
        <v>1328</v>
      </c>
      <c r="E433" s="1012" t="s">
        <v>6</v>
      </c>
      <c r="F433" s="1013">
        <v>40240</v>
      </c>
      <c r="G433" s="1012" t="s">
        <v>283</v>
      </c>
      <c r="H433" s="1015"/>
      <c r="I433" s="1015"/>
      <c r="J433" s="1015"/>
      <c r="K433" s="1012" t="s">
        <v>283</v>
      </c>
      <c r="L433" s="1015">
        <v>200000000</v>
      </c>
      <c r="M433" s="1015"/>
      <c r="N433" s="1016">
        <v>200000</v>
      </c>
      <c r="O433" s="1015">
        <v>1000</v>
      </c>
      <c r="P433" s="1015"/>
      <c r="Q433" s="1015"/>
      <c r="R433" s="1015"/>
      <c r="S433" s="1016"/>
    </row>
    <row r="434" spans="1:19">
      <c r="A434" s="1012" t="s">
        <v>1326</v>
      </c>
      <c r="B434" s="1012" t="s">
        <v>283</v>
      </c>
      <c r="C434" s="1012" t="s">
        <v>1327</v>
      </c>
      <c r="D434" s="1012" t="s">
        <v>1328</v>
      </c>
      <c r="E434" s="1012" t="s">
        <v>6</v>
      </c>
      <c r="F434" s="1013">
        <v>40275</v>
      </c>
      <c r="G434" s="1012" t="s">
        <v>283</v>
      </c>
      <c r="H434" s="1015"/>
      <c r="I434" s="1015"/>
      <c r="J434" s="1015"/>
      <c r="K434" s="1012" t="s">
        <v>283</v>
      </c>
      <c r="L434" s="1015"/>
      <c r="M434" s="1015"/>
      <c r="N434" s="1016"/>
      <c r="O434" s="1015"/>
      <c r="P434" s="1015"/>
      <c r="Q434" s="1015"/>
      <c r="R434" s="1015">
        <v>18500000</v>
      </c>
      <c r="S434" s="1016">
        <v>1128668</v>
      </c>
    </row>
    <row r="435" spans="1:19">
      <c r="A435" s="1012" t="s">
        <v>1329</v>
      </c>
      <c r="B435" s="1012" t="s">
        <v>905</v>
      </c>
      <c r="C435" s="1012" t="s">
        <v>1330</v>
      </c>
      <c r="D435" s="1012" t="s">
        <v>1331</v>
      </c>
      <c r="E435" s="1012" t="s">
        <v>11</v>
      </c>
      <c r="F435" s="1013">
        <v>39899</v>
      </c>
      <c r="G435" s="1012" t="s">
        <v>285</v>
      </c>
      <c r="H435" s="1015">
        <v>3000000</v>
      </c>
      <c r="I435" s="1015">
        <v>0</v>
      </c>
      <c r="J435" s="1015">
        <v>3318585.05</v>
      </c>
      <c r="K435" s="1012" t="s">
        <v>898</v>
      </c>
      <c r="L435" s="1015"/>
      <c r="M435" s="1015"/>
      <c r="N435" s="1016"/>
      <c r="O435" s="1015"/>
      <c r="P435" s="1015"/>
      <c r="Q435" s="1015"/>
      <c r="R435" s="1015"/>
      <c r="S435" s="1016"/>
    </row>
    <row r="436" spans="1:19">
      <c r="A436" s="1012" t="s">
        <v>1329</v>
      </c>
      <c r="B436" s="1012" t="s">
        <v>283</v>
      </c>
      <c r="C436" s="1012" t="s">
        <v>1330</v>
      </c>
      <c r="D436" s="1012" t="s">
        <v>1331</v>
      </c>
      <c r="E436" s="1012" t="s">
        <v>11</v>
      </c>
      <c r="F436" s="1013">
        <v>41241</v>
      </c>
      <c r="G436" s="1012" t="s">
        <v>283</v>
      </c>
      <c r="H436" s="1015"/>
      <c r="I436" s="1015"/>
      <c r="J436" s="1015"/>
      <c r="K436" s="1012" t="s">
        <v>283</v>
      </c>
      <c r="L436" s="1015">
        <v>955825.5</v>
      </c>
      <c r="M436" s="1015"/>
      <c r="N436" s="1016">
        <v>1095</v>
      </c>
      <c r="O436" s="1015">
        <v>872.9</v>
      </c>
      <c r="P436" s="1015">
        <v>-139174.5</v>
      </c>
      <c r="Q436" s="1015"/>
      <c r="R436" s="1015"/>
      <c r="S436" s="1016"/>
    </row>
    <row r="437" spans="1:19">
      <c r="A437" s="1012" t="s">
        <v>1329</v>
      </c>
      <c r="B437" s="1012" t="s">
        <v>283</v>
      </c>
      <c r="C437" s="1012" t="s">
        <v>1330</v>
      </c>
      <c r="D437" s="1012" t="s">
        <v>1331</v>
      </c>
      <c r="E437" s="1012" t="s">
        <v>11</v>
      </c>
      <c r="F437" s="1013">
        <v>41242</v>
      </c>
      <c r="G437" s="1012" t="s">
        <v>283</v>
      </c>
      <c r="H437" s="1015"/>
      <c r="I437" s="1015"/>
      <c r="J437" s="1015"/>
      <c r="K437" s="1012" t="s">
        <v>283</v>
      </c>
      <c r="L437" s="1015">
        <v>1662874.5</v>
      </c>
      <c r="M437" s="1015"/>
      <c r="N437" s="1016">
        <v>1905</v>
      </c>
      <c r="O437" s="1015">
        <v>872.9</v>
      </c>
      <c r="P437" s="1015">
        <v>-242125.5</v>
      </c>
      <c r="Q437" s="1015"/>
      <c r="R437" s="1015">
        <v>114021.5</v>
      </c>
      <c r="S437" s="1016">
        <v>150</v>
      </c>
    </row>
    <row r="438" spans="1:19">
      <c r="A438" s="1012" t="s">
        <v>1329</v>
      </c>
      <c r="B438" s="1012" t="s">
        <v>283</v>
      </c>
      <c r="C438" s="1012" t="s">
        <v>1330</v>
      </c>
      <c r="D438" s="1012" t="s">
        <v>1331</v>
      </c>
      <c r="E438" s="1012" t="s">
        <v>11</v>
      </c>
      <c r="F438" s="1013">
        <v>41285</v>
      </c>
      <c r="G438" s="1012" t="s">
        <v>283</v>
      </c>
      <c r="H438" s="1015"/>
      <c r="I438" s="1015"/>
      <c r="J438" s="1015"/>
      <c r="K438" s="1012" t="s">
        <v>283</v>
      </c>
      <c r="L438" s="1015"/>
      <c r="M438" s="1015">
        <v>-25000</v>
      </c>
      <c r="N438" s="1016"/>
      <c r="O438" s="1015"/>
      <c r="P438" s="1015"/>
      <c r="Q438" s="1015"/>
      <c r="R438" s="1015"/>
      <c r="S438" s="1016"/>
    </row>
    <row r="439" spans="1:19">
      <c r="A439" s="1012" t="s">
        <v>1332</v>
      </c>
      <c r="B439" s="1012" t="s">
        <v>1333</v>
      </c>
      <c r="C439" s="1012" t="s">
        <v>1334</v>
      </c>
      <c r="D439" s="1012" t="s">
        <v>1335</v>
      </c>
      <c r="E439" s="1012" t="s">
        <v>894</v>
      </c>
      <c r="F439" s="1013">
        <v>39787</v>
      </c>
      <c r="G439" s="1012" t="s">
        <v>284</v>
      </c>
      <c r="H439" s="1015">
        <v>9950000</v>
      </c>
      <c r="I439" s="1015">
        <v>0</v>
      </c>
      <c r="J439" s="1015">
        <v>11166897.789999999</v>
      </c>
      <c r="K439" s="1012" t="s">
        <v>898</v>
      </c>
      <c r="L439" s="1015"/>
      <c r="M439" s="1015"/>
      <c r="N439" s="1016"/>
      <c r="O439" s="1015"/>
      <c r="P439" s="1015"/>
      <c r="Q439" s="1015"/>
      <c r="R439" s="1015"/>
      <c r="S439" s="1016"/>
    </row>
    <row r="440" spans="1:19">
      <c r="A440" s="1012" t="s">
        <v>1332</v>
      </c>
      <c r="B440" s="1012" t="s">
        <v>283</v>
      </c>
      <c r="C440" s="1012" t="s">
        <v>1334</v>
      </c>
      <c r="D440" s="1012" t="s">
        <v>1335</v>
      </c>
      <c r="E440" s="1012" t="s">
        <v>894</v>
      </c>
      <c r="F440" s="1013">
        <v>41341</v>
      </c>
      <c r="G440" s="1012" t="s">
        <v>283</v>
      </c>
      <c r="H440" s="1015"/>
      <c r="I440" s="1015"/>
      <c r="J440" s="1015"/>
      <c r="K440" s="1012" t="s">
        <v>283</v>
      </c>
      <c r="L440" s="1015">
        <v>3772645</v>
      </c>
      <c r="M440" s="1015"/>
      <c r="N440" s="1016">
        <v>3950</v>
      </c>
      <c r="O440" s="1015">
        <v>955.1</v>
      </c>
      <c r="P440" s="1015">
        <v>-177355</v>
      </c>
      <c r="Q440" s="1015"/>
      <c r="R440" s="1015"/>
      <c r="S440" s="1016"/>
    </row>
    <row r="441" spans="1:19">
      <c r="A441" s="1012" t="s">
        <v>1332</v>
      </c>
      <c r="B441" s="1012" t="s">
        <v>283</v>
      </c>
      <c r="C441" s="1012" t="s">
        <v>1334</v>
      </c>
      <c r="D441" s="1012" t="s">
        <v>1335</v>
      </c>
      <c r="E441" s="1012" t="s">
        <v>894</v>
      </c>
      <c r="F441" s="1013">
        <v>41344</v>
      </c>
      <c r="G441" s="1012" t="s">
        <v>283</v>
      </c>
      <c r="H441" s="1015"/>
      <c r="I441" s="1015"/>
      <c r="J441" s="1015"/>
      <c r="K441" s="1012" t="s">
        <v>283</v>
      </c>
      <c r="L441" s="1015">
        <v>5730600</v>
      </c>
      <c r="M441" s="1015"/>
      <c r="N441" s="1016">
        <v>6000</v>
      </c>
      <c r="O441" s="1015">
        <v>955.1</v>
      </c>
      <c r="P441" s="1015">
        <v>-269400</v>
      </c>
      <c r="Q441" s="1015"/>
      <c r="R441" s="1015"/>
      <c r="S441" s="1016"/>
    </row>
    <row r="442" spans="1:19">
      <c r="A442" s="1012" t="s">
        <v>1332</v>
      </c>
      <c r="B442" s="1012" t="s">
        <v>283</v>
      </c>
      <c r="C442" s="1012" t="s">
        <v>1334</v>
      </c>
      <c r="D442" s="1012" t="s">
        <v>1335</v>
      </c>
      <c r="E442" s="1012" t="s">
        <v>894</v>
      </c>
      <c r="F442" s="1013">
        <v>41373</v>
      </c>
      <c r="G442" s="1012" t="s">
        <v>283</v>
      </c>
      <c r="H442" s="1015"/>
      <c r="I442" s="1015"/>
      <c r="J442" s="1015"/>
      <c r="K442" s="1012" t="s">
        <v>283</v>
      </c>
      <c r="L442" s="1015"/>
      <c r="M442" s="1015">
        <v>-95032.45</v>
      </c>
      <c r="N442" s="1016"/>
      <c r="O442" s="1015"/>
      <c r="P442" s="1015"/>
      <c r="Q442" s="1015"/>
      <c r="R442" s="1015"/>
      <c r="S442" s="1016"/>
    </row>
    <row r="443" spans="1:19">
      <c r="A443" s="1012" t="s">
        <v>1332</v>
      </c>
      <c r="B443" s="1012" t="s">
        <v>283</v>
      </c>
      <c r="C443" s="1012" t="s">
        <v>1334</v>
      </c>
      <c r="D443" s="1012" t="s">
        <v>1335</v>
      </c>
      <c r="E443" s="1012" t="s">
        <v>894</v>
      </c>
      <c r="F443" s="1013">
        <v>41374</v>
      </c>
      <c r="G443" s="1012" t="s">
        <v>283</v>
      </c>
      <c r="H443" s="1015"/>
      <c r="I443" s="1015"/>
      <c r="J443" s="1015"/>
      <c r="K443" s="1012" t="s">
        <v>283</v>
      </c>
      <c r="L443" s="1015"/>
      <c r="M443" s="1015"/>
      <c r="N443" s="1016"/>
      <c r="O443" s="1015"/>
      <c r="P443" s="1015"/>
      <c r="Q443" s="1015"/>
      <c r="R443" s="1015">
        <v>99000</v>
      </c>
      <c r="S443" s="1016">
        <v>60000</v>
      </c>
    </row>
    <row r="444" spans="1:19">
      <c r="A444" s="1012" t="s">
        <v>1332</v>
      </c>
      <c r="B444" s="1012" t="s">
        <v>283</v>
      </c>
      <c r="C444" s="1012" t="s">
        <v>1334</v>
      </c>
      <c r="D444" s="1012" t="s">
        <v>1335</v>
      </c>
      <c r="E444" s="1012" t="s">
        <v>894</v>
      </c>
      <c r="F444" s="1013">
        <v>41437</v>
      </c>
      <c r="G444" s="1012" t="s">
        <v>283</v>
      </c>
      <c r="H444" s="1015"/>
      <c r="I444" s="1015"/>
      <c r="J444" s="1015"/>
      <c r="K444" s="1012" t="s">
        <v>283</v>
      </c>
      <c r="L444" s="1015"/>
      <c r="M444" s="1015"/>
      <c r="N444" s="1016"/>
      <c r="O444" s="1015"/>
      <c r="P444" s="1015"/>
      <c r="Q444" s="1015"/>
      <c r="R444" s="1015">
        <v>225647.45</v>
      </c>
      <c r="S444" s="1016">
        <v>145579</v>
      </c>
    </row>
    <row r="445" spans="1:19">
      <c r="A445" s="1012" t="s">
        <v>1336</v>
      </c>
      <c r="B445" s="1012" t="s">
        <v>972</v>
      </c>
      <c r="C445" s="1012" t="s">
        <v>1337</v>
      </c>
      <c r="D445" s="1012" t="s">
        <v>1338</v>
      </c>
      <c r="E445" s="1012" t="s">
        <v>11</v>
      </c>
      <c r="F445" s="1013">
        <v>40053</v>
      </c>
      <c r="G445" s="1012" t="s">
        <v>285</v>
      </c>
      <c r="H445" s="1015">
        <v>16015000</v>
      </c>
      <c r="I445" s="1015">
        <v>0</v>
      </c>
      <c r="J445" s="1015">
        <v>14257487.710000001</v>
      </c>
      <c r="K445" s="1012" t="s">
        <v>898</v>
      </c>
      <c r="L445" s="1015"/>
      <c r="M445" s="1015"/>
      <c r="N445" s="1016"/>
      <c r="O445" s="1015"/>
      <c r="P445" s="1015"/>
      <c r="Q445" s="1015"/>
      <c r="R445" s="1015"/>
      <c r="S445" s="1016"/>
    </row>
    <row r="446" spans="1:19">
      <c r="A446" s="1012" t="s">
        <v>1336</v>
      </c>
      <c r="B446" s="1012" t="s">
        <v>283</v>
      </c>
      <c r="C446" s="1012" t="s">
        <v>1337</v>
      </c>
      <c r="D446" s="1012" t="s">
        <v>1338</v>
      </c>
      <c r="E446" s="1012" t="s">
        <v>11</v>
      </c>
      <c r="F446" s="1013">
        <v>41341</v>
      </c>
      <c r="G446" s="1012" t="s">
        <v>283</v>
      </c>
      <c r="H446" s="1015"/>
      <c r="I446" s="1015"/>
      <c r="J446" s="1015"/>
      <c r="K446" s="1012" t="s">
        <v>283</v>
      </c>
      <c r="L446" s="1015">
        <v>397550</v>
      </c>
      <c r="M446" s="1015"/>
      <c r="N446" s="1016">
        <v>500</v>
      </c>
      <c r="O446" s="1015">
        <v>795.1</v>
      </c>
      <c r="P446" s="1015">
        <v>-102450</v>
      </c>
      <c r="Q446" s="1015"/>
      <c r="R446" s="1015">
        <v>389857.05</v>
      </c>
      <c r="S446" s="1016">
        <v>450</v>
      </c>
    </row>
    <row r="447" spans="1:19">
      <c r="A447" s="1012" t="s">
        <v>1336</v>
      </c>
      <c r="B447" s="1012" t="s">
        <v>283</v>
      </c>
      <c r="C447" s="1012" t="s">
        <v>1337</v>
      </c>
      <c r="D447" s="1012" t="s">
        <v>1338</v>
      </c>
      <c r="E447" s="1012" t="s">
        <v>11</v>
      </c>
      <c r="F447" s="1013">
        <v>41344</v>
      </c>
      <c r="G447" s="1012" t="s">
        <v>283</v>
      </c>
      <c r="H447" s="1015"/>
      <c r="I447" s="1015"/>
      <c r="J447" s="1015"/>
      <c r="K447" s="1012" t="s">
        <v>283</v>
      </c>
      <c r="L447" s="1015">
        <v>12335976.5</v>
      </c>
      <c r="M447" s="1015"/>
      <c r="N447" s="1016">
        <v>15515</v>
      </c>
      <c r="O447" s="1015">
        <v>795.1</v>
      </c>
      <c r="P447" s="1015">
        <v>-3179023.5</v>
      </c>
      <c r="Q447" s="1015"/>
      <c r="R447" s="1015">
        <v>25990.47</v>
      </c>
      <c r="S447" s="1016">
        <v>30</v>
      </c>
    </row>
    <row r="448" spans="1:19">
      <c r="A448" s="1012" t="s">
        <v>1336</v>
      </c>
      <c r="B448" s="1012" t="s">
        <v>283</v>
      </c>
      <c r="C448" s="1012" t="s">
        <v>1337</v>
      </c>
      <c r="D448" s="1012" t="s">
        <v>1338</v>
      </c>
      <c r="E448" s="1012" t="s">
        <v>11</v>
      </c>
      <c r="F448" s="1013">
        <v>41373</v>
      </c>
      <c r="G448" s="1012" t="s">
        <v>283</v>
      </c>
      <c r="H448" s="1015"/>
      <c r="I448" s="1015"/>
      <c r="J448" s="1015"/>
      <c r="K448" s="1012" t="s">
        <v>283</v>
      </c>
      <c r="L448" s="1015"/>
      <c r="M448" s="1015">
        <v>-127335.27</v>
      </c>
      <c r="N448" s="1016"/>
      <c r="O448" s="1015"/>
      <c r="P448" s="1015"/>
      <c r="Q448" s="1015"/>
      <c r="R448" s="1015"/>
      <c r="S448" s="1016"/>
    </row>
    <row r="449" spans="1:19">
      <c r="A449" s="1012" t="s">
        <v>1339</v>
      </c>
      <c r="B449" s="1012" t="s">
        <v>953</v>
      </c>
      <c r="C449" s="1012" t="s">
        <v>1340</v>
      </c>
      <c r="D449" s="1012" t="s">
        <v>1035</v>
      </c>
      <c r="E449" s="1012" t="s">
        <v>931</v>
      </c>
      <c r="F449" s="1013">
        <v>39801</v>
      </c>
      <c r="G449" s="1012" t="s">
        <v>284</v>
      </c>
      <c r="H449" s="1015">
        <v>64450000</v>
      </c>
      <c r="I449" s="1015">
        <v>0</v>
      </c>
      <c r="J449" s="1015">
        <v>73357086.719999999</v>
      </c>
      <c r="K449" s="1012" t="s">
        <v>1196</v>
      </c>
      <c r="L449" s="1015"/>
      <c r="M449" s="1015"/>
      <c r="N449" s="1016"/>
      <c r="O449" s="1015"/>
      <c r="P449" s="1015"/>
      <c r="Q449" s="1015"/>
      <c r="R449" s="1015"/>
      <c r="S449" s="1016"/>
    </row>
    <row r="450" spans="1:19">
      <c r="A450" s="1012" t="s">
        <v>1339</v>
      </c>
      <c r="B450" s="1012" t="s">
        <v>283</v>
      </c>
      <c r="C450" s="1012" t="s">
        <v>1340</v>
      </c>
      <c r="D450" s="1012" t="s">
        <v>1035</v>
      </c>
      <c r="E450" s="1012" t="s">
        <v>931</v>
      </c>
      <c r="F450" s="1013">
        <v>40794</v>
      </c>
      <c r="G450" s="1012" t="s">
        <v>283</v>
      </c>
      <c r="H450" s="1015"/>
      <c r="I450" s="1015"/>
      <c r="J450" s="1015"/>
      <c r="K450" s="1012" t="s">
        <v>283</v>
      </c>
      <c r="L450" s="1015">
        <v>64450000</v>
      </c>
      <c r="M450" s="1015"/>
      <c r="N450" s="1016">
        <v>64450</v>
      </c>
      <c r="O450" s="1015">
        <v>1000</v>
      </c>
      <c r="P450" s="1015"/>
      <c r="Q450" s="1015"/>
      <c r="R450" s="1015"/>
      <c r="S450" s="1016"/>
    </row>
    <row r="451" spans="1:19">
      <c r="A451" s="1012" t="s">
        <v>1339</v>
      </c>
      <c r="B451" s="1012" t="s">
        <v>283</v>
      </c>
      <c r="C451" s="1012" t="s">
        <v>1340</v>
      </c>
      <c r="D451" s="1012" t="s">
        <v>1035</v>
      </c>
      <c r="E451" s="1012" t="s">
        <v>931</v>
      </c>
      <c r="F451" s="1013">
        <v>40870</v>
      </c>
      <c r="G451" s="1012" t="s">
        <v>283</v>
      </c>
      <c r="H451" s="1015"/>
      <c r="I451" s="1015"/>
      <c r="J451" s="1015"/>
      <c r="K451" s="1012" t="s">
        <v>283</v>
      </c>
      <c r="L451" s="1015"/>
      <c r="M451" s="1015"/>
      <c r="N451" s="1016"/>
      <c r="O451" s="1015"/>
      <c r="P451" s="1015"/>
      <c r="Q451" s="1015"/>
      <c r="R451" s="1015">
        <v>143677</v>
      </c>
      <c r="S451" s="1016">
        <v>895968</v>
      </c>
    </row>
    <row r="452" spans="1:19">
      <c r="A452" s="1012" t="s">
        <v>1341</v>
      </c>
      <c r="B452" s="1012" t="s">
        <v>1013</v>
      </c>
      <c r="C452" s="1012" t="s">
        <v>1342</v>
      </c>
      <c r="D452" s="1012" t="s">
        <v>1343</v>
      </c>
      <c r="E452" s="1012" t="s">
        <v>239</v>
      </c>
      <c r="F452" s="1013">
        <v>39822</v>
      </c>
      <c r="G452" s="1012" t="s">
        <v>284</v>
      </c>
      <c r="H452" s="1015">
        <v>16500000</v>
      </c>
      <c r="I452" s="1015">
        <v>0</v>
      </c>
      <c r="J452" s="1015">
        <v>19178479</v>
      </c>
      <c r="K452" s="1012" t="s">
        <v>1196</v>
      </c>
      <c r="L452" s="1015"/>
      <c r="M452" s="1015"/>
      <c r="N452" s="1016"/>
      <c r="O452" s="1015"/>
      <c r="P452" s="1015"/>
      <c r="Q452" s="1015"/>
      <c r="R452" s="1015"/>
      <c r="S452" s="1016"/>
    </row>
    <row r="453" spans="1:19">
      <c r="A453" s="1012" t="s">
        <v>1341</v>
      </c>
      <c r="B453" s="1012" t="s">
        <v>283</v>
      </c>
      <c r="C453" s="1012" t="s">
        <v>1342</v>
      </c>
      <c r="D453" s="1012" t="s">
        <v>1343</v>
      </c>
      <c r="E453" s="1012" t="s">
        <v>239</v>
      </c>
      <c r="F453" s="1013">
        <v>40773</v>
      </c>
      <c r="G453" s="1012" t="s">
        <v>283</v>
      </c>
      <c r="H453" s="1015"/>
      <c r="I453" s="1015"/>
      <c r="J453" s="1015"/>
      <c r="K453" s="1012" t="s">
        <v>283</v>
      </c>
      <c r="L453" s="1015">
        <v>16500000</v>
      </c>
      <c r="M453" s="1015"/>
      <c r="N453" s="1016">
        <v>16500</v>
      </c>
      <c r="O453" s="1015">
        <v>1000</v>
      </c>
      <c r="P453" s="1015"/>
      <c r="Q453" s="1015"/>
      <c r="R453" s="1015"/>
      <c r="S453" s="1016"/>
    </row>
    <row r="454" spans="1:19">
      <c r="A454" s="1012" t="s">
        <v>1341</v>
      </c>
      <c r="B454" s="1012" t="s">
        <v>283</v>
      </c>
      <c r="C454" s="1012" t="s">
        <v>1342</v>
      </c>
      <c r="D454" s="1012" t="s">
        <v>1343</v>
      </c>
      <c r="E454" s="1012" t="s">
        <v>239</v>
      </c>
      <c r="F454" s="1013">
        <v>40814</v>
      </c>
      <c r="G454" s="1012" t="s">
        <v>283</v>
      </c>
      <c r="H454" s="1015"/>
      <c r="I454" s="1015"/>
      <c r="J454" s="1015"/>
      <c r="K454" s="1012" t="s">
        <v>283</v>
      </c>
      <c r="L454" s="1015"/>
      <c r="M454" s="1015"/>
      <c r="N454" s="1016"/>
      <c r="O454" s="1015"/>
      <c r="P454" s="1015"/>
      <c r="Q454" s="1015"/>
      <c r="R454" s="1015">
        <v>526604</v>
      </c>
      <c r="S454" s="1016">
        <v>263859</v>
      </c>
    </row>
    <row r="455" spans="1:19">
      <c r="A455" s="1012" t="s">
        <v>1344</v>
      </c>
      <c r="B455" s="1012" t="s">
        <v>905</v>
      </c>
      <c r="C455" s="1012" t="s">
        <v>1345</v>
      </c>
      <c r="D455" s="1012" t="s">
        <v>1346</v>
      </c>
      <c r="E455" s="1012" t="s">
        <v>931</v>
      </c>
      <c r="F455" s="1013">
        <v>39857</v>
      </c>
      <c r="G455" s="1012" t="s">
        <v>285</v>
      </c>
      <c r="H455" s="1015">
        <v>10000000</v>
      </c>
      <c r="I455" s="1015">
        <v>0</v>
      </c>
      <c r="J455" s="1015">
        <v>10670784.029999999</v>
      </c>
      <c r="K455" s="1012" t="s">
        <v>898</v>
      </c>
      <c r="L455" s="1015"/>
      <c r="M455" s="1015"/>
      <c r="N455" s="1016"/>
      <c r="O455" s="1015"/>
      <c r="P455" s="1015"/>
      <c r="Q455" s="1015"/>
      <c r="R455" s="1015"/>
      <c r="S455" s="1016"/>
    </row>
    <row r="456" spans="1:19">
      <c r="A456" s="1012" t="s">
        <v>1344</v>
      </c>
      <c r="B456" s="1012" t="s">
        <v>283</v>
      </c>
      <c r="C456" s="1012" t="s">
        <v>1345</v>
      </c>
      <c r="D456" s="1012" t="s">
        <v>1346</v>
      </c>
      <c r="E456" s="1012" t="s">
        <v>931</v>
      </c>
      <c r="F456" s="1013">
        <v>41474</v>
      </c>
      <c r="G456" s="1012" t="s">
        <v>283</v>
      </c>
      <c r="H456" s="1015"/>
      <c r="I456" s="1015"/>
      <c r="J456" s="1015"/>
      <c r="K456" s="1012" t="s">
        <v>283</v>
      </c>
      <c r="L456" s="1015">
        <v>46995</v>
      </c>
      <c r="M456" s="1015"/>
      <c r="N456" s="1016">
        <v>52</v>
      </c>
      <c r="O456" s="1015">
        <v>903.75</v>
      </c>
      <c r="P456" s="1015">
        <v>-5005</v>
      </c>
      <c r="Q456" s="1015"/>
      <c r="R456" s="1015"/>
      <c r="S456" s="1016"/>
    </row>
    <row r="457" spans="1:19">
      <c r="A457" s="1012" t="s">
        <v>1344</v>
      </c>
      <c r="B457" s="1012" t="s">
        <v>283</v>
      </c>
      <c r="C457" s="1012" t="s">
        <v>1345</v>
      </c>
      <c r="D457" s="1012" t="s">
        <v>1346</v>
      </c>
      <c r="E457" s="1012" t="s">
        <v>931</v>
      </c>
      <c r="F457" s="1013">
        <v>41477</v>
      </c>
      <c r="G457" s="1012" t="s">
        <v>283</v>
      </c>
      <c r="H457" s="1015"/>
      <c r="I457" s="1015"/>
      <c r="J457" s="1015"/>
      <c r="K457" s="1012" t="s">
        <v>283</v>
      </c>
      <c r="L457" s="1015">
        <v>8990505</v>
      </c>
      <c r="M457" s="1015"/>
      <c r="N457" s="1016">
        <v>9948</v>
      </c>
      <c r="O457" s="1015">
        <v>903.75</v>
      </c>
      <c r="P457" s="1015">
        <v>-957495</v>
      </c>
      <c r="Q457" s="1015"/>
      <c r="R457" s="1015">
        <v>494381.25</v>
      </c>
      <c r="S457" s="1016">
        <v>50</v>
      </c>
    </row>
    <row r="458" spans="1:19">
      <c r="A458" s="1012" t="s">
        <v>1344</v>
      </c>
      <c r="B458" s="1012" t="s">
        <v>283</v>
      </c>
      <c r="C458" s="1012" t="s">
        <v>1345</v>
      </c>
      <c r="D458" s="1012" t="s">
        <v>1346</v>
      </c>
      <c r="E458" s="1012" t="s">
        <v>931</v>
      </c>
      <c r="F458" s="1013">
        <v>41529</v>
      </c>
      <c r="G458" s="1012" t="s">
        <v>283</v>
      </c>
      <c r="H458" s="1015"/>
      <c r="I458" s="1015"/>
      <c r="J458" s="1015"/>
      <c r="K458" s="1012" t="s">
        <v>283</v>
      </c>
      <c r="L458" s="1015"/>
      <c r="M458" s="1015">
        <v>-90375</v>
      </c>
      <c r="N458" s="1016"/>
      <c r="O458" s="1015"/>
      <c r="P458" s="1015"/>
      <c r="Q458" s="1015"/>
      <c r="R458" s="1015"/>
      <c r="S458" s="1016"/>
    </row>
    <row r="459" spans="1:19">
      <c r="A459" s="1012" t="s">
        <v>1347</v>
      </c>
      <c r="B459" s="1012" t="s">
        <v>891</v>
      </c>
      <c r="C459" s="1012" t="s">
        <v>1348</v>
      </c>
      <c r="D459" s="1012" t="s">
        <v>1349</v>
      </c>
      <c r="E459" s="1012" t="s">
        <v>239</v>
      </c>
      <c r="F459" s="1013">
        <v>39899</v>
      </c>
      <c r="G459" s="1012" t="s">
        <v>285</v>
      </c>
      <c r="H459" s="1015">
        <v>574000</v>
      </c>
      <c r="I459" s="1015">
        <v>0</v>
      </c>
      <c r="J459" s="1015">
        <v>668142.53</v>
      </c>
      <c r="K459" s="1012" t="s">
        <v>1196</v>
      </c>
      <c r="L459" s="1015"/>
      <c r="M459" s="1015"/>
      <c r="N459" s="1016"/>
      <c r="O459" s="1015"/>
      <c r="P459" s="1015"/>
      <c r="Q459" s="1015"/>
      <c r="R459" s="1015"/>
      <c r="S459" s="1016"/>
    </row>
    <row r="460" spans="1:19">
      <c r="A460" s="1012" t="s">
        <v>1347</v>
      </c>
      <c r="B460" s="1012" t="s">
        <v>283</v>
      </c>
      <c r="C460" s="1012" t="s">
        <v>1348</v>
      </c>
      <c r="D460" s="1012" t="s">
        <v>1349</v>
      </c>
      <c r="E460" s="1012" t="s">
        <v>239</v>
      </c>
      <c r="F460" s="1013">
        <v>40842</v>
      </c>
      <c r="G460" s="1012" t="s">
        <v>283</v>
      </c>
      <c r="H460" s="1015"/>
      <c r="I460" s="1015"/>
      <c r="J460" s="1015"/>
      <c r="K460" s="1012" t="s">
        <v>283</v>
      </c>
      <c r="L460" s="1015">
        <v>574000</v>
      </c>
      <c r="M460" s="1015"/>
      <c r="N460" s="1016">
        <v>574</v>
      </c>
      <c r="O460" s="1015">
        <v>1000</v>
      </c>
      <c r="P460" s="1015"/>
      <c r="Q460" s="1015"/>
      <c r="R460" s="1015">
        <v>29000</v>
      </c>
      <c r="S460" s="1016">
        <v>29</v>
      </c>
    </row>
    <row r="461" spans="1:19">
      <c r="A461" s="1012" t="s">
        <v>1350</v>
      </c>
      <c r="B461" s="1012"/>
      <c r="C461" s="1012" t="s">
        <v>1351</v>
      </c>
      <c r="D461" s="1012" t="s">
        <v>1352</v>
      </c>
      <c r="E461" s="1012" t="s">
        <v>19</v>
      </c>
      <c r="F461" s="1013">
        <v>39822</v>
      </c>
      <c r="G461" s="1012" t="s">
        <v>284</v>
      </c>
      <c r="H461" s="1015">
        <v>28000000</v>
      </c>
      <c r="I461" s="1015">
        <v>0</v>
      </c>
      <c r="J461" s="1015">
        <v>26480089.199999999</v>
      </c>
      <c r="K461" s="1012" t="s">
        <v>898</v>
      </c>
      <c r="L461" s="1015"/>
      <c r="M461" s="1015"/>
      <c r="N461" s="1016"/>
      <c r="O461" s="1015"/>
      <c r="P461" s="1015"/>
      <c r="Q461" s="1015"/>
      <c r="R461" s="1015"/>
      <c r="S461" s="1016"/>
    </row>
    <row r="462" spans="1:19">
      <c r="A462" s="1012" t="s">
        <v>1350</v>
      </c>
      <c r="B462" s="1012" t="s">
        <v>283</v>
      </c>
      <c r="C462" s="1012" t="s">
        <v>1351</v>
      </c>
      <c r="D462" s="1012" t="s">
        <v>1352</v>
      </c>
      <c r="E462" s="1012" t="s">
        <v>19</v>
      </c>
      <c r="F462" s="1013">
        <v>41312</v>
      </c>
      <c r="G462" s="1012" t="s">
        <v>283</v>
      </c>
      <c r="H462" s="1015"/>
      <c r="I462" s="1015"/>
      <c r="J462" s="1015"/>
      <c r="K462" s="1012" t="s">
        <v>283</v>
      </c>
      <c r="L462" s="1015">
        <v>21633944.710000001</v>
      </c>
      <c r="M462" s="1015"/>
      <c r="N462" s="1016">
        <v>27661</v>
      </c>
      <c r="O462" s="1015">
        <v>782.11</v>
      </c>
      <c r="P462" s="1015">
        <v>-6027055.29</v>
      </c>
      <c r="Q462" s="1015"/>
      <c r="R462" s="1015"/>
      <c r="S462" s="1016"/>
    </row>
    <row r="463" spans="1:19">
      <c r="A463" s="1012" t="s">
        <v>1350</v>
      </c>
      <c r="B463" s="1012" t="s">
        <v>283</v>
      </c>
      <c r="C463" s="1012" t="s">
        <v>1351</v>
      </c>
      <c r="D463" s="1012" t="s">
        <v>1352</v>
      </c>
      <c r="E463" s="1012" t="s">
        <v>19</v>
      </c>
      <c r="F463" s="1013">
        <v>41313</v>
      </c>
      <c r="G463" s="1012" t="s">
        <v>283</v>
      </c>
      <c r="H463" s="1015"/>
      <c r="I463" s="1015"/>
      <c r="J463" s="1015"/>
      <c r="K463" s="1012" t="s">
        <v>283</v>
      </c>
      <c r="L463" s="1015">
        <v>265135.28999999998</v>
      </c>
      <c r="M463" s="1015"/>
      <c r="N463" s="1016">
        <v>339</v>
      </c>
      <c r="O463" s="1015">
        <v>782.11</v>
      </c>
      <c r="P463" s="1015">
        <v>-73864.710000000006</v>
      </c>
      <c r="Q463" s="1015"/>
      <c r="R463" s="1015"/>
      <c r="S463" s="1016"/>
    </row>
    <row r="464" spans="1:19">
      <c r="A464" s="1012" t="s">
        <v>1350</v>
      </c>
      <c r="B464" s="1012" t="s">
        <v>283</v>
      </c>
      <c r="C464" s="1012" t="s">
        <v>1351</v>
      </c>
      <c r="D464" s="1012" t="s">
        <v>1352</v>
      </c>
      <c r="E464" s="1012" t="s">
        <v>19</v>
      </c>
      <c r="F464" s="1013">
        <v>41359</v>
      </c>
      <c r="G464" s="1012" t="s">
        <v>283</v>
      </c>
      <c r="H464" s="1015"/>
      <c r="I464" s="1015"/>
      <c r="J464" s="1015"/>
      <c r="K464" s="1012" t="s">
        <v>283</v>
      </c>
      <c r="L464" s="1015"/>
      <c r="M464" s="1015">
        <v>-218990.8</v>
      </c>
      <c r="N464" s="1016"/>
      <c r="O464" s="1015"/>
      <c r="P464" s="1015"/>
      <c r="Q464" s="1015"/>
      <c r="R464" s="1015"/>
      <c r="S464" s="1016"/>
    </row>
    <row r="465" spans="1:19">
      <c r="A465" s="1012" t="s">
        <v>1350</v>
      </c>
      <c r="B465" s="1012" t="s">
        <v>283</v>
      </c>
      <c r="C465" s="1012" t="s">
        <v>1351</v>
      </c>
      <c r="D465" s="1012" t="s">
        <v>1352</v>
      </c>
      <c r="E465" s="1012" t="s">
        <v>19</v>
      </c>
      <c r="F465" s="1013">
        <v>41437</v>
      </c>
      <c r="G465" s="1012" t="s">
        <v>283</v>
      </c>
      <c r="H465" s="1015"/>
      <c r="I465" s="1015"/>
      <c r="J465" s="1015"/>
      <c r="K465" s="1012" t="s">
        <v>283</v>
      </c>
      <c r="L465" s="1015"/>
      <c r="M465" s="1015"/>
      <c r="N465" s="1016"/>
      <c r="O465" s="1015"/>
      <c r="P465" s="1015"/>
      <c r="Q465" s="1015"/>
      <c r="R465" s="1015">
        <v>810000</v>
      </c>
      <c r="S465" s="1016">
        <v>500000</v>
      </c>
    </row>
    <row r="466" spans="1:19">
      <c r="A466" s="1012" t="s">
        <v>1353</v>
      </c>
      <c r="B466" s="1012" t="s">
        <v>1354</v>
      </c>
      <c r="C466" s="1012" t="s">
        <v>1355</v>
      </c>
      <c r="D466" s="1012" t="s">
        <v>1356</v>
      </c>
      <c r="E466" s="1012" t="s">
        <v>188</v>
      </c>
      <c r="F466" s="1013">
        <v>39773</v>
      </c>
      <c r="G466" s="1012" t="s">
        <v>284</v>
      </c>
      <c r="H466" s="1015">
        <v>76898000</v>
      </c>
      <c r="I466" s="1015">
        <v>0</v>
      </c>
      <c r="J466" s="1015">
        <v>86821419.219999999</v>
      </c>
      <c r="K466" s="1012" t="s">
        <v>1196</v>
      </c>
      <c r="L466" s="1015"/>
      <c r="M466" s="1015"/>
      <c r="N466" s="1016"/>
      <c r="O466" s="1015"/>
      <c r="P466" s="1015"/>
      <c r="Q466" s="1015"/>
      <c r="R466" s="1015"/>
      <c r="S466" s="1016"/>
    </row>
    <row r="467" spans="1:19">
      <c r="A467" s="1012" t="s">
        <v>1353</v>
      </c>
      <c r="B467" s="1012" t="s">
        <v>283</v>
      </c>
      <c r="C467" s="1012" t="s">
        <v>1355</v>
      </c>
      <c r="D467" s="1012" t="s">
        <v>1356</v>
      </c>
      <c r="E467" s="1012" t="s">
        <v>188</v>
      </c>
      <c r="F467" s="1013">
        <v>40401</v>
      </c>
      <c r="G467" s="1012" t="s">
        <v>283</v>
      </c>
      <c r="H467" s="1015"/>
      <c r="I467" s="1015"/>
      <c r="J467" s="1015"/>
      <c r="K467" s="1012" t="s">
        <v>283</v>
      </c>
      <c r="L467" s="1015">
        <v>76898000</v>
      </c>
      <c r="M467" s="1015"/>
      <c r="N467" s="1016">
        <v>76898</v>
      </c>
      <c r="O467" s="1015">
        <v>1000</v>
      </c>
      <c r="P467" s="1015"/>
      <c r="Q467" s="1015"/>
      <c r="R467" s="1015"/>
      <c r="S467" s="1016"/>
    </row>
    <row r="468" spans="1:19">
      <c r="A468" s="1012" t="s">
        <v>1353</v>
      </c>
      <c r="B468" s="1012" t="s">
        <v>283</v>
      </c>
      <c r="C468" s="1012" t="s">
        <v>1355</v>
      </c>
      <c r="D468" s="1012" t="s">
        <v>1356</v>
      </c>
      <c r="E468" s="1012" t="s">
        <v>188</v>
      </c>
      <c r="F468" s="1013">
        <v>40422</v>
      </c>
      <c r="G468" s="1012" t="s">
        <v>283</v>
      </c>
      <c r="H468" s="1015"/>
      <c r="I468" s="1015"/>
      <c r="J468" s="1015"/>
      <c r="K468" s="1012" t="s">
        <v>283</v>
      </c>
      <c r="L468" s="1015"/>
      <c r="M468" s="1015"/>
      <c r="N468" s="1016"/>
      <c r="O468" s="1015"/>
      <c r="P468" s="1015"/>
      <c r="Q468" s="1015"/>
      <c r="R468" s="1015">
        <v>3301647</v>
      </c>
      <c r="S468" s="1016">
        <v>398023</v>
      </c>
    </row>
    <row r="469" spans="1:19">
      <c r="A469" s="1012" t="s">
        <v>1357</v>
      </c>
      <c r="B469" s="1012" t="s">
        <v>900</v>
      </c>
      <c r="C469" s="1012" t="s">
        <v>1358</v>
      </c>
      <c r="D469" s="1012" t="s">
        <v>1359</v>
      </c>
      <c r="E469" s="1012" t="s">
        <v>931</v>
      </c>
      <c r="F469" s="1013">
        <v>39871</v>
      </c>
      <c r="G469" s="1012" t="s">
        <v>285</v>
      </c>
      <c r="H469" s="1015">
        <v>2260000</v>
      </c>
      <c r="I469" s="1015">
        <v>0</v>
      </c>
      <c r="J469" s="1015">
        <v>2689478.64</v>
      </c>
      <c r="K469" s="1012" t="s">
        <v>1196</v>
      </c>
      <c r="L469" s="1015"/>
      <c r="M469" s="1015"/>
      <c r="N469" s="1016"/>
      <c r="O469" s="1015"/>
      <c r="P469" s="1015"/>
      <c r="Q469" s="1015"/>
      <c r="R469" s="1015"/>
      <c r="S469" s="1016"/>
    </row>
    <row r="470" spans="1:19">
      <c r="A470" s="1012" t="s">
        <v>1357</v>
      </c>
      <c r="B470" s="1012" t="s">
        <v>283</v>
      </c>
      <c r="C470" s="1012" t="s">
        <v>1358</v>
      </c>
      <c r="D470" s="1012" t="s">
        <v>1359</v>
      </c>
      <c r="E470" s="1012" t="s">
        <v>931</v>
      </c>
      <c r="F470" s="1013">
        <v>40808</v>
      </c>
      <c r="G470" s="1012" t="s">
        <v>283</v>
      </c>
      <c r="H470" s="1015"/>
      <c r="I470" s="1015"/>
      <c r="J470" s="1015"/>
      <c r="K470" s="1012" t="s">
        <v>283</v>
      </c>
      <c r="L470" s="1015">
        <v>2260000</v>
      </c>
      <c r="M470" s="1015"/>
      <c r="N470" s="1016">
        <v>2260</v>
      </c>
      <c r="O470" s="1015">
        <v>1000</v>
      </c>
      <c r="P470" s="1015"/>
      <c r="Q470" s="1015"/>
      <c r="R470" s="1015">
        <v>113000</v>
      </c>
      <c r="S470" s="1016">
        <v>113</v>
      </c>
    </row>
    <row r="471" spans="1:19">
      <c r="A471" s="1012" t="s">
        <v>1360</v>
      </c>
      <c r="B471" s="1012" t="s">
        <v>858</v>
      </c>
      <c r="C471" s="1012" t="s">
        <v>1361</v>
      </c>
      <c r="D471" s="1012" t="s">
        <v>1362</v>
      </c>
      <c r="E471" s="1012" t="s">
        <v>166</v>
      </c>
      <c r="F471" s="1013">
        <v>39766</v>
      </c>
      <c r="G471" s="1012" t="s">
        <v>284</v>
      </c>
      <c r="H471" s="1015">
        <v>2250000000</v>
      </c>
      <c r="I471" s="1015">
        <v>0</v>
      </c>
      <c r="J471" s="1015">
        <v>2582039543.4000001</v>
      </c>
      <c r="K471" s="1012" t="s">
        <v>1196</v>
      </c>
      <c r="L471" s="1015"/>
      <c r="M471" s="1015"/>
      <c r="N471" s="1016"/>
      <c r="O471" s="1015"/>
      <c r="P471" s="1015"/>
      <c r="Q471" s="1015"/>
      <c r="R471" s="1015"/>
      <c r="S471" s="1016"/>
    </row>
    <row r="472" spans="1:19">
      <c r="A472" s="1012" t="s">
        <v>1360</v>
      </c>
      <c r="B472" s="1012" t="s">
        <v>283</v>
      </c>
      <c r="C472" s="1012" t="s">
        <v>1361</v>
      </c>
      <c r="D472" s="1012" t="s">
        <v>1362</v>
      </c>
      <c r="E472" s="1012" t="s">
        <v>166</v>
      </c>
      <c r="F472" s="1013">
        <v>40254</v>
      </c>
      <c r="G472" s="1012" t="s">
        <v>283</v>
      </c>
      <c r="H472" s="1015"/>
      <c r="I472" s="1015"/>
      <c r="J472" s="1015"/>
      <c r="K472" s="1012" t="s">
        <v>283</v>
      </c>
      <c r="L472" s="1015">
        <v>2250000000</v>
      </c>
      <c r="M472" s="1015"/>
      <c r="N472" s="1016">
        <v>2250000</v>
      </c>
      <c r="O472" s="1015">
        <v>1000</v>
      </c>
      <c r="P472" s="1015"/>
      <c r="Q472" s="1015"/>
      <c r="R472" s="1015"/>
      <c r="S472" s="1016"/>
    </row>
    <row r="473" spans="1:19">
      <c r="A473" s="1012" t="s">
        <v>1360</v>
      </c>
      <c r="B473" s="1012" t="s">
        <v>283</v>
      </c>
      <c r="C473" s="1012" t="s">
        <v>1361</v>
      </c>
      <c r="D473" s="1012" t="s">
        <v>1362</v>
      </c>
      <c r="E473" s="1012" t="s">
        <v>166</v>
      </c>
      <c r="F473" s="1013">
        <v>40310</v>
      </c>
      <c r="G473" s="1012" t="s">
        <v>283</v>
      </c>
      <c r="H473" s="1015"/>
      <c r="I473" s="1015"/>
      <c r="J473" s="1015"/>
      <c r="K473" s="1012" t="s">
        <v>283</v>
      </c>
      <c r="L473" s="1015"/>
      <c r="M473" s="1015"/>
      <c r="N473" s="1016"/>
      <c r="O473" s="1015"/>
      <c r="P473" s="1015"/>
      <c r="Q473" s="1015"/>
      <c r="R473" s="1015">
        <v>181102043.40000001</v>
      </c>
      <c r="S473" s="1016">
        <v>11479592</v>
      </c>
    </row>
    <row r="474" spans="1:19">
      <c r="A474" s="1012" t="s">
        <v>1363</v>
      </c>
      <c r="B474" s="1012" t="s">
        <v>858</v>
      </c>
      <c r="C474" s="1012" t="s">
        <v>1364</v>
      </c>
      <c r="D474" s="1012" t="s">
        <v>1365</v>
      </c>
      <c r="E474" s="1012" t="s">
        <v>6</v>
      </c>
      <c r="F474" s="1013">
        <v>39822</v>
      </c>
      <c r="G474" s="1012" t="s">
        <v>284</v>
      </c>
      <c r="H474" s="1015">
        <v>5000000</v>
      </c>
      <c r="I474" s="1015">
        <v>0</v>
      </c>
      <c r="J474" s="1015">
        <v>5602969.6100000003</v>
      </c>
      <c r="K474" s="1012" t="s">
        <v>1196</v>
      </c>
      <c r="L474" s="1015"/>
      <c r="M474" s="1015"/>
      <c r="N474" s="1016"/>
      <c r="O474" s="1015"/>
      <c r="P474" s="1015"/>
      <c r="Q474" s="1015"/>
      <c r="R474" s="1015"/>
      <c r="S474" s="1016"/>
    </row>
    <row r="475" spans="1:19">
      <c r="A475" s="1012" t="s">
        <v>1363</v>
      </c>
      <c r="B475" s="1012" t="s">
        <v>283</v>
      </c>
      <c r="C475" s="1012" t="s">
        <v>1364</v>
      </c>
      <c r="D475" s="1012" t="s">
        <v>1365</v>
      </c>
      <c r="E475" s="1012" t="s">
        <v>6</v>
      </c>
      <c r="F475" s="1013">
        <v>40093</v>
      </c>
      <c r="G475" s="1012" t="s">
        <v>283</v>
      </c>
      <c r="H475" s="1015"/>
      <c r="I475" s="1015"/>
      <c r="J475" s="1015"/>
      <c r="K475" s="1012" t="s">
        <v>283</v>
      </c>
      <c r="L475" s="1015">
        <v>5000000</v>
      </c>
      <c r="M475" s="1015"/>
      <c r="N475" s="1016">
        <v>5000</v>
      </c>
      <c r="O475" s="1015">
        <v>1000</v>
      </c>
      <c r="P475" s="1015"/>
      <c r="Q475" s="1015"/>
      <c r="R475" s="1015"/>
      <c r="S475" s="1016"/>
    </row>
    <row r="476" spans="1:19">
      <c r="A476" s="1012" t="s">
        <v>1363</v>
      </c>
      <c r="B476" s="1012" t="s">
        <v>283</v>
      </c>
      <c r="C476" s="1012" t="s">
        <v>1364</v>
      </c>
      <c r="D476" s="1012" t="s">
        <v>1365</v>
      </c>
      <c r="E476" s="1012" t="s">
        <v>6</v>
      </c>
      <c r="F476" s="1013">
        <v>41548</v>
      </c>
      <c r="G476" s="1012" t="s">
        <v>283</v>
      </c>
      <c r="H476" s="1015"/>
      <c r="I476" s="1015"/>
      <c r="J476" s="1015"/>
      <c r="K476" s="1012" t="s">
        <v>283</v>
      </c>
      <c r="L476" s="1015"/>
      <c r="M476" s="1015"/>
      <c r="N476" s="1016"/>
      <c r="O476" s="1015"/>
      <c r="P476" s="1015"/>
      <c r="Q476" s="1015"/>
      <c r="R476" s="1015">
        <v>566858.5</v>
      </c>
      <c r="S476" s="1016">
        <v>87209</v>
      </c>
    </row>
    <row r="477" spans="1:19">
      <c r="A477" s="1012" t="s">
        <v>1366</v>
      </c>
      <c r="B477" s="1012" t="s">
        <v>919</v>
      </c>
      <c r="C477" s="1012" t="s">
        <v>1367</v>
      </c>
      <c r="D477" s="1012" t="s">
        <v>1368</v>
      </c>
      <c r="E477" s="1012" t="s">
        <v>1309</v>
      </c>
      <c r="F477" s="1013">
        <v>39955</v>
      </c>
      <c r="G477" s="1012" t="s">
        <v>922</v>
      </c>
      <c r="H477" s="1015">
        <v>20400000</v>
      </c>
      <c r="I477" s="1015">
        <v>0</v>
      </c>
      <c r="J477" s="1015">
        <v>21575016.539999999</v>
      </c>
      <c r="K477" s="1012" t="s">
        <v>898</v>
      </c>
      <c r="L477" s="1015"/>
      <c r="M477" s="1015"/>
      <c r="N477" s="1016"/>
      <c r="O477" s="1015"/>
      <c r="P477" s="1015"/>
      <c r="Q477" s="1015"/>
      <c r="R477" s="1015"/>
      <c r="S477" s="1016"/>
    </row>
    <row r="478" spans="1:19">
      <c r="A478" s="1012" t="s">
        <v>1366</v>
      </c>
      <c r="B478" s="1012" t="s">
        <v>283</v>
      </c>
      <c r="C478" s="1012" t="s">
        <v>1367</v>
      </c>
      <c r="D478" s="1012" t="s">
        <v>1368</v>
      </c>
      <c r="E478" s="1012" t="s">
        <v>1309</v>
      </c>
      <c r="F478" s="1013">
        <v>41128</v>
      </c>
      <c r="G478" s="1012" t="s">
        <v>283</v>
      </c>
      <c r="H478" s="1015"/>
      <c r="I478" s="1015"/>
      <c r="J478" s="1015"/>
      <c r="K478" s="1012" t="s">
        <v>283</v>
      </c>
      <c r="L478" s="1015">
        <v>130500</v>
      </c>
      <c r="M478" s="1015"/>
      <c r="N478" s="1016">
        <v>174000</v>
      </c>
      <c r="O478" s="1015">
        <v>0.75</v>
      </c>
      <c r="P478" s="1015">
        <v>-43500</v>
      </c>
      <c r="Q478" s="1015"/>
      <c r="R478" s="1015"/>
      <c r="S478" s="1016"/>
    </row>
    <row r="479" spans="1:19">
      <c r="A479" s="1012" t="s">
        <v>1366</v>
      </c>
      <c r="B479" s="1012" t="s">
        <v>283</v>
      </c>
      <c r="C479" s="1012" t="s">
        <v>1367</v>
      </c>
      <c r="D479" s="1012" t="s">
        <v>1368</v>
      </c>
      <c r="E479" s="1012" t="s">
        <v>1309</v>
      </c>
      <c r="F479" s="1013">
        <v>41129</v>
      </c>
      <c r="G479" s="1012" t="s">
        <v>283</v>
      </c>
      <c r="H479" s="1015"/>
      <c r="I479" s="1015"/>
      <c r="J479" s="1015"/>
      <c r="K479" s="1012" t="s">
        <v>283</v>
      </c>
      <c r="L479" s="1015">
        <v>1469250</v>
      </c>
      <c r="M479" s="1015"/>
      <c r="N479" s="1016">
        <v>1959000</v>
      </c>
      <c r="O479" s="1015">
        <v>0.75</v>
      </c>
      <c r="P479" s="1015">
        <v>-489750</v>
      </c>
      <c r="Q479" s="1015"/>
      <c r="R479" s="1015"/>
      <c r="S479" s="1016"/>
    </row>
    <row r="480" spans="1:19">
      <c r="A480" s="1012" t="s">
        <v>1366</v>
      </c>
      <c r="B480" s="1012" t="s">
        <v>283</v>
      </c>
      <c r="C480" s="1012" t="s">
        <v>1367</v>
      </c>
      <c r="D480" s="1012" t="s">
        <v>1368</v>
      </c>
      <c r="E480" s="1012" t="s">
        <v>1309</v>
      </c>
      <c r="F480" s="1013">
        <v>41130</v>
      </c>
      <c r="G480" s="1012" t="s">
        <v>283</v>
      </c>
      <c r="H480" s="1015"/>
      <c r="I480" s="1015"/>
      <c r="J480" s="1015"/>
      <c r="K480" s="1012" t="s">
        <v>283</v>
      </c>
      <c r="L480" s="1015">
        <v>13100250</v>
      </c>
      <c r="M480" s="1015"/>
      <c r="N480" s="1016">
        <v>17467000</v>
      </c>
      <c r="O480" s="1015">
        <v>0.75</v>
      </c>
      <c r="P480" s="1015">
        <v>-4366750</v>
      </c>
      <c r="Q480" s="1015"/>
      <c r="R480" s="1015">
        <v>792990</v>
      </c>
      <c r="S480" s="1016">
        <v>900000</v>
      </c>
    </row>
    <row r="481" spans="1:19">
      <c r="A481" s="1012" t="s">
        <v>1366</v>
      </c>
      <c r="B481" s="1012" t="s">
        <v>283</v>
      </c>
      <c r="C481" s="1012" t="s">
        <v>1367</v>
      </c>
      <c r="D481" s="1012" t="s">
        <v>1368</v>
      </c>
      <c r="E481" s="1012" t="s">
        <v>1309</v>
      </c>
      <c r="F481" s="1013">
        <v>41131</v>
      </c>
      <c r="G481" s="1012" t="s">
        <v>283</v>
      </c>
      <c r="H481" s="1015"/>
      <c r="I481" s="1015"/>
      <c r="J481" s="1015"/>
      <c r="K481" s="1012" t="s">
        <v>283</v>
      </c>
      <c r="L481" s="1015">
        <v>600000</v>
      </c>
      <c r="M481" s="1015"/>
      <c r="N481" s="1016">
        <v>800000</v>
      </c>
      <c r="O481" s="1015">
        <v>0.75</v>
      </c>
      <c r="P481" s="1015">
        <v>-200000</v>
      </c>
      <c r="Q481" s="1015"/>
      <c r="R481" s="1015">
        <v>105732</v>
      </c>
      <c r="S481" s="1016">
        <v>120000</v>
      </c>
    </row>
    <row r="482" spans="1:19">
      <c r="A482" s="1012" t="s">
        <v>1366</v>
      </c>
      <c r="B482" s="1012" t="s">
        <v>283</v>
      </c>
      <c r="C482" s="1012" t="s">
        <v>1367</v>
      </c>
      <c r="D482" s="1012" t="s">
        <v>1368</v>
      </c>
      <c r="E482" s="1012" t="s">
        <v>1309</v>
      </c>
      <c r="F482" s="1013">
        <v>41163</v>
      </c>
      <c r="G482" s="1012" t="s">
        <v>283</v>
      </c>
      <c r="H482" s="1015"/>
      <c r="I482" s="1015"/>
      <c r="J482" s="1015"/>
      <c r="K482" s="1012" t="s">
        <v>283</v>
      </c>
      <c r="L482" s="1015"/>
      <c r="M482" s="1015">
        <v>-153000</v>
      </c>
      <c r="N482" s="1016"/>
      <c r="O482" s="1015"/>
      <c r="P482" s="1015"/>
      <c r="Q482" s="1015"/>
      <c r="R482" s="1015"/>
      <c r="S482" s="1016"/>
    </row>
    <row r="483" spans="1:19">
      <c r="A483" s="1012" t="s">
        <v>1369</v>
      </c>
      <c r="B483" s="1012" t="s">
        <v>905</v>
      </c>
      <c r="C483" s="1012" t="s">
        <v>1370</v>
      </c>
      <c r="D483" s="1012" t="s">
        <v>882</v>
      </c>
      <c r="E483" s="1012" t="s">
        <v>6</v>
      </c>
      <c r="F483" s="1013">
        <v>39836</v>
      </c>
      <c r="G483" s="1012" t="s">
        <v>285</v>
      </c>
      <c r="H483" s="1015">
        <v>7701000</v>
      </c>
      <c r="I483" s="1015">
        <v>0</v>
      </c>
      <c r="J483" s="1015">
        <v>8451110.7899999991</v>
      </c>
      <c r="K483" s="1012" t="s">
        <v>898</v>
      </c>
      <c r="L483" s="1015"/>
      <c r="M483" s="1015"/>
      <c r="N483" s="1016"/>
      <c r="O483" s="1015"/>
      <c r="P483" s="1015"/>
      <c r="Q483" s="1015"/>
      <c r="R483" s="1015"/>
      <c r="S483" s="1016"/>
    </row>
    <row r="484" spans="1:19">
      <c r="A484" s="1012" t="s">
        <v>1369</v>
      </c>
      <c r="B484" s="1012" t="s">
        <v>283</v>
      </c>
      <c r="C484" s="1012" t="s">
        <v>1370</v>
      </c>
      <c r="D484" s="1012" t="s">
        <v>882</v>
      </c>
      <c r="E484" s="1012" t="s">
        <v>6</v>
      </c>
      <c r="F484" s="1013">
        <v>41472</v>
      </c>
      <c r="G484" s="1012" t="s">
        <v>283</v>
      </c>
      <c r="H484" s="1015"/>
      <c r="I484" s="1015"/>
      <c r="J484" s="1015"/>
      <c r="K484" s="1012" t="s">
        <v>283</v>
      </c>
      <c r="L484" s="1015">
        <v>7323651</v>
      </c>
      <c r="M484" s="1015"/>
      <c r="N484" s="1016">
        <v>7701</v>
      </c>
      <c r="O484" s="1015">
        <v>951</v>
      </c>
      <c r="P484" s="1015">
        <v>-377349</v>
      </c>
      <c r="Q484" s="1015"/>
      <c r="R484" s="1015">
        <v>362427.91</v>
      </c>
      <c r="S484" s="1016">
        <v>385</v>
      </c>
    </row>
    <row r="485" spans="1:19">
      <c r="A485" s="1012" t="s">
        <v>1369</v>
      </c>
      <c r="B485" s="1012" t="s">
        <v>283</v>
      </c>
      <c r="C485" s="1012" t="s">
        <v>1370</v>
      </c>
      <c r="D485" s="1012" t="s">
        <v>882</v>
      </c>
      <c r="E485" s="1012" t="s">
        <v>6</v>
      </c>
      <c r="F485" s="1013">
        <v>41529</v>
      </c>
      <c r="G485" s="1012" t="s">
        <v>283</v>
      </c>
      <c r="H485" s="1015"/>
      <c r="I485" s="1015"/>
      <c r="J485" s="1015"/>
      <c r="K485" s="1012" t="s">
        <v>283</v>
      </c>
      <c r="L485" s="1015"/>
      <c r="M485" s="1015">
        <v>-73236.509999999995</v>
      </c>
      <c r="N485" s="1016"/>
      <c r="O485" s="1015"/>
      <c r="P485" s="1015"/>
      <c r="Q485" s="1015"/>
      <c r="R485" s="1015"/>
      <c r="S485" s="1016"/>
    </row>
    <row r="486" spans="1:19">
      <c r="A486" s="1012" t="s">
        <v>1371</v>
      </c>
      <c r="B486" s="1012" t="s">
        <v>891</v>
      </c>
      <c r="C486" s="1012" t="s">
        <v>1372</v>
      </c>
      <c r="D486" s="1012" t="s">
        <v>1373</v>
      </c>
      <c r="E486" s="1012" t="s">
        <v>6</v>
      </c>
      <c r="F486" s="1013">
        <v>39829</v>
      </c>
      <c r="G486" s="1012" t="s">
        <v>285</v>
      </c>
      <c r="H486" s="1015">
        <v>2550000</v>
      </c>
      <c r="I486" s="1015">
        <v>0</v>
      </c>
      <c r="J486" s="1015">
        <v>2899659.67</v>
      </c>
      <c r="K486" s="1012" t="s">
        <v>1196</v>
      </c>
      <c r="L486" s="1015"/>
      <c r="M486" s="1015"/>
      <c r="N486" s="1016"/>
      <c r="O486" s="1015"/>
      <c r="P486" s="1015"/>
      <c r="Q486" s="1015"/>
      <c r="R486" s="1015"/>
      <c r="S486" s="1016"/>
    </row>
    <row r="487" spans="1:19">
      <c r="A487" s="1012" t="s">
        <v>1371</v>
      </c>
      <c r="B487" s="1012" t="s">
        <v>283</v>
      </c>
      <c r="C487" s="1012" t="s">
        <v>1372</v>
      </c>
      <c r="D487" s="1012" t="s">
        <v>1373</v>
      </c>
      <c r="E487" s="1012" t="s">
        <v>6</v>
      </c>
      <c r="F487" s="1013">
        <v>41262</v>
      </c>
      <c r="G487" s="1012" t="s">
        <v>283</v>
      </c>
      <c r="H487" s="1015"/>
      <c r="I487" s="1015"/>
      <c r="J487" s="1015"/>
      <c r="K487" s="1012" t="s">
        <v>283</v>
      </c>
      <c r="L487" s="1015">
        <v>2550000</v>
      </c>
      <c r="M487" s="1015"/>
      <c r="N487" s="1016">
        <v>2550</v>
      </c>
      <c r="O487" s="1015">
        <v>1000</v>
      </c>
      <c r="P487" s="1015"/>
      <c r="Q487" s="1015"/>
      <c r="R487" s="1015">
        <v>128000</v>
      </c>
      <c r="S487" s="1016">
        <v>128</v>
      </c>
    </row>
    <row r="488" spans="1:19">
      <c r="A488" s="1012" t="s">
        <v>1374</v>
      </c>
      <c r="B488" s="1012" t="s">
        <v>891</v>
      </c>
      <c r="C488" s="1012" t="s">
        <v>1375</v>
      </c>
      <c r="D488" s="1012" t="s">
        <v>1376</v>
      </c>
      <c r="E488" s="1012" t="s">
        <v>948</v>
      </c>
      <c r="F488" s="1013">
        <v>39878</v>
      </c>
      <c r="G488" s="1012" t="s">
        <v>285</v>
      </c>
      <c r="H488" s="1015">
        <v>500000</v>
      </c>
      <c r="I488" s="1015">
        <v>0</v>
      </c>
      <c r="J488" s="1015">
        <v>616741.75</v>
      </c>
      <c r="K488" s="1012" t="s">
        <v>1196</v>
      </c>
      <c r="L488" s="1015"/>
      <c r="M488" s="1015"/>
      <c r="N488" s="1016"/>
      <c r="O488" s="1015"/>
      <c r="P488" s="1015"/>
      <c r="Q488" s="1015"/>
      <c r="R488" s="1015"/>
      <c r="S488" s="1016"/>
    </row>
    <row r="489" spans="1:19">
      <c r="A489" s="1012" t="s">
        <v>1374</v>
      </c>
      <c r="B489" s="1012" t="s">
        <v>283</v>
      </c>
      <c r="C489" s="1012" t="s">
        <v>1375</v>
      </c>
      <c r="D489" s="1012" t="s">
        <v>1376</v>
      </c>
      <c r="E489" s="1012" t="s">
        <v>948</v>
      </c>
      <c r="F489" s="1013">
        <v>41108</v>
      </c>
      <c r="G489" s="1012" t="s">
        <v>283</v>
      </c>
      <c r="H489" s="1015"/>
      <c r="I489" s="1015"/>
      <c r="J489" s="1015"/>
      <c r="K489" s="1012" t="s">
        <v>283</v>
      </c>
      <c r="L489" s="1015">
        <v>500000</v>
      </c>
      <c r="M489" s="1015"/>
      <c r="N489" s="1016">
        <v>500</v>
      </c>
      <c r="O489" s="1015">
        <v>1000</v>
      </c>
      <c r="P489" s="1015"/>
      <c r="Q489" s="1015"/>
      <c r="R489" s="1015">
        <v>25000</v>
      </c>
      <c r="S489" s="1016">
        <v>25</v>
      </c>
    </row>
    <row r="490" spans="1:19">
      <c r="A490" s="1012" t="s">
        <v>84</v>
      </c>
      <c r="B490" s="1012" t="s">
        <v>891</v>
      </c>
      <c r="C490" s="1012" t="s">
        <v>1377</v>
      </c>
      <c r="D490" s="1012" t="s">
        <v>1378</v>
      </c>
      <c r="E490" s="1012" t="s">
        <v>23</v>
      </c>
      <c r="F490" s="1013">
        <v>40067</v>
      </c>
      <c r="G490" s="1012" t="s">
        <v>285</v>
      </c>
      <c r="H490" s="1015">
        <v>52000000</v>
      </c>
      <c r="I490" s="1015">
        <v>0</v>
      </c>
      <c r="J490" s="1015">
        <v>57575699.539999999</v>
      </c>
      <c r="K490" s="1012" t="s">
        <v>1196</v>
      </c>
      <c r="L490" s="1015"/>
      <c r="M490" s="1015"/>
      <c r="N490" s="1016"/>
      <c r="O490" s="1015"/>
      <c r="P490" s="1015"/>
      <c r="Q490" s="1015"/>
      <c r="R490" s="1015"/>
      <c r="S490" s="1016"/>
    </row>
    <row r="491" spans="1:19">
      <c r="A491" s="1012" t="s">
        <v>84</v>
      </c>
      <c r="B491" s="1012" t="s">
        <v>283</v>
      </c>
      <c r="C491" s="1012" t="s">
        <v>1377</v>
      </c>
      <c r="D491" s="1012" t="s">
        <v>1378</v>
      </c>
      <c r="E491" s="1012" t="s">
        <v>23</v>
      </c>
      <c r="F491" s="1013">
        <v>40450</v>
      </c>
      <c r="G491" s="1012" t="s">
        <v>283</v>
      </c>
      <c r="H491" s="1015"/>
      <c r="I491" s="1015"/>
      <c r="J491" s="1015"/>
      <c r="K491" s="1012" t="s">
        <v>283</v>
      </c>
      <c r="L491" s="1015">
        <v>52000000</v>
      </c>
      <c r="M491" s="1015"/>
      <c r="N491" s="1016">
        <v>52000</v>
      </c>
      <c r="O491" s="1015">
        <v>1000</v>
      </c>
      <c r="P491" s="1015"/>
      <c r="Q491" s="1015"/>
      <c r="R491" s="1015">
        <v>2600000</v>
      </c>
      <c r="S491" s="1016">
        <v>2600</v>
      </c>
    </row>
    <row r="492" spans="1:19">
      <c r="A492" s="1012" t="s">
        <v>1379</v>
      </c>
      <c r="B492" s="1012" t="s">
        <v>972</v>
      </c>
      <c r="C492" s="1012" t="s">
        <v>1380</v>
      </c>
      <c r="D492" s="1012" t="s">
        <v>1381</v>
      </c>
      <c r="E492" s="1012" t="s">
        <v>195</v>
      </c>
      <c r="F492" s="1013">
        <v>40018</v>
      </c>
      <c r="G492" s="1012" t="s">
        <v>285</v>
      </c>
      <c r="H492" s="1015">
        <v>3872000</v>
      </c>
      <c r="I492" s="1015">
        <v>0</v>
      </c>
      <c r="J492" s="1015">
        <v>5197157.57</v>
      </c>
      <c r="K492" s="1012" t="s">
        <v>1196</v>
      </c>
      <c r="L492" s="1015"/>
      <c r="M492" s="1015"/>
      <c r="N492" s="1016"/>
      <c r="O492" s="1015"/>
      <c r="P492" s="1015"/>
      <c r="Q492" s="1015"/>
      <c r="R492" s="1015"/>
      <c r="S492" s="1016"/>
    </row>
    <row r="493" spans="1:19">
      <c r="A493" s="1012" t="s">
        <v>1379</v>
      </c>
      <c r="B493" s="1012" t="s">
        <v>283</v>
      </c>
      <c r="C493" s="1012" t="s">
        <v>1380</v>
      </c>
      <c r="D493" s="1012" t="s">
        <v>1381</v>
      </c>
      <c r="E493" s="1012" t="s">
        <v>195</v>
      </c>
      <c r="F493" s="1013">
        <v>42046</v>
      </c>
      <c r="G493" s="1012" t="s">
        <v>283</v>
      </c>
      <c r="H493" s="1015"/>
      <c r="I493" s="1015"/>
      <c r="J493" s="1015"/>
      <c r="K493" s="1012" t="s">
        <v>283</v>
      </c>
      <c r="L493" s="1015">
        <v>3872000</v>
      </c>
      <c r="M493" s="1015"/>
      <c r="N493" s="1016">
        <v>3872</v>
      </c>
      <c r="O493" s="1015">
        <v>1000</v>
      </c>
      <c r="P493" s="1015"/>
      <c r="Q493" s="1015"/>
      <c r="R493" s="1015">
        <v>116000</v>
      </c>
      <c r="S493" s="1016">
        <v>116</v>
      </c>
    </row>
    <row r="494" spans="1:19">
      <c r="A494" s="1012" t="s">
        <v>24</v>
      </c>
      <c r="B494" s="1012" t="s">
        <v>1194</v>
      </c>
      <c r="C494" s="1012" t="s">
        <v>1382</v>
      </c>
      <c r="D494" s="1012" t="s">
        <v>1383</v>
      </c>
      <c r="E494" s="1012" t="s">
        <v>6</v>
      </c>
      <c r="F494" s="1013">
        <v>39829</v>
      </c>
      <c r="G494" s="1012" t="s">
        <v>7</v>
      </c>
      <c r="H494" s="1015">
        <v>1747000</v>
      </c>
      <c r="I494" s="1015">
        <v>0</v>
      </c>
      <c r="J494" s="1015">
        <v>1823188.61</v>
      </c>
      <c r="K494" s="1012" t="s">
        <v>1196</v>
      </c>
      <c r="L494" s="1015"/>
      <c r="M494" s="1015"/>
      <c r="N494" s="1016"/>
      <c r="O494" s="1015"/>
      <c r="P494" s="1015"/>
      <c r="Q494" s="1015"/>
      <c r="R494" s="1015"/>
      <c r="S494" s="1016"/>
    </row>
    <row r="495" spans="1:19">
      <c r="A495" s="1012" t="s">
        <v>24</v>
      </c>
      <c r="B495" s="1012" t="s">
        <v>283</v>
      </c>
      <c r="C495" s="1012" t="s">
        <v>1382</v>
      </c>
      <c r="D495" s="1012" t="s">
        <v>1383</v>
      </c>
      <c r="E495" s="1012" t="s">
        <v>6</v>
      </c>
      <c r="F495" s="1013">
        <v>40450</v>
      </c>
      <c r="G495" s="1012" t="s">
        <v>283</v>
      </c>
      <c r="H495" s="1015"/>
      <c r="I495" s="1015"/>
      <c r="J495" s="1015"/>
      <c r="K495" s="1012" t="s">
        <v>283</v>
      </c>
      <c r="L495" s="1015">
        <v>1747000</v>
      </c>
      <c r="M495" s="1015"/>
      <c r="N495" s="1016">
        <v>1747</v>
      </c>
      <c r="O495" s="1015">
        <v>1000</v>
      </c>
      <c r="P495" s="1015"/>
      <c r="Q495" s="1015"/>
      <c r="R495" s="1015"/>
      <c r="S495" s="1016"/>
    </row>
    <row r="496" spans="1:19">
      <c r="A496" s="1012" t="s">
        <v>1384</v>
      </c>
      <c r="B496" s="1012" t="s">
        <v>1013</v>
      </c>
      <c r="C496" s="1012" t="s">
        <v>1385</v>
      </c>
      <c r="D496" s="1012" t="s">
        <v>1386</v>
      </c>
      <c r="E496" s="1012" t="s">
        <v>153</v>
      </c>
      <c r="F496" s="1013">
        <v>39962</v>
      </c>
      <c r="G496" s="1012" t="s">
        <v>284</v>
      </c>
      <c r="H496" s="1015">
        <v>19468000</v>
      </c>
      <c r="I496" s="1015">
        <v>0</v>
      </c>
      <c r="J496" s="1015">
        <v>22802281.620000001</v>
      </c>
      <c r="K496" s="1012" t="s">
        <v>1196</v>
      </c>
      <c r="L496" s="1015"/>
      <c r="M496" s="1015"/>
      <c r="N496" s="1016"/>
      <c r="O496" s="1015"/>
      <c r="P496" s="1015"/>
      <c r="Q496" s="1015"/>
      <c r="R496" s="1015"/>
      <c r="S496" s="1016"/>
    </row>
    <row r="497" spans="1:19">
      <c r="A497" s="1012" t="s">
        <v>1384</v>
      </c>
      <c r="B497" s="1012" t="s">
        <v>283</v>
      </c>
      <c r="C497" s="1012" t="s">
        <v>1385</v>
      </c>
      <c r="D497" s="1012" t="s">
        <v>1386</v>
      </c>
      <c r="E497" s="1012" t="s">
        <v>153</v>
      </c>
      <c r="F497" s="1013">
        <v>40801</v>
      </c>
      <c r="G497" s="1012" t="s">
        <v>283</v>
      </c>
      <c r="H497" s="1015"/>
      <c r="I497" s="1015"/>
      <c r="J497" s="1015"/>
      <c r="K497" s="1012" t="s">
        <v>283</v>
      </c>
      <c r="L497" s="1015">
        <v>19468000</v>
      </c>
      <c r="M497" s="1015"/>
      <c r="N497" s="1016">
        <v>19468</v>
      </c>
      <c r="O497" s="1015">
        <v>1000</v>
      </c>
      <c r="P497" s="1015"/>
      <c r="Q497" s="1015"/>
      <c r="R497" s="1015"/>
      <c r="S497" s="1016"/>
    </row>
    <row r="498" spans="1:19">
      <c r="A498" s="1012" t="s">
        <v>1384</v>
      </c>
      <c r="B498" s="1012" t="s">
        <v>283</v>
      </c>
      <c r="C498" s="1012" t="s">
        <v>1385</v>
      </c>
      <c r="D498" s="1012" t="s">
        <v>1386</v>
      </c>
      <c r="E498" s="1012" t="s">
        <v>153</v>
      </c>
      <c r="F498" s="1013">
        <v>40835</v>
      </c>
      <c r="G498" s="1012" t="s">
        <v>283</v>
      </c>
      <c r="H498" s="1015"/>
      <c r="I498" s="1015"/>
      <c r="J498" s="1015"/>
      <c r="K498" s="1012" t="s">
        <v>283</v>
      </c>
      <c r="L498" s="1015"/>
      <c r="M498" s="1015"/>
      <c r="N498" s="1016"/>
      <c r="O498" s="1015"/>
      <c r="P498" s="1015"/>
      <c r="Q498" s="1015"/>
      <c r="R498" s="1015">
        <v>1100869.5</v>
      </c>
      <c r="S498" s="1016">
        <v>386270</v>
      </c>
    </row>
    <row r="499" spans="1:19">
      <c r="A499" s="1012" t="s">
        <v>1387</v>
      </c>
      <c r="B499" s="1012" t="s">
        <v>1388</v>
      </c>
      <c r="C499" s="1012" t="s">
        <v>1389</v>
      </c>
      <c r="D499" s="1012" t="s">
        <v>1390</v>
      </c>
      <c r="E499" s="1012" t="s">
        <v>246</v>
      </c>
      <c r="F499" s="1013">
        <v>39801</v>
      </c>
      <c r="G499" s="1012" t="s">
        <v>284</v>
      </c>
      <c r="H499" s="1015">
        <v>17680000</v>
      </c>
      <c r="I499" s="1015">
        <v>0</v>
      </c>
      <c r="J499" s="1015">
        <v>23135879.120000001</v>
      </c>
      <c r="K499" s="1012" t="s">
        <v>1196</v>
      </c>
      <c r="L499" s="1015"/>
      <c r="M499" s="1015"/>
      <c r="N499" s="1016"/>
      <c r="O499" s="1015"/>
      <c r="P499" s="1015"/>
      <c r="Q499" s="1015"/>
      <c r="R499" s="1015"/>
      <c r="S499" s="1016"/>
    </row>
    <row r="500" spans="1:19">
      <c r="A500" s="1012" t="s">
        <v>1387</v>
      </c>
      <c r="B500" s="1012" t="s">
        <v>283</v>
      </c>
      <c r="C500" s="1012" t="s">
        <v>1389</v>
      </c>
      <c r="D500" s="1012" t="s">
        <v>1390</v>
      </c>
      <c r="E500" s="1012" t="s">
        <v>246</v>
      </c>
      <c r="F500" s="1013">
        <v>41479</v>
      </c>
      <c r="G500" s="1012" t="s">
        <v>283</v>
      </c>
      <c r="H500" s="1015"/>
      <c r="I500" s="1015"/>
      <c r="J500" s="1015"/>
      <c r="K500" s="1012" t="s">
        <v>283</v>
      </c>
      <c r="L500" s="1015">
        <v>4500000</v>
      </c>
      <c r="M500" s="1015"/>
      <c r="N500" s="1016">
        <v>4500</v>
      </c>
      <c r="O500" s="1015">
        <v>1000</v>
      </c>
      <c r="P500" s="1015"/>
      <c r="Q500" s="1015"/>
      <c r="R500" s="1015"/>
      <c r="S500" s="1016"/>
    </row>
    <row r="501" spans="1:19">
      <c r="A501" s="1012" t="s">
        <v>1387</v>
      </c>
      <c r="B501" s="1012" t="s">
        <v>283</v>
      </c>
      <c r="C501" s="1012" t="s">
        <v>1389</v>
      </c>
      <c r="D501" s="1012" t="s">
        <v>1390</v>
      </c>
      <c r="E501" s="1012" t="s">
        <v>246</v>
      </c>
      <c r="F501" s="1013">
        <v>41598</v>
      </c>
      <c r="G501" s="1012" t="s">
        <v>283</v>
      </c>
      <c r="H501" s="1015"/>
      <c r="I501" s="1015"/>
      <c r="J501" s="1015"/>
      <c r="K501" s="1012" t="s">
        <v>283</v>
      </c>
      <c r="L501" s="1015">
        <v>2500000</v>
      </c>
      <c r="M501" s="1015"/>
      <c r="N501" s="1016">
        <v>2500</v>
      </c>
      <c r="O501" s="1015">
        <v>1000</v>
      </c>
      <c r="P501" s="1015"/>
      <c r="Q501" s="1015"/>
      <c r="R501" s="1015"/>
      <c r="S501" s="1016"/>
    </row>
    <row r="502" spans="1:19">
      <c r="A502" s="1012" t="s">
        <v>1387</v>
      </c>
      <c r="B502" s="1012" t="s">
        <v>283</v>
      </c>
      <c r="C502" s="1012" t="s">
        <v>1389</v>
      </c>
      <c r="D502" s="1012" t="s">
        <v>1390</v>
      </c>
      <c r="E502" s="1012" t="s">
        <v>246</v>
      </c>
      <c r="F502" s="1013">
        <v>41752</v>
      </c>
      <c r="G502" s="1012" t="s">
        <v>283</v>
      </c>
      <c r="H502" s="1015"/>
      <c r="I502" s="1015"/>
      <c r="J502" s="1015"/>
      <c r="K502" s="1012" t="s">
        <v>283</v>
      </c>
      <c r="L502" s="1015">
        <v>10680000</v>
      </c>
      <c r="M502" s="1015"/>
      <c r="N502" s="1016">
        <v>10680</v>
      </c>
      <c r="O502" s="1015">
        <v>1000</v>
      </c>
      <c r="P502" s="1015"/>
      <c r="Q502" s="1015"/>
      <c r="R502" s="1015"/>
      <c r="S502" s="1016"/>
    </row>
    <row r="503" spans="1:19">
      <c r="A503" s="1012" t="s">
        <v>1387</v>
      </c>
      <c r="B503" s="1012" t="s">
        <v>283</v>
      </c>
      <c r="C503" s="1012" t="s">
        <v>1389</v>
      </c>
      <c r="D503" s="1012" t="s">
        <v>1390</v>
      </c>
      <c r="E503" s="1012" t="s">
        <v>246</v>
      </c>
      <c r="F503" s="1013">
        <v>41794</v>
      </c>
      <c r="G503" s="1012" t="s">
        <v>283</v>
      </c>
      <c r="H503" s="1015"/>
      <c r="I503" s="1015"/>
      <c r="J503" s="1015"/>
      <c r="K503" s="1012" t="s">
        <v>283</v>
      </c>
      <c r="L503" s="1015"/>
      <c r="M503" s="1015"/>
      <c r="N503" s="1016"/>
      <c r="O503" s="1015"/>
      <c r="P503" s="1015"/>
      <c r="Q503" s="1015"/>
      <c r="R503" s="1015">
        <v>780000</v>
      </c>
      <c r="S503" s="1016">
        <v>780000</v>
      </c>
    </row>
    <row r="504" spans="1:19">
      <c r="A504" s="1012" t="s">
        <v>1391</v>
      </c>
      <c r="B504" s="1012" t="s">
        <v>905</v>
      </c>
      <c r="C504" s="1012" t="s">
        <v>1392</v>
      </c>
      <c r="D504" s="1012" t="s">
        <v>1393</v>
      </c>
      <c r="E504" s="1012" t="s">
        <v>6</v>
      </c>
      <c r="F504" s="1013">
        <v>39871</v>
      </c>
      <c r="G504" s="1012" t="s">
        <v>285</v>
      </c>
      <c r="H504" s="1015">
        <v>3976000</v>
      </c>
      <c r="I504" s="1015">
        <v>0</v>
      </c>
      <c r="J504" s="1015">
        <v>4674050.16</v>
      </c>
      <c r="K504" s="1012" t="s">
        <v>898</v>
      </c>
      <c r="L504" s="1015"/>
      <c r="M504" s="1015"/>
      <c r="N504" s="1016"/>
      <c r="O504" s="1015"/>
      <c r="P504" s="1015"/>
      <c r="Q504" s="1015"/>
      <c r="R504" s="1015"/>
      <c r="S504" s="1016"/>
    </row>
    <row r="505" spans="1:19">
      <c r="A505" s="1012" t="s">
        <v>1391</v>
      </c>
      <c r="B505" s="1012" t="s">
        <v>283</v>
      </c>
      <c r="C505" s="1012" t="s">
        <v>1392</v>
      </c>
      <c r="D505" s="1012" t="s">
        <v>1393</v>
      </c>
      <c r="E505" s="1012" t="s">
        <v>6</v>
      </c>
      <c r="F505" s="1013">
        <v>41243</v>
      </c>
      <c r="G505" s="1012" t="s">
        <v>283</v>
      </c>
      <c r="H505" s="1015"/>
      <c r="I505" s="1015"/>
      <c r="J505" s="1015"/>
      <c r="K505" s="1012" t="s">
        <v>283</v>
      </c>
      <c r="L505" s="1015">
        <v>3717560</v>
      </c>
      <c r="M505" s="1015"/>
      <c r="N505" s="1016">
        <v>3976</v>
      </c>
      <c r="O505" s="1015">
        <v>935</v>
      </c>
      <c r="P505" s="1015">
        <v>-258440</v>
      </c>
      <c r="Q505" s="1015"/>
      <c r="R505" s="1015">
        <v>167035</v>
      </c>
      <c r="S505" s="1016">
        <v>199</v>
      </c>
    </row>
    <row r="506" spans="1:19">
      <c r="A506" s="1012" t="s">
        <v>1391</v>
      </c>
      <c r="B506" s="1012" t="s">
        <v>283</v>
      </c>
      <c r="C506" s="1012" t="s">
        <v>1392</v>
      </c>
      <c r="D506" s="1012" t="s">
        <v>1393</v>
      </c>
      <c r="E506" s="1012" t="s">
        <v>6</v>
      </c>
      <c r="F506" s="1013">
        <v>41285</v>
      </c>
      <c r="G506" s="1012" t="s">
        <v>283</v>
      </c>
      <c r="H506" s="1015"/>
      <c r="I506" s="1015"/>
      <c r="J506" s="1015"/>
      <c r="K506" s="1012" t="s">
        <v>283</v>
      </c>
      <c r="L506" s="1015"/>
      <c r="M506" s="1015">
        <v>-25000</v>
      </c>
      <c r="N506" s="1016"/>
      <c r="O506" s="1015"/>
      <c r="P506" s="1015"/>
      <c r="Q506" s="1015"/>
      <c r="R506" s="1015"/>
      <c r="S506" s="1016"/>
    </row>
    <row r="507" spans="1:19">
      <c r="A507" s="1012" t="s">
        <v>1394</v>
      </c>
      <c r="B507" s="1012" t="s">
        <v>1395</v>
      </c>
      <c r="C507" s="1012" t="s">
        <v>1396</v>
      </c>
      <c r="D507" s="1012" t="s">
        <v>1397</v>
      </c>
      <c r="E507" s="1012" t="s">
        <v>246</v>
      </c>
      <c r="F507" s="1013">
        <v>39801</v>
      </c>
      <c r="G507" s="1012" t="s">
        <v>284</v>
      </c>
      <c r="H507" s="1015">
        <v>12643000</v>
      </c>
      <c r="I507" s="1015">
        <v>0</v>
      </c>
      <c r="J507" s="1015">
        <v>16080204.939999999</v>
      </c>
      <c r="K507" s="1012" t="s">
        <v>1196</v>
      </c>
      <c r="L507" s="1015"/>
      <c r="M507" s="1015"/>
      <c r="N507" s="1016"/>
      <c r="O507" s="1015"/>
      <c r="P507" s="1015"/>
      <c r="Q507" s="1015"/>
      <c r="R507" s="1015"/>
      <c r="S507" s="1016"/>
    </row>
    <row r="508" spans="1:19">
      <c r="A508" s="1012" t="s">
        <v>1394</v>
      </c>
      <c r="B508" s="1012" t="s">
        <v>283</v>
      </c>
      <c r="C508" s="1012" t="s">
        <v>1396</v>
      </c>
      <c r="D508" s="1012" t="s">
        <v>1397</v>
      </c>
      <c r="E508" s="1012" t="s">
        <v>246</v>
      </c>
      <c r="F508" s="1013">
        <v>41283</v>
      </c>
      <c r="G508" s="1012" t="s">
        <v>283</v>
      </c>
      <c r="H508" s="1015"/>
      <c r="I508" s="1015"/>
      <c r="J508" s="1015"/>
      <c r="K508" s="1012" t="s">
        <v>283</v>
      </c>
      <c r="L508" s="1015">
        <v>12643000</v>
      </c>
      <c r="M508" s="1015"/>
      <c r="N508" s="1016">
        <v>12643</v>
      </c>
      <c r="O508" s="1015">
        <v>1000</v>
      </c>
      <c r="P508" s="1015"/>
      <c r="Q508" s="1015"/>
      <c r="R508" s="1015"/>
      <c r="S508" s="1016"/>
    </row>
    <row r="509" spans="1:19">
      <c r="A509" s="1012" t="s">
        <v>1394</v>
      </c>
      <c r="B509" s="1012" t="s">
        <v>283</v>
      </c>
      <c r="C509" s="1012" t="s">
        <v>1396</v>
      </c>
      <c r="D509" s="1012" t="s">
        <v>1397</v>
      </c>
      <c r="E509" s="1012" t="s">
        <v>246</v>
      </c>
      <c r="F509" s="1013">
        <v>42152</v>
      </c>
      <c r="G509" s="1012" t="s">
        <v>283</v>
      </c>
      <c r="H509" s="1015"/>
      <c r="I509" s="1015"/>
      <c r="J509" s="1015"/>
      <c r="K509" s="1012" t="s">
        <v>283</v>
      </c>
      <c r="L509" s="1015"/>
      <c r="M509" s="1015"/>
      <c r="N509" s="1016"/>
      <c r="O509" s="1015"/>
      <c r="P509" s="1015"/>
      <c r="Q509" s="1015"/>
      <c r="R509" s="1015">
        <v>873485</v>
      </c>
      <c r="S509" s="1016">
        <v>61795.73</v>
      </c>
    </row>
    <row r="510" spans="1:19">
      <c r="A510" s="1012" t="s">
        <v>1398</v>
      </c>
      <c r="B510" s="1012" t="s">
        <v>1399</v>
      </c>
      <c r="C510" s="1012" t="s">
        <v>1400</v>
      </c>
      <c r="D510" s="1012" t="s">
        <v>1401</v>
      </c>
      <c r="E510" s="1012" t="s">
        <v>89</v>
      </c>
      <c r="F510" s="1013">
        <v>39948</v>
      </c>
      <c r="G510" s="1012" t="s">
        <v>285</v>
      </c>
      <c r="H510" s="1015">
        <v>6970000</v>
      </c>
      <c r="I510" s="1015">
        <v>0</v>
      </c>
      <c r="J510" s="1015">
        <v>4240743.82</v>
      </c>
      <c r="K510" s="1012" t="s">
        <v>898</v>
      </c>
      <c r="L510" s="1015"/>
      <c r="M510" s="1015"/>
      <c r="N510" s="1016"/>
      <c r="O510" s="1015"/>
      <c r="P510" s="1015"/>
      <c r="Q510" s="1015"/>
      <c r="R510" s="1015"/>
      <c r="S510" s="1016"/>
    </row>
    <row r="511" spans="1:19">
      <c r="A511" s="1012" t="s">
        <v>1398</v>
      </c>
      <c r="B511" s="1012" t="s">
        <v>283</v>
      </c>
      <c r="C511" s="1012" t="s">
        <v>1400</v>
      </c>
      <c r="D511" s="1012" t="s">
        <v>1401</v>
      </c>
      <c r="E511" s="1012" t="s">
        <v>89</v>
      </c>
      <c r="F511" s="1013">
        <v>41264</v>
      </c>
      <c r="G511" s="1012" t="s">
        <v>283</v>
      </c>
      <c r="H511" s="1015"/>
      <c r="I511" s="1015"/>
      <c r="J511" s="1015"/>
      <c r="K511" s="1012" t="s">
        <v>283</v>
      </c>
      <c r="L511" s="1015">
        <v>3136500</v>
      </c>
      <c r="M511" s="1015"/>
      <c r="N511" s="1016">
        <v>6970</v>
      </c>
      <c r="O511" s="1015">
        <v>450</v>
      </c>
      <c r="P511" s="1015">
        <v>-3833500</v>
      </c>
      <c r="Q511" s="1015"/>
      <c r="R511" s="1015">
        <v>157050</v>
      </c>
      <c r="S511" s="1016">
        <v>349</v>
      </c>
    </row>
    <row r="512" spans="1:19">
      <c r="A512" s="1012" t="s">
        <v>1402</v>
      </c>
      <c r="B512" s="1012" t="s">
        <v>924</v>
      </c>
      <c r="C512" s="1012" t="s">
        <v>1403</v>
      </c>
      <c r="D512" s="1012" t="s">
        <v>1404</v>
      </c>
      <c r="E512" s="1012" t="s">
        <v>42</v>
      </c>
      <c r="F512" s="1013">
        <v>39906</v>
      </c>
      <c r="G512" s="1012" t="s">
        <v>285</v>
      </c>
      <c r="H512" s="1015">
        <v>12725000</v>
      </c>
      <c r="I512" s="1015">
        <v>0</v>
      </c>
      <c r="J512" s="1015">
        <v>16441884.630000001</v>
      </c>
      <c r="K512" s="1012" t="s">
        <v>898</v>
      </c>
      <c r="L512" s="1015"/>
      <c r="M512" s="1015"/>
      <c r="N512" s="1016"/>
      <c r="O512" s="1015"/>
      <c r="P512" s="1015"/>
      <c r="Q512" s="1015"/>
      <c r="R512" s="1015"/>
      <c r="S512" s="1016"/>
    </row>
    <row r="513" spans="1:19">
      <c r="A513" s="1012" t="s">
        <v>1402</v>
      </c>
      <c r="B513" s="1012" t="s">
        <v>283</v>
      </c>
      <c r="C513" s="1012" t="s">
        <v>1403</v>
      </c>
      <c r="D513" s="1012" t="s">
        <v>1404</v>
      </c>
      <c r="E513" s="1012" t="s">
        <v>42</v>
      </c>
      <c r="F513" s="1013">
        <v>41677</v>
      </c>
      <c r="G513" s="1012" t="s">
        <v>283</v>
      </c>
      <c r="H513" s="1015"/>
      <c r="I513" s="1015"/>
      <c r="J513" s="1015"/>
      <c r="K513" s="1012" t="s">
        <v>283</v>
      </c>
      <c r="L513" s="1015">
        <v>3705037.5</v>
      </c>
      <c r="M513" s="1015"/>
      <c r="N513" s="1016">
        <v>3750</v>
      </c>
      <c r="O513" s="1015">
        <v>988.01</v>
      </c>
      <c r="P513" s="1015">
        <v>-44962.5</v>
      </c>
      <c r="Q513" s="1015"/>
      <c r="R513" s="1015">
        <v>85157.88</v>
      </c>
      <c r="S513" s="1016">
        <v>86</v>
      </c>
    </row>
    <row r="514" spans="1:19">
      <c r="A514" s="1012" t="s">
        <v>1402</v>
      </c>
      <c r="B514" s="1012" t="s">
        <v>283</v>
      </c>
      <c r="C514" s="1012" t="s">
        <v>1403</v>
      </c>
      <c r="D514" s="1012" t="s">
        <v>1404</v>
      </c>
      <c r="E514" s="1012" t="s">
        <v>42</v>
      </c>
      <c r="F514" s="1013">
        <v>41680</v>
      </c>
      <c r="G514" s="1012" t="s">
        <v>283</v>
      </c>
      <c r="H514" s="1015"/>
      <c r="I514" s="1015"/>
      <c r="J514" s="1015"/>
      <c r="K514" s="1012" t="s">
        <v>283</v>
      </c>
      <c r="L514" s="1015">
        <v>8867389.75</v>
      </c>
      <c r="M514" s="1015"/>
      <c r="N514" s="1016">
        <v>8975</v>
      </c>
      <c r="O514" s="1015">
        <v>988.01</v>
      </c>
      <c r="P514" s="1015">
        <v>-107610.25</v>
      </c>
      <c r="Q514" s="1015"/>
      <c r="R514" s="1015">
        <v>544614.34</v>
      </c>
      <c r="S514" s="1016">
        <v>550</v>
      </c>
    </row>
    <row r="515" spans="1:19">
      <c r="A515" s="1012" t="s">
        <v>1402</v>
      </c>
      <c r="B515" s="1012" t="s">
        <v>283</v>
      </c>
      <c r="C515" s="1012" t="s">
        <v>1403</v>
      </c>
      <c r="D515" s="1012" t="s">
        <v>1404</v>
      </c>
      <c r="E515" s="1012" t="s">
        <v>42</v>
      </c>
      <c r="F515" s="1013">
        <v>41717</v>
      </c>
      <c r="G515" s="1012" t="s">
        <v>283</v>
      </c>
      <c r="H515" s="1015"/>
      <c r="I515" s="1015"/>
      <c r="J515" s="1015"/>
      <c r="K515" s="1012" t="s">
        <v>283</v>
      </c>
      <c r="L515" s="1015"/>
      <c r="M515" s="1015">
        <v>-125724.27</v>
      </c>
      <c r="N515" s="1016"/>
      <c r="O515" s="1015"/>
      <c r="P515" s="1015"/>
      <c r="Q515" s="1015"/>
      <c r="R515" s="1015"/>
      <c r="S515" s="1016"/>
    </row>
    <row r="516" spans="1:19">
      <c r="A516" s="1012" t="s">
        <v>1405</v>
      </c>
      <c r="B516" s="1012" t="s">
        <v>900</v>
      </c>
      <c r="C516" s="1012" t="s">
        <v>1406</v>
      </c>
      <c r="D516" s="1012" t="s">
        <v>1407</v>
      </c>
      <c r="E516" s="1012" t="s">
        <v>60</v>
      </c>
      <c r="F516" s="1013">
        <v>39892</v>
      </c>
      <c r="G516" s="1012" t="s">
        <v>285</v>
      </c>
      <c r="H516" s="1015">
        <v>20000000</v>
      </c>
      <c r="I516" s="1015">
        <v>0</v>
      </c>
      <c r="J516" s="1015">
        <v>23628111.329999998</v>
      </c>
      <c r="K516" s="1012" t="s">
        <v>1196</v>
      </c>
      <c r="L516" s="1015"/>
      <c r="M516" s="1015"/>
      <c r="N516" s="1016"/>
      <c r="O516" s="1015"/>
      <c r="P516" s="1015"/>
      <c r="Q516" s="1015"/>
      <c r="R516" s="1015"/>
      <c r="S516" s="1016"/>
    </row>
    <row r="517" spans="1:19">
      <c r="A517" s="1012" t="s">
        <v>1405</v>
      </c>
      <c r="B517" s="1012" t="s">
        <v>283</v>
      </c>
      <c r="C517" s="1012" t="s">
        <v>1406</v>
      </c>
      <c r="D517" s="1012" t="s">
        <v>1407</v>
      </c>
      <c r="E517" s="1012" t="s">
        <v>60</v>
      </c>
      <c r="F517" s="1013">
        <v>40773</v>
      </c>
      <c r="G517" s="1012" t="s">
        <v>283</v>
      </c>
      <c r="H517" s="1015"/>
      <c r="I517" s="1015"/>
      <c r="J517" s="1015"/>
      <c r="K517" s="1012" t="s">
        <v>283</v>
      </c>
      <c r="L517" s="1015">
        <v>20000000</v>
      </c>
      <c r="M517" s="1015"/>
      <c r="N517" s="1016">
        <v>20000</v>
      </c>
      <c r="O517" s="1015">
        <v>1000</v>
      </c>
      <c r="P517" s="1015"/>
      <c r="Q517" s="1015"/>
      <c r="R517" s="1015">
        <v>1000000</v>
      </c>
      <c r="S517" s="1016">
        <v>1000</v>
      </c>
    </row>
    <row r="518" spans="1:19">
      <c r="A518" s="1012" t="s">
        <v>1408</v>
      </c>
      <c r="B518" s="1012" t="s">
        <v>924</v>
      </c>
      <c r="C518" s="1012" t="s">
        <v>1409</v>
      </c>
      <c r="D518" s="1012" t="s">
        <v>1410</v>
      </c>
      <c r="E518" s="1012" t="s">
        <v>60</v>
      </c>
      <c r="F518" s="1013">
        <v>39871</v>
      </c>
      <c r="G518" s="1012" t="s">
        <v>285</v>
      </c>
      <c r="H518" s="1015">
        <v>17806000</v>
      </c>
      <c r="I518" s="1015">
        <v>0</v>
      </c>
      <c r="J518" s="1015">
        <v>7665362.8899999997</v>
      </c>
      <c r="K518" s="1012" t="s">
        <v>898</v>
      </c>
      <c r="L518" s="1015"/>
      <c r="M518" s="1015"/>
      <c r="N518" s="1016"/>
      <c r="O518" s="1015"/>
      <c r="P518" s="1015"/>
      <c r="Q518" s="1015"/>
      <c r="R518" s="1015"/>
      <c r="S518" s="1016"/>
    </row>
    <row r="519" spans="1:19">
      <c r="A519" s="1012" t="s">
        <v>1408</v>
      </c>
      <c r="B519" s="1012" t="s">
        <v>283</v>
      </c>
      <c r="C519" s="1012" t="s">
        <v>1409</v>
      </c>
      <c r="D519" s="1012" t="s">
        <v>1410</v>
      </c>
      <c r="E519" s="1012" t="s">
        <v>60</v>
      </c>
      <c r="F519" s="1013">
        <v>41740</v>
      </c>
      <c r="G519" s="1012" t="s">
        <v>283</v>
      </c>
      <c r="H519" s="1015"/>
      <c r="I519" s="1015"/>
      <c r="J519" s="1015"/>
      <c r="K519" s="1012" t="s">
        <v>283</v>
      </c>
      <c r="L519" s="1015">
        <v>1322500.5</v>
      </c>
      <c r="M519" s="1015"/>
      <c r="N519" s="1016">
        <v>4401</v>
      </c>
      <c r="O519" s="1015">
        <v>300.5</v>
      </c>
      <c r="P519" s="1015">
        <v>-3078499.5</v>
      </c>
      <c r="Q519" s="1015"/>
      <c r="R519" s="1015">
        <v>72314.55</v>
      </c>
      <c r="S519" s="1016">
        <v>140</v>
      </c>
    </row>
    <row r="520" spans="1:19">
      <c r="A520" s="1012" t="s">
        <v>1408</v>
      </c>
      <c r="B520" s="1012" t="s">
        <v>283</v>
      </c>
      <c r="C520" s="1012" t="s">
        <v>1409</v>
      </c>
      <c r="D520" s="1012" t="s">
        <v>1410</v>
      </c>
      <c r="E520" s="1012" t="s">
        <v>60</v>
      </c>
      <c r="F520" s="1013">
        <v>41743</v>
      </c>
      <c r="G520" s="1012" t="s">
        <v>283</v>
      </c>
      <c r="H520" s="1015"/>
      <c r="I520" s="1015"/>
      <c r="J520" s="1015"/>
      <c r="K520" s="1012" t="s">
        <v>283</v>
      </c>
      <c r="L520" s="1015">
        <v>4028202.5</v>
      </c>
      <c r="M520" s="1015"/>
      <c r="N520" s="1016">
        <v>13405</v>
      </c>
      <c r="O520" s="1015">
        <v>300.5</v>
      </c>
      <c r="P520" s="1015">
        <v>-9376797.5</v>
      </c>
      <c r="Q520" s="1015"/>
      <c r="R520" s="1015">
        <v>387399.37</v>
      </c>
      <c r="S520" s="1016">
        <v>750</v>
      </c>
    </row>
    <row r="521" spans="1:19">
      <c r="A521" s="1012" t="s">
        <v>1408</v>
      </c>
      <c r="B521" s="1012" t="s">
        <v>283</v>
      </c>
      <c r="C521" s="1012" t="s">
        <v>1409</v>
      </c>
      <c r="D521" s="1012" t="s">
        <v>1410</v>
      </c>
      <c r="E521" s="1012" t="s">
        <v>60</v>
      </c>
      <c r="F521" s="1013">
        <v>41838</v>
      </c>
      <c r="G521" s="1012" t="s">
        <v>283</v>
      </c>
      <c r="H521" s="1015"/>
      <c r="I521" s="1015"/>
      <c r="J521" s="1015"/>
      <c r="K521" s="1012" t="s">
        <v>283</v>
      </c>
      <c r="L521" s="1015"/>
      <c r="M521" s="1015">
        <v>-53507.03</v>
      </c>
      <c r="N521" s="1016"/>
      <c r="O521" s="1015"/>
      <c r="P521" s="1015"/>
      <c r="Q521" s="1015"/>
      <c r="R521" s="1015"/>
      <c r="S521" s="1016"/>
    </row>
    <row r="522" spans="1:19">
      <c r="A522" s="1012" t="s">
        <v>1411</v>
      </c>
      <c r="B522" s="1012" t="s">
        <v>1412</v>
      </c>
      <c r="C522" s="1012" t="s">
        <v>1413</v>
      </c>
      <c r="D522" s="1012" t="s">
        <v>1378</v>
      </c>
      <c r="E522" s="1012" t="s">
        <v>23</v>
      </c>
      <c r="F522" s="1013">
        <v>39850</v>
      </c>
      <c r="G522" s="1012" t="s">
        <v>285</v>
      </c>
      <c r="H522" s="1015">
        <v>1050000</v>
      </c>
      <c r="I522" s="1015">
        <v>0</v>
      </c>
      <c r="J522" s="1015">
        <v>1220300.6499999999</v>
      </c>
      <c r="K522" s="1012" t="s">
        <v>898</v>
      </c>
      <c r="L522" s="1015"/>
      <c r="M522" s="1015"/>
      <c r="N522" s="1016"/>
      <c r="O522" s="1015"/>
      <c r="P522" s="1015"/>
      <c r="Q522" s="1015"/>
      <c r="R522" s="1015"/>
      <c r="S522" s="1016"/>
    </row>
    <row r="523" spans="1:19">
      <c r="A523" s="1012" t="s">
        <v>1411</v>
      </c>
      <c r="B523" s="1012" t="s">
        <v>283</v>
      </c>
      <c r="C523" s="1012" t="s">
        <v>1413</v>
      </c>
      <c r="D523" s="1012" t="s">
        <v>1378</v>
      </c>
      <c r="E523" s="1012" t="s">
        <v>23</v>
      </c>
      <c r="F523" s="1013">
        <v>41243</v>
      </c>
      <c r="G523" s="1012" t="s">
        <v>283</v>
      </c>
      <c r="H523" s="1015"/>
      <c r="I523" s="1015"/>
      <c r="J523" s="1015"/>
      <c r="K523" s="1012" t="s">
        <v>283</v>
      </c>
      <c r="L523" s="1015">
        <v>1002750</v>
      </c>
      <c r="M523" s="1015"/>
      <c r="N523" s="1016">
        <v>105</v>
      </c>
      <c r="O523" s="1015">
        <v>9550</v>
      </c>
      <c r="P523" s="1015">
        <v>-47250</v>
      </c>
      <c r="Q523" s="1015"/>
      <c r="R523" s="1015">
        <v>25000</v>
      </c>
      <c r="S523" s="1016">
        <v>5</v>
      </c>
    </row>
    <row r="524" spans="1:19">
      <c r="A524" s="1012" t="s">
        <v>1411</v>
      </c>
      <c r="B524" s="1012" t="s">
        <v>283</v>
      </c>
      <c r="C524" s="1012" t="s">
        <v>1413</v>
      </c>
      <c r="D524" s="1012" t="s">
        <v>1378</v>
      </c>
      <c r="E524" s="1012" t="s">
        <v>23</v>
      </c>
      <c r="F524" s="1013">
        <v>41285</v>
      </c>
      <c r="G524" s="1012" t="s">
        <v>283</v>
      </c>
      <c r="H524" s="1015"/>
      <c r="I524" s="1015"/>
      <c r="J524" s="1015"/>
      <c r="K524" s="1012" t="s">
        <v>283</v>
      </c>
      <c r="L524" s="1015"/>
      <c r="M524" s="1015">
        <v>-10027.5</v>
      </c>
      <c r="N524" s="1016"/>
      <c r="O524" s="1015"/>
      <c r="P524" s="1015"/>
      <c r="Q524" s="1015"/>
      <c r="R524" s="1015"/>
      <c r="S524" s="1016"/>
    </row>
    <row r="525" spans="1:19">
      <c r="A525" s="1012" t="s">
        <v>1411</v>
      </c>
      <c r="B525" s="1012" t="s">
        <v>283</v>
      </c>
      <c r="C525" s="1012" t="s">
        <v>1413</v>
      </c>
      <c r="D525" s="1012" t="s">
        <v>1378</v>
      </c>
      <c r="E525" s="1012" t="s">
        <v>23</v>
      </c>
      <c r="F525" s="1013">
        <v>41359</v>
      </c>
      <c r="G525" s="1012" t="s">
        <v>283</v>
      </c>
      <c r="H525" s="1015"/>
      <c r="I525" s="1015"/>
      <c r="J525" s="1015"/>
      <c r="K525" s="1012" t="s">
        <v>283</v>
      </c>
      <c r="L525" s="1015"/>
      <c r="M525" s="1015">
        <v>-14972.5</v>
      </c>
      <c r="N525" s="1016"/>
      <c r="O525" s="1015"/>
      <c r="P525" s="1015"/>
      <c r="Q525" s="1015"/>
      <c r="R525" s="1015"/>
      <c r="S525" s="1016"/>
    </row>
    <row r="526" spans="1:19">
      <c r="A526" s="1012" t="s">
        <v>1414</v>
      </c>
      <c r="B526" s="1012" t="s">
        <v>905</v>
      </c>
      <c r="C526" s="1012" t="s">
        <v>1415</v>
      </c>
      <c r="D526" s="1012" t="s">
        <v>1416</v>
      </c>
      <c r="E526" s="1012" t="s">
        <v>1231</v>
      </c>
      <c r="F526" s="1013">
        <v>39805</v>
      </c>
      <c r="G526" s="1012" t="s">
        <v>285</v>
      </c>
      <c r="H526" s="1015">
        <v>2600000</v>
      </c>
      <c r="I526" s="1015">
        <v>0</v>
      </c>
      <c r="J526" s="1015">
        <v>3115616.28</v>
      </c>
      <c r="K526" s="1012" t="s">
        <v>898</v>
      </c>
      <c r="L526" s="1015"/>
      <c r="M526" s="1015"/>
      <c r="N526" s="1016"/>
      <c r="O526" s="1015"/>
      <c r="P526" s="1015"/>
      <c r="Q526" s="1015"/>
      <c r="R526" s="1015"/>
      <c r="S526" s="1016"/>
    </row>
    <row r="527" spans="1:19">
      <c r="A527" s="1012" t="s">
        <v>1414</v>
      </c>
      <c r="B527" s="1012" t="s">
        <v>283</v>
      </c>
      <c r="C527" s="1012" t="s">
        <v>1415</v>
      </c>
      <c r="D527" s="1012" t="s">
        <v>1416</v>
      </c>
      <c r="E527" s="1012" t="s">
        <v>1231</v>
      </c>
      <c r="F527" s="1013">
        <v>41262</v>
      </c>
      <c r="G527" s="1012" t="s">
        <v>283</v>
      </c>
      <c r="H527" s="1015"/>
      <c r="I527" s="1015"/>
      <c r="J527" s="1015"/>
      <c r="K527" s="1012" t="s">
        <v>283</v>
      </c>
      <c r="L527" s="1015">
        <v>952850</v>
      </c>
      <c r="M527" s="1015"/>
      <c r="N527" s="1016">
        <v>1003</v>
      </c>
      <c r="O527" s="1015">
        <v>950</v>
      </c>
      <c r="P527" s="1015">
        <v>-50150</v>
      </c>
      <c r="Q527" s="1015"/>
      <c r="R527" s="1015"/>
      <c r="S527" s="1016"/>
    </row>
    <row r="528" spans="1:19">
      <c r="A528" s="1012" t="s">
        <v>1414</v>
      </c>
      <c r="B528" s="1012" t="s">
        <v>283</v>
      </c>
      <c r="C528" s="1012" t="s">
        <v>1415</v>
      </c>
      <c r="D528" s="1012" t="s">
        <v>1416</v>
      </c>
      <c r="E528" s="1012" t="s">
        <v>1231</v>
      </c>
      <c r="F528" s="1013">
        <v>41263</v>
      </c>
      <c r="G528" s="1012" t="s">
        <v>283</v>
      </c>
      <c r="H528" s="1015"/>
      <c r="I528" s="1015"/>
      <c r="J528" s="1015"/>
      <c r="K528" s="1012" t="s">
        <v>283</v>
      </c>
      <c r="L528" s="1015">
        <v>1517150</v>
      </c>
      <c r="M528" s="1015"/>
      <c r="N528" s="1016">
        <v>1597</v>
      </c>
      <c r="O528" s="1015">
        <v>950</v>
      </c>
      <c r="P528" s="1015">
        <v>-79850</v>
      </c>
      <c r="Q528" s="1015"/>
      <c r="R528" s="1015">
        <v>105000</v>
      </c>
      <c r="S528" s="1016">
        <v>130</v>
      </c>
    </row>
    <row r="529" spans="1:19">
      <c r="A529" s="1012" t="s">
        <v>1414</v>
      </c>
      <c r="B529" s="1012" t="s">
        <v>283</v>
      </c>
      <c r="C529" s="1012" t="s">
        <v>1415</v>
      </c>
      <c r="D529" s="1012" t="s">
        <v>1416</v>
      </c>
      <c r="E529" s="1012" t="s">
        <v>1231</v>
      </c>
      <c r="F529" s="1013">
        <v>41285</v>
      </c>
      <c r="G529" s="1012" t="s">
        <v>283</v>
      </c>
      <c r="H529" s="1015"/>
      <c r="I529" s="1015"/>
      <c r="J529" s="1015"/>
      <c r="K529" s="1012" t="s">
        <v>283</v>
      </c>
      <c r="L529" s="1015"/>
      <c r="M529" s="1015">
        <v>-24700</v>
      </c>
      <c r="N529" s="1016"/>
      <c r="O529" s="1015"/>
      <c r="P529" s="1015"/>
      <c r="Q529" s="1015"/>
      <c r="R529" s="1015"/>
      <c r="S529" s="1016"/>
    </row>
    <row r="530" spans="1:19">
      <c r="A530" s="1012" t="s">
        <v>1414</v>
      </c>
      <c r="B530" s="1012" t="s">
        <v>283</v>
      </c>
      <c r="C530" s="1012" t="s">
        <v>1415</v>
      </c>
      <c r="D530" s="1012" t="s">
        <v>1416</v>
      </c>
      <c r="E530" s="1012" t="s">
        <v>1231</v>
      </c>
      <c r="F530" s="1013">
        <v>41359</v>
      </c>
      <c r="G530" s="1012" t="s">
        <v>283</v>
      </c>
      <c r="H530" s="1015"/>
      <c r="I530" s="1015"/>
      <c r="J530" s="1015"/>
      <c r="K530" s="1012" t="s">
        <v>283</v>
      </c>
      <c r="L530" s="1015"/>
      <c r="M530" s="1015">
        <v>-300</v>
      </c>
      <c r="N530" s="1016"/>
      <c r="O530" s="1015"/>
      <c r="P530" s="1015"/>
      <c r="Q530" s="1015"/>
      <c r="R530" s="1015"/>
      <c r="S530" s="1016"/>
    </row>
    <row r="531" spans="1:19">
      <c r="A531" s="1012" t="s">
        <v>1417</v>
      </c>
      <c r="B531" s="1012" t="s">
        <v>1013</v>
      </c>
      <c r="C531" s="1012" t="s">
        <v>1418</v>
      </c>
      <c r="D531" s="1012" t="s">
        <v>1419</v>
      </c>
      <c r="E531" s="1012" t="s">
        <v>83</v>
      </c>
      <c r="F531" s="1013">
        <v>39843</v>
      </c>
      <c r="G531" s="1012" t="s">
        <v>284</v>
      </c>
      <c r="H531" s="1015">
        <v>9000000</v>
      </c>
      <c r="I531" s="1015">
        <v>0</v>
      </c>
      <c r="J531" s="1015">
        <v>10598750</v>
      </c>
      <c r="K531" s="1012" t="s">
        <v>1196</v>
      </c>
      <c r="L531" s="1015"/>
      <c r="M531" s="1015"/>
      <c r="N531" s="1016"/>
      <c r="O531" s="1015"/>
      <c r="P531" s="1015"/>
      <c r="Q531" s="1015"/>
      <c r="R531" s="1015"/>
      <c r="S531" s="1016"/>
    </row>
    <row r="532" spans="1:19">
      <c r="A532" s="1012" t="s">
        <v>1417</v>
      </c>
      <c r="B532" s="1012" t="s">
        <v>283</v>
      </c>
      <c r="C532" s="1012" t="s">
        <v>1418</v>
      </c>
      <c r="D532" s="1012" t="s">
        <v>1419</v>
      </c>
      <c r="E532" s="1012" t="s">
        <v>83</v>
      </c>
      <c r="F532" s="1013">
        <v>40766</v>
      </c>
      <c r="G532" s="1012" t="s">
        <v>283</v>
      </c>
      <c r="H532" s="1015"/>
      <c r="I532" s="1015"/>
      <c r="J532" s="1015"/>
      <c r="K532" s="1012" t="s">
        <v>283</v>
      </c>
      <c r="L532" s="1015">
        <v>9000000</v>
      </c>
      <c r="M532" s="1015"/>
      <c r="N532" s="1016">
        <v>9000</v>
      </c>
      <c r="O532" s="1015">
        <v>1000</v>
      </c>
      <c r="P532" s="1015"/>
      <c r="Q532" s="1015"/>
      <c r="R532" s="1015"/>
      <c r="S532" s="1016"/>
    </row>
    <row r="533" spans="1:19">
      <c r="A533" s="1012" t="s">
        <v>1417</v>
      </c>
      <c r="B533" s="1012" t="s">
        <v>283</v>
      </c>
      <c r="C533" s="1012" t="s">
        <v>1418</v>
      </c>
      <c r="D533" s="1012" t="s">
        <v>1419</v>
      </c>
      <c r="E533" s="1012" t="s">
        <v>83</v>
      </c>
      <c r="F533" s="1013">
        <v>40842</v>
      </c>
      <c r="G533" s="1012" t="s">
        <v>283</v>
      </c>
      <c r="H533" s="1015"/>
      <c r="I533" s="1015"/>
      <c r="J533" s="1015"/>
      <c r="K533" s="1012" t="s">
        <v>283</v>
      </c>
      <c r="L533" s="1015"/>
      <c r="M533" s="1015"/>
      <c r="N533" s="1016"/>
      <c r="O533" s="1015"/>
      <c r="P533" s="1015"/>
      <c r="Q533" s="1015"/>
      <c r="R533" s="1015">
        <v>460000</v>
      </c>
      <c r="S533" s="1016">
        <v>311971.65000000002</v>
      </c>
    </row>
    <row r="534" spans="1:19">
      <c r="A534" s="1012" t="s">
        <v>1420</v>
      </c>
      <c r="B534" s="1012" t="s">
        <v>1082</v>
      </c>
      <c r="C534" s="1012" t="s">
        <v>1421</v>
      </c>
      <c r="D534" s="1012" t="s">
        <v>1422</v>
      </c>
      <c r="E534" s="1012" t="s">
        <v>109</v>
      </c>
      <c r="F534" s="1013">
        <v>40130</v>
      </c>
      <c r="G534" s="1012" t="s">
        <v>922</v>
      </c>
      <c r="H534" s="1015">
        <v>4400000</v>
      </c>
      <c r="I534" s="1015">
        <v>0</v>
      </c>
      <c r="J534" s="1015">
        <v>5462045.1399999997</v>
      </c>
      <c r="K534" s="1012" t="s">
        <v>898</v>
      </c>
      <c r="L534" s="1015"/>
      <c r="M534" s="1015"/>
      <c r="N534" s="1016"/>
      <c r="O534" s="1015"/>
      <c r="P534" s="1015"/>
      <c r="Q534" s="1015"/>
      <c r="R534" s="1015"/>
      <c r="S534" s="1016"/>
    </row>
    <row r="535" spans="1:19">
      <c r="A535" s="1012" t="s">
        <v>1420</v>
      </c>
      <c r="B535" s="1012" t="s">
        <v>283</v>
      </c>
      <c r="C535" s="1012" t="s">
        <v>1421</v>
      </c>
      <c r="D535" s="1012" t="s">
        <v>1422</v>
      </c>
      <c r="E535" s="1012" t="s">
        <v>109</v>
      </c>
      <c r="F535" s="1013">
        <v>41498</v>
      </c>
      <c r="G535" s="1012" t="s">
        <v>283</v>
      </c>
      <c r="H535" s="1015"/>
      <c r="I535" s="1015"/>
      <c r="J535" s="1015"/>
      <c r="K535" s="1012" t="s">
        <v>283</v>
      </c>
      <c r="L535" s="1015">
        <v>4400000</v>
      </c>
      <c r="M535" s="1015"/>
      <c r="N535" s="1016">
        <v>4400000</v>
      </c>
      <c r="O535" s="1015">
        <v>1.1102099999999999</v>
      </c>
      <c r="P535" s="1015"/>
      <c r="Q535" s="1015">
        <v>484924</v>
      </c>
      <c r="R535" s="1015">
        <v>177716.96</v>
      </c>
      <c r="S535" s="1016">
        <v>132000</v>
      </c>
    </row>
    <row r="536" spans="1:19">
      <c r="A536" s="1012" t="s">
        <v>1420</v>
      </c>
      <c r="B536" s="1012" t="s">
        <v>283</v>
      </c>
      <c r="C536" s="1012" t="s">
        <v>1421</v>
      </c>
      <c r="D536" s="1012" t="s">
        <v>1422</v>
      </c>
      <c r="E536" s="1012" t="s">
        <v>109</v>
      </c>
      <c r="F536" s="1013">
        <v>41529</v>
      </c>
      <c r="G536" s="1012" t="s">
        <v>283</v>
      </c>
      <c r="H536" s="1015"/>
      <c r="I536" s="1015"/>
      <c r="J536" s="1015"/>
      <c r="K536" s="1012" t="s">
        <v>283</v>
      </c>
      <c r="L536" s="1015"/>
      <c r="M536" s="1015">
        <v>-48849.24</v>
      </c>
      <c r="N536" s="1016"/>
      <c r="O536" s="1015"/>
      <c r="P536" s="1015"/>
      <c r="Q536" s="1015"/>
      <c r="R536" s="1015"/>
      <c r="S536" s="1016"/>
    </row>
    <row r="537" spans="1:19">
      <c r="A537" s="1012" t="s">
        <v>1423</v>
      </c>
      <c r="B537" s="1012" t="s">
        <v>900</v>
      </c>
      <c r="C537" s="1012" t="s">
        <v>1424</v>
      </c>
      <c r="D537" s="1012" t="s">
        <v>1425</v>
      </c>
      <c r="E537" s="1012" t="s">
        <v>52</v>
      </c>
      <c r="F537" s="1013">
        <v>39822</v>
      </c>
      <c r="G537" s="1012" t="s">
        <v>285</v>
      </c>
      <c r="H537" s="1015">
        <v>24000000</v>
      </c>
      <c r="I537" s="1015">
        <v>0</v>
      </c>
      <c r="J537" s="1015">
        <v>28459100</v>
      </c>
      <c r="K537" s="1012" t="s">
        <v>1196</v>
      </c>
      <c r="L537" s="1015"/>
      <c r="M537" s="1015"/>
      <c r="N537" s="1016"/>
      <c r="O537" s="1015"/>
      <c r="P537" s="1015"/>
      <c r="Q537" s="1015"/>
      <c r="R537" s="1015"/>
      <c r="S537" s="1016"/>
    </row>
    <row r="538" spans="1:19">
      <c r="A538" s="1012" t="s">
        <v>1423</v>
      </c>
      <c r="B538" s="1012" t="s">
        <v>283</v>
      </c>
      <c r="C538" s="1012" t="s">
        <v>1424</v>
      </c>
      <c r="D538" s="1012" t="s">
        <v>1425</v>
      </c>
      <c r="E538" s="1012" t="s">
        <v>52</v>
      </c>
      <c r="F538" s="1013">
        <v>40730</v>
      </c>
      <c r="G538" s="1012" t="s">
        <v>283</v>
      </c>
      <c r="H538" s="1015"/>
      <c r="I538" s="1015"/>
      <c r="J538" s="1015"/>
      <c r="K538" s="1012" t="s">
        <v>283</v>
      </c>
      <c r="L538" s="1015">
        <v>24000000</v>
      </c>
      <c r="M538" s="1015"/>
      <c r="N538" s="1016">
        <v>24000</v>
      </c>
      <c r="O538" s="1015">
        <v>1000</v>
      </c>
      <c r="P538" s="1015"/>
      <c r="Q538" s="1015"/>
      <c r="R538" s="1015">
        <v>1200000</v>
      </c>
      <c r="S538" s="1016">
        <v>1200</v>
      </c>
    </row>
    <row r="539" spans="1:19">
      <c r="A539" s="1012" t="s">
        <v>1426</v>
      </c>
      <c r="B539" s="1012"/>
      <c r="C539" s="1012" t="s">
        <v>1427</v>
      </c>
      <c r="D539" s="1012" t="s">
        <v>1428</v>
      </c>
      <c r="E539" s="1012" t="s">
        <v>6</v>
      </c>
      <c r="F539" s="1013">
        <v>39801</v>
      </c>
      <c r="G539" s="1012" t="s">
        <v>284</v>
      </c>
      <c r="H539" s="1015">
        <v>15600000</v>
      </c>
      <c r="I539" s="1015">
        <v>0</v>
      </c>
      <c r="J539" s="1015">
        <v>14341140.33</v>
      </c>
      <c r="K539" s="1012" t="s">
        <v>898</v>
      </c>
      <c r="L539" s="1015"/>
      <c r="M539" s="1015"/>
      <c r="N539" s="1016"/>
      <c r="O539" s="1015"/>
      <c r="P539" s="1015"/>
      <c r="Q539" s="1015"/>
      <c r="R539" s="1015"/>
      <c r="S539" s="1016"/>
    </row>
    <row r="540" spans="1:19">
      <c r="A540" s="1012" t="s">
        <v>1426</v>
      </c>
      <c r="B540" s="1012" t="s">
        <v>283</v>
      </c>
      <c r="C540" s="1012" t="s">
        <v>1427</v>
      </c>
      <c r="D540" s="1012" t="s">
        <v>1428</v>
      </c>
      <c r="E540" s="1012" t="s">
        <v>6</v>
      </c>
      <c r="F540" s="1013">
        <v>41253</v>
      </c>
      <c r="G540" s="1012" t="s">
        <v>283</v>
      </c>
      <c r="H540" s="1015"/>
      <c r="I540" s="1015"/>
      <c r="J540" s="1015"/>
      <c r="K540" s="1012" t="s">
        <v>283</v>
      </c>
      <c r="L540" s="1015">
        <v>2172000</v>
      </c>
      <c r="M540" s="1015"/>
      <c r="N540" s="1016">
        <v>3000</v>
      </c>
      <c r="O540" s="1015">
        <v>724</v>
      </c>
      <c r="P540" s="1015">
        <v>-828000</v>
      </c>
      <c r="Q540" s="1015"/>
      <c r="R540" s="1015"/>
      <c r="S540" s="1016"/>
    </row>
    <row r="541" spans="1:19">
      <c r="A541" s="1012" t="s">
        <v>1426</v>
      </c>
      <c r="B541" s="1012" t="s">
        <v>283</v>
      </c>
      <c r="C541" s="1012" t="s">
        <v>1427</v>
      </c>
      <c r="D541" s="1012" t="s">
        <v>1428</v>
      </c>
      <c r="E541" s="1012" t="s">
        <v>6</v>
      </c>
      <c r="F541" s="1013">
        <v>41254</v>
      </c>
      <c r="G541" s="1012" t="s">
        <v>283</v>
      </c>
      <c r="H541" s="1015"/>
      <c r="I541" s="1015"/>
      <c r="J541" s="1015"/>
      <c r="K541" s="1012" t="s">
        <v>283</v>
      </c>
      <c r="L541" s="1015">
        <v>9122400</v>
      </c>
      <c r="M541" s="1015"/>
      <c r="N541" s="1016">
        <v>12600</v>
      </c>
      <c r="O541" s="1015">
        <v>724</v>
      </c>
      <c r="P541" s="1015">
        <v>-3477600</v>
      </c>
      <c r="Q541" s="1015"/>
      <c r="R541" s="1015"/>
      <c r="S541" s="1016"/>
    </row>
    <row r="542" spans="1:19">
      <c r="A542" s="1012" t="s">
        <v>1426</v>
      </c>
      <c r="B542" s="1012" t="s">
        <v>283</v>
      </c>
      <c r="C542" s="1012" t="s">
        <v>1427</v>
      </c>
      <c r="D542" s="1012" t="s">
        <v>1428</v>
      </c>
      <c r="E542" s="1012" t="s">
        <v>6</v>
      </c>
      <c r="F542" s="1013">
        <v>41285</v>
      </c>
      <c r="G542" s="1012" t="s">
        <v>283</v>
      </c>
      <c r="H542" s="1015"/>
      <c r="I542" s="1015"/>
      <c r="J542" s="1015"/>
      <c r="K542" s="1012" t="s">
        <v>283</v>
      </c>
      <c r="L542" s="1015"/>
      <c r="M542" s="1015">
        <v>-112944</v>
      </c>
      <c r="N542" s="1016"/>
      <c r="O542" s="1015"/>
      <c r="P542" s="1015"/>
      <c r="Q542" s="1015"/>
      <c r="R542" s="1015"/>
      <c r="S542" s="1016"/>
    </row>
    <row r="543" spans="1:19">
      <c r="A543" s="1012" t="s">
        <v>1426</v>
      </c>
      <c r="B543" s="1012" t="s">
        <v>283</v>
      </c>
      <c r="C543" s="1012" t="s">
        <v>1427</v>
      </c>
      <c r="D543" s="1012" t="s">
        <v>1428</v>
      </c>
      <c r="E543" s="1012" t="s">
        <v>6</v>
      </c>
      <c r="F543" s="1013">
        <v>41437</v>
      </c>
      <c r="G543" s="1012" t="s">
        <v>283</v>
      </c>
      <c r="H543" s="1015"/>
      <c r="I543" s="1015"/>
      <c r="J543" s="1015"/>
      <c r="K543" s="1012" t="s">
        <v>283</v>
      </c>
      <c r="L543" s="1015"/>
      <c r="M543" s="1015"/>
      <c r="N543" s="1016"/>
      <c r="O543" s="1015"/>
      <c r="P543" s="1015"/>
      <c r="Q543" s="1015"/>
      <c r="R543" s="1015">
        <v>698351</v>
      </c>
      <c r="S543" s="1016">
        <v>521158</v>
      </c>
    </row>
    <row r="544" spans="1:19">
      <c r="A544" s="1012" t="s">
        <v>1429</v>
      </c>
      <c r="B544" s="1012" t="s">
        <v>1430</v>
      </c>
      <c r="C544" s="1012" t="s">
        <v>1431</v>
      </c>
      <c r="D544" s="1012" t="s">
        <v>1432</v>
      </c>
      <c r="E544" s="1012" t="s">
        <v>105</v>
      </c>
      <c r="F544" s="1013">
        <v>39857</v>
      </c>
      <c r="G544" s="1012" t="s">
        <v>284</v>
      </c>
      <c r="H544" s="1015">
        <v>51500000</v>
      </c>
      <c r="I544" s="1015">
        <v>0</v>
      </c>
      <c r="J544" s="1015">
        <v>12749591.59</v>
      </c>
      <c r="K544" s="1012" t="s">
        <v>898</v>
      </c>
      <c r="L544" s="1015"/>
      <c r="M544" s="1015"/>
      <c r="N544" s="1016"/>
      <c r="O544" s="1015"/>
      <c r="P544" s="1015"/>
      <c r="Q544" s="1015"/>
      <c r="R544" s="1015"/>
      <c r="S544" s="1016"/>
    </row>
    <row r="545" spans="1:19">
      <c r="A545" s="1012" t="s">
        <v>1429</v>
      </c>
      <c r="B545" s="1012" t="s">
        <v>283</v>
      </c>
      <c r="C545" s="1012" t="s">
        <v>1431</v>
      </c>
      <c r="D545" s="1012" t="s">
        <v>1432</v>
      </c>
      <c r="E545" s="1012" t="s">
        <v>105</v>
      </c>
      <c r="F545" s="1013">
        <v>41782</v>
      </c>
      <c r="G545" s="1012" t="s">
        <v>283</v>
      </c>
      <c r="H545" s="1015"/>
      <c r="I545" s="1015"/>
      <c r="J545" s="1015"/>
      <c r="K545" s="1012" t="s">
        <v>283</v>
      </c>
      <c r="L545" s="1015">
        <v>10149929.9</v>
      </c>
      <c r="M545" s="1015"/>
      <c r="N545" s="1016">
        <v>1085554</v>
      </c>
      <c r="O545" s="1015">
        <v>9.35</v>
      </c>
      <c r="P545" s="1015">
        <v>-41350070.100000001</v>
      </c>
      <c r="Q545" s="1015"/>
      <c r="R545" s="1015"/>
      <c r="S545" s="1016"/>
    </row>
    <row r="546" spans="1:19">
      <c r="A546" s="1012" t="s">
        <v>1429</v>
      </c>
      <c r="B546" s="1012" t="s">
        <v>283</v>
      </c>
      <c r="C546" s="1012" t="s">
        <v>1431</v>
      </c>
      <c r="D546" s="1012" t="s">
        <v>1432</v>
      </c>
      <c r="E546" s="1012" t="s">
        <v>105</v>
      </c>
      <c r="F546" s="1013">
        <v>42151</v>
      </c>
      <c r="G546" s="1012" t="s">
        <v>283</v>
      </c>
      <c r="H546" s="1015"/>
      <c r="I546" s="1015"/>
      <c r="J546" s="1015"/>
      <c r="K546" s="1012" t="s">
        <v>283</v>
      </c>
      <c r="L546" s="1015"/>
      <c r="M546" s="1015"/>
      <c r="N546" s="1016"/>
      <c r="O546" s="1015"/>
      <c r="P546" s="1015"/>
      <c r="Q546" s="1015"/>
      <c r="R546" s="1015">
        <v>10356.69</v>
      </c>
      <c r="S546" s="1016">
        <v>22071.43</v>
      </c>
    </row>
    <row r="547" spans="1:19">
      <c r="A547" s="1012" t="s">
        <v>1433</v>
      </c>
      <c r="B547" s="1012" t="s">
        <v>905</v>
      </c>
      <c r="C547" s="1012" t="s">
        <v>1434</v>
      </c>
      <c r="D547" s="1012" t="s">
        <v>1435</v>
      </c>
      <c r="E547" s="1012" t="s">
        <v>11</v>
      </c>
      <c r="F547" s="1013">
        <v>39822</v>
      </c>
      <c r="G547" s="1012" t="s">
        <v>285</v>
      </c>
      <c r="H547" s="1015">
        <v>3285000</v>
      </c>
      <c r="I547" s="1015">
        <v>0</v>
      </c>
      <c r="J547" s="1015">
        <v>3483629.2</v>
      </c>
      <c r="K547" s="1012" t="s">
        <v>898</v>
      </c>
      <c r="L547" s="1015"/>
      <c r="M547" s="1015"/>
      <c r="N547" s="1016"/>
      <c r="O547" s="1015"/>
      <c r="P547" s="1015"/>
      <c r="Q547" s="1015"/>
      <c r="R547" s="1015"/>
      <c r="S547" s="1016"/>
    </row>
    <row r="548" spans="1:19">
      <c r="A548" s="1012" t="s">
        <v>1433</v>
      </c>
      <c r="B548" s="1012" t="s">
        <v>283</v>
      </c>
      <c r="C548" s="1012" t="s">
        <v>1434</v>
      </c>
      <c r="D548" s="1012" t="s">
        <v>1435</v>
      </c>
      <c r="E548" s="1012" t="s">
        <v>11</v>
      </c>
      <c r="F548" s="1013">
        <v>41211</v>
      </c>
      <c r="G548" s="1012" t="s">
        <v>283</v>
      </c>
      <c r="H548" s="1015"/>
      <c r="I548" s="1015"/>
      <c r="J548" s="1015"/>
      <c r="K548" s="1012" t="s">
        <v>283</v>
      </c>
      <c r="L548" s="1015">
        <v>23932.54</v>
      </c>
      <c r="M548" s="1015"/>
      <c r="N548" s="1016">
        <v>29</v>
      </c>
      <c r="O548" s="1015">
        <v>825.26</v>
      </c>
      <c r="P548" s="1015">
        <v>-5067.46</v>
      </c>
      <c r="Q548" s="1015"/>
      <c r="R548" s="1015"/>
      <c r="S548" s="1016"/>
    </row>
    <row r="549" spans="1:19">
      <c r="A549" s="1012" t="s">
        <v>1433</v>
      </c>
      <c r="B549" s="1012" t="s">
        <v>283</v>
      </c>
      <c r="C549" s="1012" t="s">
        <v>1434</v>
      </c>
      <c r="D549" s="1012" t="s">
        <v>1435</v>
      </c>
      <c r="E549" s="1012" t="s">
        <v>11</v>
      </c>
      <c r="F549" s="1013">
        <v>41213</v>
      </c>
      <c r="G549" s="1012" t="s">
        <v>283</v>
      </c>
      <c r="H549" s="1015"/>
      <c r="I549" s="1015"/>
      <c r="J549" s="1015"/>
      <c r="K549" s="1012" t="s">
        <v>283</v>
      </c>
      <c r="L549" s="1015">
        <v>2687046.56</v>
      </c>
      <c r="M549" s="1015"/>
      <c r="N549" s="1016">
        <v>3256</v>
      </c>
      <c r="O549" s="1015">
        <v>825.26</v>
      </c>
      <c r="P549" s="1015">
        <v>-568953.43999999994</v>
      </c>
      <c r="Q549" s="1015"/>
      <c r="R549" s="1015">
        <v>106364</v>
      </c>
      <c r="S549" s="1016">
        <v>164</v>
      </c>
    </row>
    <row r="550" spans="1:19">
      <c r="A550" s="1012" t="s">
        <v>1433</v>
      </c>
      <c r="B550" s="1012" t="s">
        <v>283</v>
      </c>
      <c r="C550" s="1012" t="s">
        <v>1434</v>
      </c>
      <c r="D550" s="1012" t="s">
        <v>1435</v>
      </c>
      <c r="E550" s="1012" t="s">
        <v>11</v>
      </c>
      <c r="F550" s="1013">
        <v>41285</v>
      </c>
      <c r="G550" s="1012" t="s">
        <v>283</v>
      </c>
      <c r="H550" s="1015"/>
      <c r="I550" s="1015"/>
      <c r="J550" s="1015"/>
      <c r="K550" s="1012" t="s">
        <v>283</v>
      </c>
      <c r="L550" s="1015"/>
      <c r="M550" s="1015">
        <v>-25000</v>
      </c>
      <c r="N550" s="1016"/>
      <c r="O550" s="1015"/>
      <c r="P550" s="1015"/>
      <c r="Q550" s="1015"/>
      <c r="R550" s="1015"/>
      <c r="S550" s="1016"/>
    </row>
    <row r="551" spans="1:19">
      <c r="A551" s="1012" t="s">
        <v>1436</v>
      </c>
      <c r="B551" s="1012" t="s">
        <v>905</v>
      </c>
      <c r="C551" s="1012" t="s">
        <v>1437</v>
      </c>
      <c r="D551" s="1012" t="s">
        <v>1438</v>
      </c>
      <c r="E551" s="1012" t="s">
        <v>42</v>
      </c>
      <c r="F551" s="1013">
        <v>39857</v>
      </c>
      <c r="G551" s="1012" t="s">
        <v>285</v>
      </c>
      <c r="H551" s="1015">
        <v>638000</v>
      </c>
      <c r="I551" s="1015">
        <v>0</v>
      </c>
      <c r="J551" s="1015">
        <v>659705.04</v>
      </c>
      <c r="K551" s="1012" t="s">
        <v>898</v>
      </c>
      <c r="L551" s="1015"/>
      <c r="M551" s="1015"/>
      <c r="N551" s="1016"/>
      <c r="O551" s="1015"/>
      <c r="P551" s="1015"/>
      <c r="Q551" s="1015"/>
      <c r="R551" s="1015"/>
      <c r="S551" s="1016"/>
    </row>
    <row r="552" spans="1:19">
      <c r="A552" s="1012" t="s">
        <v>1436</v>
      </c>
      <c r="B552" s="1012" t="s">
        <v>283</v>
      </c>
      <c r="C552" s="1012" t="s">
        <v>1437</v>
      </c>
      <c r="D552" s="1012" t="s">
        <v>1438</v>
      </c>
      <c r="E552" s="1012" t="s">
        <v>42</v>
      </c>
      <c r="F552" s="1013">
        <v>41243</v>
      </c>
      <c r="G552" s="1012" t="s">
        <v>283</v>
      </c>
      <c r="H552" s="1015"/>
      <c r="I552" s="1015"/>
      <c r="J552" s="1015"/>
      <c r="K552" s="1012" t="s">
        <v>283</v>
      </c>
      <c r="L552" s="1015">
        <v>548680</v>
      </c>
      <c r="M552" s="1015"/>
      <c r="N552" s="1016">
        <v>638</v>
      </c>
      <c r="O552" s="1015">
        <v>860</v>
      </c>
      <c r="P552" s="1015">
        <v>-89320</v>
      </c>
      <c r="Q552" s="1015"/>
      <c r="R552" s="1015">
        <v>3960</v>
      </c>
      <c r="S552" s="1016">
        <v>32</v>
      </c>
    </row>
    <row r="553" spans="1:19">
      <c r="A553" s="1012" t="s">
        <v>1436</v>
      </c>
      <c r="B553" s="1012" t="s">
        <v>283</v>
      </c>
      <c r="C553" s="1012" t="s">
        <v>1437</v>
      </c>
      <c r="D553" s="1012" t="s">
        <v>1438</v>
      </c>
      <c r="E553" s="1012" t="s">
        <v>42</v>
      </c>
      <c r="F553" s="1013">
        <v>41285</v>
      </c>
      <c r="G553" s="1012" t="s">
        <v>283</v>
      </c>
      <c r="H553" s="1015"/>
      <c r="I553" s="1015"/>
      <c r="J553" s="1015"/>
      <c r="K553" s="1012" t="s">
        <v>283</v>
      </c>
      <c r="L553" s="1015"/>
      <c r="M553" s="1015">
        <v>-5486.8</v>
      </c>
      <c r="N553" s="1016"/>
      <c r="O553" s="1015"/>
      <c r="P553" s="1015"/>
      <c r="Q553" s="1015"/>
      <c r="R553" s="1015"/>
      <c r="S553" s="1016"/>
    </row>
    <row r="554" spans="1:19">
      <c r="A554" s="1012" t="s">
        <v>1436</v>
      </c>
      <c r="B554" s="1012" t="s">
        <v>283</v>
      </c>
      <c r="C554" s="1012" t="s">
        <v>1437</v>
      </c>
      <c r="D554" s="1012" t="s">
        <v>1438</v>
      </c>
      <c r="E554" s="1012" t="s">
        <v>42</v>
      </c>
      <c r="F554" s="1013">
        <v>41359</v>
      </c>
      <c r="G554" s="1012" t="s">
        <v>283</v>
      </c>
      <c r="H554" s="1015"/>
      <c r="I554" s="1015"/>
      <c r="J554" s="1015"/>
      <c r="K554" s="1012" t="s">
        <v>283</v>
      </c>
      <c r="L554" s="1015"/>
      <c r="M554" s="1015">
        <v>-19513.2</v>
      </c>
      <c r="N554" s="1016"/>
      <c r="O554" s="1015"/>
      <c r="P554" s="1015"/>
      <c r="Q554" s="1015"/>
      <c r="R554" s="1015"/>
      <c r="S554" s="1016"/>
    </row>
    <row r="555" spans="1:19">
      <c r="A555" s="1012" t="s">
        <v>1439</v>
      </c>
      <c r="B555" s="1012" t="s">
        <v>905</v>
      </c>
      <c r="C555" s="1012" t="s">
        <v>1440</v>
      </c>
      <c r="D555" s="1012" t="s">
        <v>1230</v>
      </c>
      <c r="E555" s="1012" t="s">
        <v>903</v>
      </c>
      <c r="F555" s="1013">
        <v>39843</v>
      </c>
      <c r="G555" s="1012" t="s">
        <v>285</v>
      </c>
      <c r="H555" s="1015">
        <v>7525000</v>
      </c>
      <c r="I555" s="1015">
        <v>0</v>
      </c>
      <c r="J555" s="1015">
        <v>8781205.0199999996</v>
      </c>
      <c r="K555" s="1012" t="s">
        <v>898</v>
      </c>
      <c r="L555" s="1015"/>
      <c r="M555" s="1015"/>
      <c r="N555" s="1016"/>
      <c r="O555" s="1015"/>
      <c r="P555" s="1015"/>
      <c r="Q555" s="1015"/>
      <c r="R555" s="1015"/>
      <c r="S555" s="1016"/>
    </row>
    <row r="556" spans="1:19">
      <c r="A556" s="1012" t="s">
        <v>1439</v>
      </c>
      <c r="B556" s="1012" t="s">
        <v>283</v>
      </c>
      <c r="C556" s="1012" t="s">
        <v>1440</v>
      </c>
      <c r="D556" s="1012" t="s">
        <v>1230</v>
      </c>
      <c r="E556" s="1012" t="s">
        <v>903</v>
      </c>
      <c r="F556" s="1013">
        <v>41241</v>
      </c>
      <c r="G556" s="1012" t="s">
        <v>283</v>
      </c>
      <c r="H556" s="1015"/>
      <c r="I556" s="1015"/>
      <c r="J556" s="1015"/>
      <c r="K556" s="1012" t="s">
        <v>283</v>
      </c>
      <c r="L556" s="1015">
        <v>713208.3</v>
      </c>
      <c r="M556" s="1015"/>
      <c r="N556" s="1016">
        <v>777</v>
      </c>
      <c r="O556" s="1015">
        <v>917.9</v>
      </c>
      <c r="P556" s="1015">
        <v>-63791.7</v>
      </c>
      <c r="Q556" s="1015"/>
      <c r="R556" s="1015"/>
      <c r="S556" s="1016"/>
    </row>
    <row r="557" spans="1:19">
      <c r="A557" s="1012" t="s">
        <v>1439</v>
      </c>
      <c r="B557" s="1012" t="s">
        <v>283</v>
      </c>
      <c r="C557" s="1012" t="s">
        <v>1440</v>
      </c>
      <c r="D557" s="1012" t="s">
        <v>1230</v>
      </c>
      <c r="E557" s="1012" t="s">
        <v>903</v>
      </c>
      <c r="F557" s="1013">
        <v>41242</v>
      </c>
      <c r="G557" s="1012" t="s">
        <v>283</v>
      </c>
      <c r="H557" s="1015"/>
      <c r="I557" s="1015"/>
      <c r="J557" s="1015"/>
      <c r="K557" s="1012" t="s">
        <v>283</v>
      </c>
      <c r="L557" s="1015">
        <v>6193989.2000000002</v>
      </c>
      <c r="M557" s="1015"/>
      <c r="N557" s="1016">
        <v>6748</v>
      </c>
      <c r="O557" s="1015">
        <v>917.9</v>
      </c>
      <c r="P557" s="1015">
        <v>-554010.80000000005</v>
      </c>
      <c r="Q557" s="1015"/>
      <c r="R557" s="1015">
        <v>372240</v>
      </c>
      <c r="S557" s="1016">
        <v>376</v>
      </c>
    </row>
    <row r="558" spans="1:19">
      <c r="A558" s="1012" t="s">
        <v>1439</v>
      </c>
      <c r="B558" s="1012" t="s">
        <v>283</v>
      </c>
      <c r="C558" s="1012" t="s">
        <v>1440</v>
      </c>
      <c r="D558" s="1012" t="s">
        <v>1230</v>
      </c>
      <c r="E558" s="1012" t="s">
        <v>903</v>
      </c>
      <c r="F558" s="1013">
        <v>41285</v>
      </c>
      <c r="G558" s="1012" t="s">
        <v>283</v>
      </c>
      <c r="H558" s="1015"/>
      <c r="I558" s="1015"/>
      <c r="J558" s="1015"/>
      <c r="K558" s="1012" t="s">
        <v>283</v>
      </c>
      <c r="L558" s="1015"/>
      <c r="M558" s="1015">
        <v>-69071.98</v>
      </c>
      <c r="N558" s="1016"/>
      <c r="O558" s="1015"/>
      <c r="P558" s="1015"/>
      <c r="Q558" s="1015"/>
      <c r="R558" s="1015"/>
      <c r="S558" s="1016"/>
    </row>
    <row r="559" spans="1:19">
      <c r="A559" s="1012" t="s">
        <v>1441</v>
      </c>
      <c r="B559" s="1012" t="s">
        <v>924</v>
      </c>
      <c r="C559" s="1012" t="s">
        <v>1442</v>
      </c>
      <c r="D559" s="1012" t="s">
        <v>1443</v>
      </c>
      <c r="E559" s="1012" t="s">
        <v>23</v>
      </c>
      <c r="F559" s="1013">
        <v>39969</v>
      </c>
      <c r="G559" s="1012" t="s">
        <v>285</v>
      </c>
      <c r="H559" s="1015">
        <v>5000000</v>
      </c>
      <c r="I559" s="1015">
        <v>0</v>
      </c>
      <c r="J559" s="1015">
        <v>6594635.2699999996</v>
      </c>
      <c r="K559" s="1012" t="s">
        <v>1196</v>
      </c>
      <c r="L559" s="1015"/>
      <c r="M559" s="1015"/>
      <c r="N559" s="1016"/>
      <c r="O559" s="1015"/>
      <c r="P559" s="1015"/>
      <c r="Q559" s="1015"/>
      <c r="R559" s="1015"/>
      <c r="S559" s="1016"/>
    </row>
    <row r="560" spans="1:19">
      <c r="A560" s="1012" t="s">
        <v>1441</v>
      </c>
      <c r="B560" s="1012" t="s">
        <v>283</v>
      </c>
      <c r="C560" s="1012" t="s">
        <v>1442</v>
      </c>
      <c r="D560" s="1012" t="s">
        <v>1443</v>
      </c>
      <c r="E560" s="1012" t="s">
        <v>23</v>
      </c>
      <c r="F560" s="1013">
        <v>41759</v>
      </c>
      <c r="G560" s="1012" t="s">
        <v>283</v>
      </c>
      <c r="H560" s="1015"/>
      <c r="I560" s="1015"/>
      <c r="J560" s="1015"/>
      <c r="K560" s="1012" t="s">
        <v>283</v>
      </c>
      <c r="L560" s="1015">
        <v>5000000</v>
      </c>
      <c r="M560" s="1015"/>
      <c r="N560" s="1016">
        <v>5000</v>
      </c>
      <c r="O560" s="1015">
        <v>1000</v>
      </c>
      <c r="P560" s="1015"/>
      <c r="Q560" s="1015"/>
      <c r="R560" s="1015">
        <v>250000</v>
      </c>
      <c r="S560" s="1016">
        <v>250</v>
      </c>
    </row>
    <row r="561" spans="1:19">
      <c r="A561" s="1012" t="s">
        <v>1444</v>
      </c>
      <c r="B561" s="1012" t="s">
        <v>924</v>
      </c>
      <c r="C561" s="1012" t="s">
        <v>1445</v>
      </c>
      <c r="D561" s="1012" t="s">
        <v>1446</v>
      </c>
      <c r="E561" s="1012" t="s">
        <v>130</v>
      </c>
      <c r="F561" s="1013">
        <v>39864</v>
      </c>
      <c r="G561" s="1012" t="s">
        <v>285</v>
      </c>
      <c r="H561" s="1015">
        <v>3100000</v>
      </c>
      <c r="I561" s="1015">
        <v>0</v>
      </c>
      <c r="J561" s="1015">
        <v>4225732.08</v>
      </c>
      <c r="K561" s="1012" t="s">
        <v>1196</v>
      </c>
      <c r="L561" s="1015"/>
      <c r="M561" s="1015"/>
      <c r="N561" s="1016"/>
      <c r="O561" s="1015"/>
      <c r="P561" s="1015"/>
      <c r="Q561" s="1015"/>
      <c r="R561" s="1015"/>
      <c r="S561" s="1016"/>
    </row>
    <row r="562" spans="1:19">
      <c r="A562" s="1012" t="s">
        <v>1444</v>
      </c>
      <c r="B562" s="1012" t="s">
        <v>283</v>
      </c>
      <c r="C562" s="1012" t="s">
        <v>1445</v>
      </c>
      <c r="D562" s="1012" t="s">
        <v>1446</v>
      </c>
      <c r="E562" s="1012" t="s">
        <v>130</v>
      </c>
      <c r="F562" s="1013">
        <v>41647</v>
      </c>
      <c r="G562" s="1012" t="s">
        <v>283</v>
      </c>
      <c r="H562" s="1015"/>
      <c r="I562" s="1015"/>
      <c r="J562" s="1015"/>
      <c r="K562" s="1012" t="s">
        <v>283</v>
      </c>
      <c r="L562" s="1015">
        <v>1000000</v>
      </c>
      <c r="M562" s="1015"/>
      <c r="N562" s="1016">
        <v>1000</v>
      </c>
      <c r="O562" s="1015">
        <v>1000</v>
      </c>
      <c r="P562" s="1015"/>
      <c r="Q562" s="1015"/>
      <c r="R562" s="1015"/>
      <c r="S562" s="1016"/>
    </row>
    <row r="563" spans="1:19">
      <c r="A563" s="1012" t="s">
        <v>1444</v>
      </c>
      <c r="B563" s="1012" t="s">
        <v>283</v>
      </c>
      <c r="C563" s="1012" t="s">
        <v>1445</v>
      </c>
      <c r="D563" s="1012" t="s">
        <v>1446</v>
      </c>
      <c r="E563" s="1012" t="s">
        <v>130</v>
      </c>
      <c r="F563" s="1013">
        <v>41962</v>
      </c>
      <c r="G563" s="1012" t="s">
        <v>283</v>
      </c>
      <c r="H563" s="1015"/>
      <c r="I563" s="1015"/>
      <c r="J563" s="1015"/>
      <c r="K563" s="1012" t="s">
        <v>283</v>
      </c>
      <c r="L563" s="1015">
        <v>2100000</v>
      </c>
      <c r="M563" s="1015"/>
      <c r="N563" s="1016">
        <v>2100</v>
      </c>
      <c r="O563" s="1015">
        <v>1000</v>
      </c>
      <c r="P563" s="1015"/>
      <c r="Q563" s="1015"/>
      <c r="R563" s="1015">
        <v>155000</v>
      </c>
      <c r="S563" s="1016">
        <v>155</v>
      </c>
    </row>
    <row r="564" spans="1:19">
      <c r="A564" s="1012" t="s">
        <v>1447</v>
      </c>
      <c r="B564" s="1012" t="s">
        <v>1448</v>
      </c>
      <c r="C564" s="1012" t="s">
        <v>1449</v>
      </c>
      <c r="D564" s="1012" t="s">
        <v>1171</v>
      </c>
      <c r="E564" s="1012" t="s">
        <v>105</v>
      </c>
      <c r="F564" s="1013">
        <v>39822</v>
      </c>
      <c r="G564" s="1012" t="s">
        <v>284</v>
      </c>
      <c r="H564" s="1015">
        <v>24900000</v>
      </c>
      <c r="I564" s="1015">
        <v>0</v>
      </c>
      <c r="J564" s="1015">
        <v>33014741.199999999</v>
      </c>
      <c r="K564" s="1012" t="s">
        <v>1196</v>
      </c>
      <c r="L564" s="1015"/>
      <c r="M564" s="1015"/>
      <c r="N564" s="1016"/>
      <c r="O564" s="1015"/>
      <c r="P564" s="1015"/>
      <c r="Q564" s="1015"/>
      <c r="R564" s="1015"/>
      <c r="S564" s="1016"/>
    </row>
    <row r="565" spans="1:19">
      <c r="A565" s="1012" t="s">
        <v>1447</v>
      </c>
      <c r="B565" s="1012" t="s">
        <v>283</v>
      </c>
      <c r="C565" s="1012" t="s">
        <v>1449</v>
      </c>
      <c r="D565" s="1012" t="s">
        <v>1171</v>
      </c>
      <c r="E565" s="1012" t="s">
        <v>105</v>
      </c>
      <c r="F565" s="1013">
        <v>41689</v>
      </c>
      <c r="G565" s="1012" t="s">
        <v>283</v>
      </c>
      <c r="H565" s="1015"/>
      <c r="I565" s="1015"/>
      <c r="J565" s="1015"/>
      <c r="K565" s="1012" t="s">
        <v>283</v>
      </c>
      <c r="L565" s="1015">
        <v>24900000</v>
      </c>
      <c r="M565" s="1015"/>
      <c r="N565" s="1016">
        <v>24900</v>
      </c>
      <c r="O565" s="1015">
        <v>1000</v>
      </c>
      <c r="P565" s="1015"/>
      <c r="Q565" s="1015"/>
      <c r="R565" s="1015"/>
      <c r="S565" s="1016"/>
    </row>
    <row r="566" spans="1:19">
      <c r="A566" s="1012" t="s">
        <v>1447</v>
      </c>
      <c r="B566" s="1012" t="s">
        <v>283</v>
      </c>
      <c r="C566" s="1012" t="s">
        <v>1449</v>
      </c>
      <c r="D566" s="1012" t="s">
        <v>1171</v>
      </c>
      <c r="E566" s="1012" t="s">
        <v>105</v>
      </c>
      <c r="F566" s="1013">
        <v>41801</v>
      </c>
      <c r="G566" s="1012" t="s">
        <v>283</v>
      </c>
      <c r="H566" s="1015"/>
      <c r="I566" s="1015"/>
      <c r="J566" s="1015"/>
      <c r="K566" s="1012" t="s">
        <v>283</v>
      </c>
      <c r="L566" s="1015"/>
      <c r="M566" s="1015"/>
      <c r="N566" s="1016"/>
      <c r="O566" s="1015"/>
      <c r="P566" s="1015"/>
      <c r="Q566" s="1015"/>
      <c r="R566" s="1015">
        <v>1681000</v>
      </c>
      <c r="S566" s="1016">
        <v>833705</v>
      </c>
    </row>
    <row r="567" spans="1:19">
      <c r="A567" s="1012" t="s">
        <v>1450</v>
      </c>
      <c r="B567" s="1012" t="s">
        <v>905</v>
      </c>
      <c r="C567" s="1012" t="s">
        <v>1451</v>
      </c>
      <c r="D567" s="1012" t="s">
        <v>1452</v>
      </c>
      <c r="E567" s="1012" t="s">
        <v>109</v>
      </c>
      <c r="F567" s="1013">
        <v>39836</v>
      </c>
      <c r="G567" s="1012" t="s">
        <v>285</v>
      </c>
      <c r="H567" s="1015">
        <v>10650000</v>
      </c>
      <c r="I567" s="1015">
        <v>0</v>
      </c>
      <c r="J567" s="1015">
        <v>13498324.83</v>
      </c>
      <c r="K567" s="1012" t="s">
        <v>898</v>
      </c>
      <c r="L567" s="1015"/>
      <c r="M567" s="1015"/>
      <c r="N567" s="1016"/>
      <c r="O567" s="1015"/>
      <c r="P567" s="1015"/>
      <c r="Q567" s="1015"/>
      <c r="R567" s="1015"/>
      <c r="S567" s="1016"/>
    </row>
    <row r="568" spans="1:19">
      <c r="A568" s="1012" t="s">
        <v>1450</v>
      </c>
      <c r="B568" s="1012" t="s">
        <v>283</v>
      </c>
      <c r="C568" s="1012" t="s">
        <v>1451</v>
      </c>
      <c r="D568" s="1012" t="s">
        <v>1452</v>
      </c>
      <c r="E568" s="1012" t="s">
        <v>109</v>
      </c>
      <c r="F568" s="1013">
        <v>41474</v>
      </c>
      <c r="G568" s="1012" t="s">
        <v>283</v>
      </c>
      <c r="H568" s="1015"/>
      <c r="I568" s="1015"/>
      <c r="J568" s="1015"/>
      <c r="K568" s="1012" t="s">
        <v>283</v>
      </c>
      <c r="L568" s="1015">
        <v>343794.5</v>
      </c>
      <c r="M568" s="1015"/>
      <c r="N568" s="1016">
        <v>350</v>
      </c>
      <c r="O568" s="1015">
        <v>982.27</v>
      </c>
      <c r="P568" s="1015">
        <v>-6205.5</v>
      </c>
      <c r="Q568" s="1015"/>
      <c r="R568" s="1015"/>
      <c r="S568" s="1016"/>
    </row>
    <row r="569" spans="1:19">
      <c r="A569" s="1012" t="s">
        <v>1450</v>
      </c>
      <c r="B569" s="1012" t="s">
        <v>283</v>
      </c>
      <c r="C569" s="1012" t="s">
        <v>1451</v>
      </c>
      <c r="D569" s="1012" t="s">
        <v>1452</v>
      </c>
      <c r="E569" s="1012" t="s">
        <v>109</v>
      </c>
      <c r="F569" s="1013">
        <v>41477</v>
      </c>
      <c r="G569" s="1012" t="s">
        <v>283</v>
      </c>
      <c r="H569" s="1015"/>
      <c r="I569" s="1015"/>
      <c r="J569" s="1015"/>
      <c r="K569" s="1012" t="s">
        <v>283</v>
      </c>
      <c r="L569" s="1015">
        <v>10117381</v>
      </c>
      <c r="M569" s="1015"/>
      <c r="N569" s="1016">
        <v>10300</v>
      </c>
      <c r="O569" s="1015">
        <v>982.27</v>
      </c>
      <c r="P569" s="1015">
        <v>-182619</v>
      </c>
      <c r="Q569" s="1015"/>
      <c r="R569" s="1015">
        <v>531210.67000000004</v>
      </c>
      <c r="S569" s="1016">
        <v>533</v>
      </c>
    </row>
    <row r="570" spans="1:19">
      <c r="A570" s="1012" t="s">
        <v>1450</v>
      </c>
      <c r="B570" s="1012" t="s">
        <v>283</v>
      </c>
      <c r="C570" s="1012" t="s">
        <v>1451</v>
      </c>
      <c r="D570" s="1012" t="s">
        <v>1452</v>
      </c>
      <c r="E570" s="1012" t="s">
        <v>109</v>
      </c>
      <c r="F570" s="1013">
        <v>41529</v>
      </c>
      <c r="G570" s="1012" t="s">
        <v>283</v>
      </c>
      <c r="H570" s="1015"/>
      <c r="I570" s="1015"/>
      <c r="J570" s="1015"/>
      <c r="K570" s="1012" t="s">
        <v>283</v>
      </c>
      <c r="L570" s="1015"/>
      <c r="M570" s="1015">
        <v>-104611.76</v>
      </c>
      <c r="N570" s="1016"/>
      <c r="O570" s="1015"/>
      <c r="P570" s="1015"/>
      <c r="Q570" s="1015"/>
      <c r="R570" s="1015"/>
      <c r="S570" s="1016"/>
    </row>
    <row r="571" spans="1:19">
      <c r="A571" s="1012" t="s">
        <v>1453</v>
      </c>
      <c r="B571" s="1012" t="s">
        <v>924</v>
      </c>
      <c r="C571" s="1012" t="s">
        <v>1454</v>
      </c>
      <c r="D571" s="1012" t="s">
        <v>1455</v>
      </c>
      <c r="E571" s="1012" t="s">
        <v>19</v>
      </c>
      <c r="F571" s="1013">
        <v>39899</v>
      </c>
      <c r="G571" s="1012" t="s">
        <v>285</v>
      </c>
      <c r="H571" s="1015">
        <v>2400000</v>
      </c>
      <c r="I571" s="1015">
        <v>0</v>
      </c>
      <c r="J571" s="1015">
        <v>3210755.6</v>
      </c>
      <c r="K571" s="1012" t="s">
        <v>898</v>
      </c>
      <c r="L571" s="1015"/>
      <c r="M571" s="1015"/>
      <c r="N571" s="1016"/>
      <c r="O571" s="1015"/>
      <c r="P571" s="1015"/>
      <c r="Q571" s="1015"/>
      <c r="R571" s="1015"/>
      <c r="S571" s="1016"/>
    </row>
    <row r="572" spans="1:19">
      <c r="A572" s="1012" t="s">
        <v>1453</v>
      </c>
      <c r="B572" s="1012" t="s">
        <v>283</v>
      </c>
      <c r="C572" s="1012" t="s">
        <v>1454</v>
      </c>
      <c r="D572" s="1012" t="s">
        <v>1455</v>
      </c>
      <c r="E572" s="1012" t="s">
        <v>19</v>
      </c>
      <c r="F572" s="1013">
        <v>42184</v>
      </c>
      <c r="G572" s="1012" t="s">
        <v>283</v>
      </c>
      <c r="H572" s="1015"/>
      <c r="I572" s="1015"/>
      <c r="J572" s="1015"/>
      <c r="K572" s="1012" t="s">
        <v>283</v>
      </c>
      <c r="L572" s="1015">
        <v>2400000</v>
      </c>
      <c r="M572" s="1015"/>
      <c r="N572" s="1016">
        <v>2400</v>
      </c>
      <c r="O572" s="1015">
        <v>1213.75</v>
      </c>
      <c r="P572" s="1015"/>
      <c r="Q572" s="1015">
        <v>513000</v>
      </c>
      <c r="R572" s="1015">
        <v>141815.6</v>
      </c>
      <c r="S572" s="1016">
        <v>120</v>
      </c>
    </row>
    <row r="573" spans="1:19">
      <c r="A573" s="1012" t="s">
        <v>1453</v>
      </c>
      <c r="B573" s="1012" t="s">
        <v>283</v>
      </c>
      <c r="C573" s="1012" t="s">
        <v>1454</v>
      </c>
      <c r="D573" s="1012" t="s">
        <v>1455</v>
      </c>
      <c r="E573" s="1012" t="s">
        <v>19</v>
      </c>
      <c r="F573" s="1013">
        <v>42222</v>
      </c>
      <c r="G573" s="1012" t="s">
        <v>283</v>
      </c>
      <c r="H573" s="1015"/>
      <c r="I573" s="1015"/>
      <c r="J573" s="1015"/>
      <c r="K573" s="1012" t="s">
        <v>283</v>
      </c>
      <c r="L573" s="1015"/>
      <c r="M573" s="1015">
        <v>-25000</v>
      </c>
      <c r="N573" s="1016"/>
      <c r="O573" s="1015"/>
      <c r="P573" s="1015"/>
      <c r="Q573" s="1015"/>
      <c r="R573" s="1015"/>
      <c r="S573" s="1016"/>
    </row>
    <row r="574" spans="1:19">
      <c r="A574" s="1012" t="s">
        <v>1456</v>
      </c>
      <c r="B574" s="1012" t="s">
        <v>1354</v>
      </c>
      <c r="C574" s="1012" t="s">
        <v>1457</v>
      </c>
      <c r="D574" s="1012" t="s">
        <v>1458</v>
      </c>
      <c r="E574" s="1012" t="s">
        <v>6</v>
      </c>
      <c r="F574" s="1013">
        <v>39787</v>
      </c>
      <c r="G574" s="1012" t="s">
        <v>284</v>
      </c>
      <c r="H574" s="1015">
        <v>130000000</v>
      </c>
      <c r="I574" s="1015">
        <v>0</v>
      </c>
      <c r="J574" s="1015">
        <v>136046583.33000001</v>
      </c>
      <c r="K574" s="1012" t="s">
        <v>1196</v>
      </c>
      <c r="L574" s="1015"/>
      <c r="M574" s="1015"/>
      <c r="N574" s="1016"/>
      <c r="O574" s="1015"/>
      <c r="P574" s="1015"/>
      <c r="Q574" s="1015"/>
      <c r="R574" s="1015"/>
      <c r="S574" s="1016"/>
    </row>
    <row r="575" spans="1:19">
      <c r="A575" s="1012" t="s">
        <v>1456</v>
      </c>
      <c r="B575" s="1012" t="s">
        <v>283</v>
      </c>
      <c r="C575" s="1012" t="s">
        <v>1457</v>
      </c>
      <c r="D575" s="1012" t="s">
        <v>1458</v>
      </c>
      <c r="E575" s="1012" t="s">
        <v>6</v>
      </c>
      <c r="F575" s="1013">
        <v>40051</v>
      </c>
      <c r="G575" s="1012" t="s">
        <v>283</v>
      </c>
      <c r="H575" s="1015"/>
      <c r="I575" s="1015"/>
      <c r="J575" s="1015"/>
      <c r="K575" s="1012" t="s">
        <v>283</v>
      </c>
      <c r="L575" s="1015">
        <v>97500000</v>
      </c>
      <c r="M575" s="1015"/>
      <c r="N575" s="1016">
        <v>97500</v>
      </c>
      <c r="O575" s="1015">
        <v>1000</v>
      </c>
      <c r="P575" s="1015"/>
      <c r="Q575" s="1015"/>
      <c r="R575" s="1015"/>
      <c r="S575" s="1016"/>
    </row>
    <row r="576" spans="1:19">
      <c r="A576" s="1012" t="s">
        <v>1456</v>
      </c>
      <c r="B576" s="1012" t="s">
        <v>283</v>
      </c>
      <c r="C576" s="1012" t="s">
        <v>1457</v>
      </c>
      <c r="D576" s="1012" t="s">
        <v>1458</v>
      </c>
      <c r="E576" s="1012" t="s">
        <v>6</v>
      </c>
      <c r="F576" s="1013">
        <v>40058</v>
      </c>
      <c r="G576" s="1012" t="s">
        <v>283</v>
      </c>
      <c r="H576" s="1015"/>
      <c r="I576" s="1015"/>
      <c r="J576" s="1015"/>
      <c r="K576" s="1012" t="s">
        <v>283</v>
      </c>
      <c r="L576" s="1015">
        <v>32500000</v>
      </c>
      <c r="M576" s="1015"/>
      <c r="N576" s="1016">
        <v>32500</v>
      </c>
      <c r="O576" s="1015">
        <v>1000</v>
      </c>
      <c r="P576" s="1015"/>
      <c r="Q576" s="1015"/>
      <c r="R576" s="1015"/>
      <c r="S576" s="1016"/>
    </row>
    <row r="577" spans="1:19">
      <c r="A577" s="1012" t="s">
        <v>1456</v>
      </c>
      <c r="B577" s="1012" t="s">
        <v>283</v>
      </c>
      <c r="C577" s="1012" t="s">
        <v>1457</v>
      </c>
      <c r="D577" s="1012" t="s">
        <v>1458</v>
      </c>
      <c r="E577" s="1012" t="s">
        <v>6</v>
      </c>
      <c r="F577" s="1013">
        <v>40114</v>
      </c>
      <c r="G577" s="1012" t="s">
        <v>283</v>
      </c>
      <c r="H577" s="1015"/>
      <c r="I577" s="1015"/>
      <c r="J577" s="1015"/>
      <c r="K577" s="1012" t="s">
        <v>283</v>
      </c>
      <c r="L577" s="1015"/>
      <c r="M577" s="1015"/>
      <c r="N577" s="1016"/>
      <c r="O577" s="1015"/>
      <c r="P577" s="1015"/>
      <c r="Q577" s="1015"/>
      <c r="R577" s="1015">
        <v>1307000</v>
      </c>
      <c r="S577" s="1016">
        <v>834761</v>
      </c>
    </row>
    <row r="578" spans="1:19">
      <c r="A578" s="1012" t="s">
        <v>1459</v>
      </c>
      <c r="B578" s="1012" t="s">
        <v>900</v>
      </c>
      <c r="C578" s="1012" t="s">
        <v>1460</v>
      </c>
      <c r="D578" s="1012" t="s">
        <v>1461</v>
      </c>
      <c r="E578" s="1012" t="s">
        <v>1462</v>
      </c>
      <c r="F578" s="1013">
        <v>39871</v>
      </c>
      <c r="G578" s="1012" t="s">
        <v>285</v>
      </c>
      <c r="H578" s="1015">
        <v>19891000</v>
      </c>
      <c r="I578" s="1015">
        <v>0</v>
      </c>
      <c r="J578" s="1015">
        <v>23686592.329999998</v>
      </c>
      <c r="K578" s="1012" t="s">
        <v>1196</v>
      </c>
      <c r="L578" s="1015"/>
      <c r="M578" s="1015"/>
      <c r="N578" s="1016"/>
      <c r="O578" s="1015"/>
      <c r="P578" s="1015"/>
      <c r="Q578" s="1015"/>
      <c r="R578" s="1015"/>
      <c r="S578" s="1016"/>
    </row>
    <row r="579" spans="1:19">
      <c r="A579" s="1012" t="s">
        <v>1459</v>
      </c>
      <c r="B579" s="1012" t="s">
        <v>283</v>
      </c>
      <c r="C579" s="1012" t="s">
        <v>1460</v>
      </c>
      <c r="D579" s="1012" t="s">
        <v>1461</v>
      </c>
      <c r="E579" s="1012" t="s">
        <v>1462</v>
      </c>
      <c r="F579" s="1013">
        <v>40813</v>
      </c>
      <c r="G579" s="1012" t="s">
        <v>283</v>
      </c>
      <c r="H579" s="1015"/>
      <c r="I579" s="1015"/>
      <c r="J579" s="1015"/>
      <c r="K579" s="1012" t="s">
        <v>283</v>
      </c>
      <c r="L579" s="1015">
        <v>19891000</v>
      </c>
      <c r="M579" s="1015"/>
      <c r="N579" s="1016">
        <v>19891</v>
      </c>
      <c r="O579" s="1015">
        <v>1000</v>
      </c>
      <c r="P579" s="1015"/>
      <c r="Q579" s="1015"/>
      <c r="R579" s="1015">
        <v>995000</v>
      </c>
      <c r="S579" s="1016">
        <v>995</v>
      </c>
    </row>
    <row r="580" spans="1:19">
      <c r="A580" s="1012" t="s">
        <v>1463</v>
      </c>
      <c r="B580" s="1012" t="s">
        <v>1464</v>
      </c>
      <c r="C580" s="1012" t="s">
        <v>1465</v>
      </c>
      <c r="D580" s="1012" t="s">
        <v>1466</v>
      </c>
      <c r="E580" s="1012" t="s">
        <v>217</v>
      </c>
      <c r="F580" s="1013">
        <v>39948</v>
      </c>
      <c r="G580" s="1012" t="s">
        <v>922</v>
      </c>
      <c r="H580" s="1015">
        <v>2639000</v>
      </c>
      <c r="I580" s="1015">
        <v>0</v>
      </c>
      <c r="J580" s="1015">
        <v>3283338.96</v>
      </c>
      <c r="K580" s="1012" t="s">
        <v>1196</v>
      </c>
      <c r="L580" s="1015"/>
      <c r="M580" s="1015"/>
      <c r="N580" s="1016"/>
      <c r="O580" s="1015"/>
      <c r="P580" s="1015"/>
      <c r="Q580" s="1015"/>
      <c r="R580" s="1015"/>
      <c r="S580" s="1016"/>
    </row>
    <row r="581" spans="1:19">
      <c r="A581" s="1012" t="s">
        <v>1463</v>
      </c>
      <c r="B581" s="1012" t="s">
        <v>283</v>
      </c>
      <c r="C581" s="1012" t="s">
        <v>1465</v>
      </c>
      <c r="D581" s="1012" t="s">
        <v>1466</v>
      </c>
      <c r="E581" s="1012" t="s">
        <v>217</v>
      </c>
      <c r="F581" s="1013">
        <v>40794</v>
      </c>
      <c r="G581" s="1012" t="s">
        <v>283</v>
      </c>
      <c r="H581" s="1015"/>
      <c r="I581" s="1015"/>
      <c r="J581" s="1015"/>
      <c r="K581" s="1012" t="s">
        <v>283</v>
      </c>
      <c r="L581" s="1015">
        <v>2639000</v>
      </c>
      <c r="M581" s="1015"/>
      <c r="N581" s="1016">
        <v>2639000</v>
      </c>
      <c r="O581" s="1015">
        <v>1</v>
      </c>
      <c r="P581" s="1015"/>
      <c r="Q581" s="1015"/>
      <c r="R581" s="1015">
        <v>132000</v>
      </c>
      <c r="S581" s="1016">
        <v>132000</v>
      </c>
    </row>
    <row r="582" spans="1:19">
      <c r="A582" s="1012" t="s">
        <v>1467</v>
      </c>
      <c r="B582" s="1012" t="s">
        <v>905</v>
      </c>
      <c r="C582" s="1012" t="s">
        <v>1468</v>
      </c>
      <c r="D582" s="1012" t="s">
        <v>1469</v>
      </c>
      <c r="E582" s="1012" t="s">
        <v>967</v>
      </c>
      <c r="F582" s="1013">
        <v>40151</v>
      </c>
      <c r="G582" s="1012" t="s">
        <v>285</v>
      </c>
      <c r="H582" s="1015">
        <v>9000000</v>
      </c>
      <c r="I582" s="1015">
        <v>0</v>
      </c>
      <c r="J582" s="1015">
        <v>6598331.1500000004</v>
      </c>
      <c r="K582" s="1012" t="s">
        <v>898</v>
      </c>
      <c r="L582" s="1015"/>
      <c r="M582" s="1015"/>
      <c r="N582" s="1016"/>
      <c r="O582" s="1015"/>
      <c r="P582" s="1015"/>
      <c r="Q582" s="1015"/>
      <c r="R582" s="1015"/>
      <c r="S582" s="1016"/>
    </row>
    <row r="583" spans="1:19">
      <c r="A583" s="1012" t="s">
        <v>1467</v>
      </c>
      <c r="B583" s="1012" t="s">
        <v>283</v>
      </c>
      <c r="C583" s="1012" t="s">
        <v>1468</v>
      </c>
      <c r="D583" s="1012" t="s">
        <v>1469</v>
      </c>
      <c r="E583" s="1012" t="s">
        <v>967</v>
      </c>
      <c r="F583" s="1013">
        <v>41312</v>
      </c>
      <c r="G583" s="1012" t="s">
        <v>283</v>
      </c>
      <c r="H583" s="1015"/>
      <c r="I583" s="1015"/>
      <c r="J583" s="1015"/>
      <c r="K583" s="1012" t="s">
        <v>283</v>
      </c>
      <c r="L583" s="1015">
        <v>5293527.28</v>
      </c>
      <c r="M583" s="1015"/>
      <c r="N583" s="1016">
        <v>8648</v>
      </c>
      <c r="O583" s="1015">
        <v>612.11</v>
      </c>
      <c r="P583" s="1015">
        <v>-3354472.72</v>
      </c>
      <c r="Q583" s="1015"/>
      <c r="R583" s="1015">
        <v>311943.55</v>
      </c>
      <c r="S583" s="1016">
        <v>450</v>
      </c>
    </row>
    <row r="584" spans="1:19">
      <c r="A584" s="1012" t="s">
        <v>1467</v>
      </c>
      <c r="B584" s="1012" t="s">
        <v>283</v>
      </c>
      <c r="C584" s="1012" t="s">
        <v>1468</v>
      </c>
      <c r="D584" s="1012" t="s">
        <v>1469</v>
      </c>
      <c r="E584" s="1012" t="s">
        <v>967</v>
      </c>
      <c r="F584" s="1013">
        <v>41313</v>
      </c>
      <c r="G584" s="1012" t="s">
        <v>283</v>
      </c>
      <c r="H584" s="1015"/>
      <c r="I584" s="1015"/>
      <c r="J584" s="1015"/>
      <c r="K584" s="1012" t="s">
        <v>283</v>
      </c>
      <c r="L584" s="1015">
        <v>215462.72</v>
      </c>
      <c r="M584" s="1015"/>
      <c r="N584" s="1016">
        <v>352</v>
      </c>
      <c r="O584" s="1015">
        <v>612.11</v>
      </c>
      <c r="P584" s="1015">
        <v>-136537.28</v>
      </c>
      <c r="Q584" s="1015"/>
      <c r="R584" s="1015"/>
      <c r="S584" s="1016"/>
    </row>
    <row r="585" spans="1:19">
      <c r="A585" s="1012" t="s">
        <v>1467</v>
      </c>
      <c r="B585" s="1012" t="s">
        <v>283</v>
      </c>
      <c r="C585" s="1012" t="s">
        <v>1468</v>
      </c>
      <c r="D585" s="1012" t="s">
        <v>1469</v>
      </c>
      <c r="E585" s="1012" t="s">
        <v>967</v>
      </c>
      <c r="F585" s="1013">
        <v>41359</v>
      </c>
      <c r="G585" s="1012" t="s">
        <v>283</v>
      </c>
      <c r="H585" s="1015"/>
      <c r="I585" s="1015"/>
      <c r="J585" s="1015"/>
      <c r="K585" s="1012" t="s">
        <v>283</v>
      </c>
      <c r="L585" s="1015"/>
      <c r="M585" s="1015">
        <v>-55089.9</v>
      </c>
      <c r="N585" s="1016"/>
      <c r="O585" s="1015"/>
      <c r="P585" s="1015"/>
      <c r="Q585" s="1015"/>
      <c r="R585" s="1015"/>
      <c r="S585" s="1016"/>
    </row>
    <row r="586" spans="1:19">
      <c r="A586" s="1012" t="s">
        <v>1470</v>
      </c>
      <c r="B586" s="1012" t="s">
        <v>1210</v>
      </c>
      <c r="C586" s="1012" t="s">
        <v>1471</v>
      </c>
      <c r="D586" s="1012" t="s">
        <v>1472</v>
      </c>
      <c r="E586" s="1012" t="s">
        <v>23</v>
      </c>
      <c r="F586" s="1013">
        <v>39857</v>
      </c>
      <c r="G586" s="1012" t="s">
        <v>285</v>
      </c>
      <c r="H586" s="1015">
        <v>1173000</v>
      </c>
      <c r="I586" s="1015">
        <v>0</v>
      </c>
      <c r="J586" s="1015">
        <v>2781331.97</v>
      </c>
      <c r="K586" s="1012" t="s">
        <v>898</v>
      </c>
      <c r="L586" s="1015"/>
      <c r="M586" s="1015"/>
      <c r="N586" s="1016"/>
      <c r="O586" s="1015"/>
      <c r="P586" s="1015"/>
      <c r="Q586" s="1015"/>
      <c r="R586" s="1015"/>
      <c r="S586" s="1016"/>
    </row>
    <row r="587" spans="1:19">
      <c r="A587" s="1012" t="s">
        <v>1470</v>
      </c>
      <c r="B587" s="1012" t="s">
        <v>283</v>
      </c>
      <c r="C587" s="1012" t="s">
        <v>1471</v>
      </c>
      <c r="D587" s="1012" t="s">
        <v>1472</v>
      </c>
      <c r="E587" s="1012" t="s">
        <v>23</v>
      </c>
      <c r="F587" s="1013">
        <v>40176</v>
      </c>
      <c r="G587" s="1012" t="s">
        <v>283</v>
      </c>
      <c r="H587" s="1015">
        <v>1508000</v>
      </c>
      <c r="I587" s="1015"/>
      <c r="J587" s="1015"/>
      <c r="K587" s="1012" t="s">
        <v>283</v>
      </c>
      <c r="L587" s="1015"/>
      <c r="M587" s="1015"/>
      <c r="N587" s="1016"/>
      <c r="O587" s="1015"/>
      <c r="P587" s="1015"/>
      <c r="Q587" s="1015"/>
      <c r="R587" s="1015"/>
      <c r="S587" s="1016"/>
    </row>
    <row r="588" spans="1:19">
      <c r="A588" s="1012" t="s">
        <v>1470</v>
      </c>
      <c r="B588" s="1012" t="s">
        <v>283</v>
      </c>
      <c r="C588" s="1012" t="s">
        <v>1471</v>
      </c>
      <c r="D588" s="1012" t="s">
        <v>1472</v>
      </c>
      <c r="E588" s="1012" t="s">
        <v>23</v>
      </c>
      <c r="F588" s="1013">
        <v>41541</v>
      </c>
      <c r="G588" s="1012" t="s">
        <v>283</v>
      </c>
      <c r="H588" s="1015"/>
      <c r="I588" s="1015"/>
      <c r="J588" s="1015"/>
      <c r="K588" s="1012" t="s">
        <v>283</v>
      </c>
      <c r="L588" s="1015">
        <v>301428.58</v>
      </c>
      <c r="M588" s="1015"/>
      <c r="N588" s="1016">
        <v>366</v>
      </c>
      <c r="O588" s="1015">
        <v>823.57535499999994</v>
      </c>
      <c r="P588" s="1015">
        <v>-64571.42</v>
      </c>
      <c r="Q588" s="1015"/>
      <c r="R588" s="1015">
        <v>40563.339999999997</v>
      </c>
      <c r="S588" s="1016">
        <v>59</v>
      </c>
    </row>
    <row r="589" spans="1:19">
      <c r="A589" s="1012" t="s">
        <v>1470</v>
      </c>
      <c r="B589" s="1012" t="s">
        <v>283</v>
      </c>
      <c r="C589" s="1012" t="s">
        <v>1471</v>
      </c>
      <c r="D589" s="1012" t="s">
        <v>1472</v>
      </c>
      <c r="E589" s="1012" t="s">
        <v>23</v>
      </c>
      <c r="F589" s="1013">
        <v>41542</v>
      </c>
      <c r="G589" s="1012" t="s">
        <v>283</v>
      </c>
      <c r="H589" s="1015"/>
      <c r="I589" s="1015"/>
      <c r="J589" s="1015"/>
      <c r="K589" s="1012" t="s">
        <v>283</v>
      </c>
      <c r="L589" s="1015">
        <v>1895467.59</v>
      </c>
      <c r="M589" s="1015"/>
      <c r="N589" s="1016">
        <v>2315</v>
      </c>
      <c r="O589" s="1015">
        <v>818.77649599999995</v>
      </c>
      <c r="P589" s="1015">
        <v>-419532.41</v>
      </c>
      <c r="Q589" s="1015"/>
      <c r="R589" s="1015"/>
      <c r="S589" s="1016"/>
    </row>
    <row r="590" spans="1:19">
      <c r="A590" s="1012" t="s">
        <v>1470</v>
      </c>
      <c r="B590" s="1012" t="s">
        <v>283</v>
      </c>
      <c r="C590" s="1012" t="s">
        <v>1471</v>
      </c>
      <c r="D590" s="1012" t="s">
        <v>1472</v>
      </c>
      <c r="E590" s="1012" t="s">
        <v>23</v>
      </c>
      <c r="F590" s="1013">
        <v>41576</v>
      </c>
      <c r="G590" s="1012" t="s">
        <v>283</v>
      </c>
      <c r="H590" s="1015"/>
      <c r="I590" s="1015"/>
      <c r="J590" s="1015"/>
      <c r="K590" s="1012" t="s">
        <v>283</v>
      </c>
      <c r="L590" s="1015"/>
      <c r="M590" s="1015">
        <v>-33333.339999999997</v>
      </c>
      <c r="N590" s="1016"/>
      <c r="O590" s="1015"/>
      <c r="P590" s="1015"/>
      <c r="Q590" s="1015"/>
      <c r="R590" s="1015"/>
      <c r="S590" s="1016"/>
    </row>
    <row r="591" spans="1:19">
      <c r="A591" s="1012" t="s">
        <v>1473</v>
      </c>
      <c r="B591" s="1012" t="s">
        <v>919</v>
      </c>
      <c r="C591" s="1012" t="s">
        <v>1474</v>
      </c>
      <c r="D591" s="1012" t="s">
        <v>1185</v>
      </c>
      <c r="E591" s="1012" t="s">
        <v>998</v>
      </c>
      <c r="F591" s="1013">
        <v>39955</v>
      </c>
      <c r="G591" s="1012" t="s">
        <v>922</v>
      </c>
      <c r="H591" s="1015">
        <v>20445000</v>
      </c>
      <c r="I591" s="1015">
        <v>0</v>
      </c>
      <c r="J591" s="1015">
        <v>21101618.190000001</v>
      </c>
      <c r="K591" s="1012" t="s">
        <v>898</v>
      </c>
      <c r="L591" s="1015"/>
      <c r="M591" s="1015"/>
      <c r="N591" s="1016"/>
      <c r="O591" s="1015"/>
      <c r="P591" s="1015"/>
      <c r="Q591" s="1015"/>
      <c r="R591" s="1015"/>
      <c r="S591" s="1016"/>
    </row>
    <row r="592" spans="1:19">
      <c r="A592" s="1012" t="s">
        <v>1473</v>
      </c>
      <c r="B592" s="1012" t="s">
        <v>283</v>
      </c>
      <c r="C592" s="1012" t="s">
        <v>1474</v>
      </c>
      <c r="D592" s="1012" t="s">
        <v>1185</v>
      </c>
      <c r="E592" s="1012" t="s">
        <v>998</v>
      </c>
      <c r="F592" s="1013">
        <v>41129</v>
      </c>
      <c r="G592" s="1012" t="s">
        <v>283</v>
      </c>
      <c r="H592" s="1015"/>
      <c r="I592" s="1015"/>
      <c r="J592" s="1015"/>
      <c r="K592" s="1012" t="s">
        <v>283</v>
      </c>
      <c r="L592" s="1015">
        <v>4381500</v>
      </c>
      <c r="M592" s="1015"/>
      <c r="N592" s="1016">
        <v>6000000</v>
      </c>
      <c r="O592" s="1015">
        <v>0.73024999999999995</v>
      </c>
      <c r="P592" s="1015">
        <v>-1618500</v>
      </c>
      <c r="Q592" s="1015"/>
      <c r="R592" s="1015"/>
      <c r="S592" s="1016"/>
    </row>
    <row r="593" spans="1:19">
      <c r="A593" s="1012" t="s">
        <v>1473</v>
      </c>
      <c r="B593" s="1012" t="s">
        <v>283</v>
      </c>
      <c r="C593" s="1012" t="s">
        <v>1474</v>
      </c>
      <c r="D593" s="1012" t="s">
        <v>1185</v>
      </c>
      <c r="E593" s="1012" t="s">
        <v>998</v>
      </c>
      <c r="F593" s="1013">
        <v>41130</v>
      </c>
      <c r="G593" s="1012" t="s">
        <v>283</v>
      </c>
      <c r="H593" s="1015"/>
      <c r="I593" s="1015"/>
      <c r="J593" s="1015"/>
      <c r="K593" s="1012" t="s">
        <v>283</v>
      </c>
      <c r="L593" s="1015">
        <v>10197941.25</v>
      </c>
      <c r="M593" s="1015"/>
      <c r="N593" s="1016">
        <v>13965000</v>
      </c>
      <c r="O593" s="1015">
        <v>0.73024999999999995</v>
      </c>
      <c r="P593" s="1015">
        <v>-3767058.75</v>
      </c>
      <c r="Q593" s="1015"/>
      <c r="R593" s="1015">
        <v>688041.09</v>
      </c>
      <c r="S593" s="1016">
        <v>902000</v>
      </c>
    </row>
    <row r="594" spans="1:19">
      <c r="A594" s="1012" t="s">
        <v>1473</v>
      </c>
      <c r="B594" s="1012" t="s">
        <v>283</v>
      </c>
      <c r="C594" s="1012" t="s">
        <v>1474</v>
      </c>
      <c r="D594" s="1012" t="s">
        <v>1185</v>
      </c>
      <c r="E594" s="1012" t="s">
        <v>998</v>
      </c>
      <c r="F594" s="1013">
        <v>41131</v>
      </c>
      <c r="G594" s="1012" t="s">
        <v>283</v>
      </c>
      <c r="H594" s="1015"/>
      <c r="I594" s="1015"/>
      <c r="J594" s="1015"/>
      <c r="K594" s="1012" t="s">
        <v>283</v>
      </c>
      <c r="L594" s="1015">
        <v>350520</v>
      </c>
      <c r="M594" s="1015"/>
      <c r="N594" s="1016">
        <v>480000</v>
      </c>
      <c r="O594" s="1015">
        <v>0.73024999999999995</v>
      </c>
      <c r="P594" s="1015">
        <v>-129480</v>
      </c>
      <c r="Q594" s="1015"/>
      <c r="R594" s="1015">
        <v>91535.4</v>
      </c>
      <c r="S594" s="1016">
        <v>120000</v>
      </c>
    </row>
    <row r="595" spans="1:19">
      <c r="A595" s="1012" t="s">
        <v>1473</v>
      </c>
      <c r="B595" s="1012" t="s">
        <v>283</v>
      </c>
      <c r="C595" s="1012" t="s">
        <v>1474</v>
      </c>
      <c r="D595" s="1012" t="s">
        <v>1185</v>
      </c>
      <c r="E595" s="1012" t="s">
        <v>998</v>
      </c>
      <c r="F595" s="1013">
        <v>41163</v>
      </c>
      <c r="G595" s="1012" t="s">
        <v>283</v>
      </c>
      <c r="H595" s="1015"/>
      <c r="I595" s="1015"/>
      <c r="J595" s="1015"/>
      <c r="K595" s="1012" t="s">
        <v>283</v>
      </c>
      <c r="L595" s="1015"/>
      <c r="M595" s="1015">
        <v>-149299.60999999999</v>
      </c>
      <c r="N595" s="1016"/>
      <c r="O595" s="1015"/>
      <c r="P595" s="1015"/>
      <c r="Q595" s="1015"/>
      <c r="R595" s="1015"/>
      <c r="S595" s="1016"/>
    </row>
    <row r="596" spans="1:19">
      <c r="A596" s="1012" t="s">
        <v>1475</v>
      </c>
      <c r="B596" s="1012" t="s">
        <v>905</v>
      </c>
      <c r="C596" s="1012" t="s">
        <v>1476</v>
      </c>
      <c r="D596" s="1012" t="s">
        <v>1136</v>
      </c>
      <c r="E596" s="1012" t="s">
        <v>998</v>
      </c>
      <c r="F596" s="1013">
        <v>39829</v>
      </c>
      <c r="G596" s="1012" t="s">
        <v>285</v>
      </c>
      <c r="H596" s="1015">
        <v>146053000</v>
      </c>
      <c r="I596" s="1015">
        <v>0</v>
      </c>
      <c r="J596" s="1015">
        <v>87459858.689999998</v>
      </c>
      <c r="K596" s="1012" t="s">
        <v>898</v>
      </c>
      <c r="L596" s="1015"/>
      <c r="M596" s="1015"/>
      <c r="N596" s="1016"/>
      <c r="O596" s="1015"/>
      <c r="P596" s="1015"/>
      <c r="Q596" s="1015"/>
      <c r="R596" s="1015"/>
      <c r="S596" s="1016"/>
    </row>
    <row r="597" spans="1:19">
      <c r="A597" s="1012" t="s">
        <v>1475</v>
      </c>
      <c r="B597" s="1012" t="s">
        <v>283</v>
      </c>
      <c r="C597" s="1012" t="s">
        <v>1476</v>
      </c>
      <c r="D597" s="1012" t="s">
        <v>1136</v>
      </c>
      <c r="E597" s="1012" t="s">
        <v>998</v>
      </c>
      <c r="F597" s="1013">
        <v>41312</v>
      </c>
      <c r="G597" s="1012" t="s">
        <v>283</v>
      </c>
      <c r="H597" s="1015"/>
      <c r="I597" s="1015"/>
      <c r="J597" s="1015"/>
      <c r="K597" s="1012" t="s">
        <v>283</v>
      </c>
      <c r="L597" s="1015">
        <v>8025555.0300000003</v>
      </c>
      <c r="M597" s="1015"/>
      <c r="N597" s="1016">
        <v>14523</v>
      </c>
      <c r="O597" s="1015">
        <v>552.61</v>
      </c>
      <c r="P597" s="1015">
        <v>-6497444.9699999997</v>
      </c>
      <c r="Q597" s="1015"/>
      <c r="R597" s="1015">
        <v>3372.19</v>
      </c>
      <c r="S597" s="1016">
        <v>5</v>
      </c>
    </row>
    <row r="598" spans="1:19">
      <c r="A598" s="1012" t="s">
        <v>1475</v>
      </c>
      <c r="B598" s="1012" t="s">
        <v>283</v>
      </c>
      <c r="C598" s="1012" t="s">
        <v>1476</v>
      </c>
      <c r="D598" s="1012" t="s">
        <v>1136</v>
      </c>
      <c r="E598" s="1012" t="s">
        <v>998</v>
      </c>
      <c r="F598" s="1013">
        <v>41313</v>
      </c>
      <c r="G598" s="1012" t="s">
        <v>283</v>
      </c>
      <c r="H598" s="1015"/>
      <c r="I598" s="1015"/>
      <c r="J598" s="1015"/>
      <c r="K598" s="1012" t="s">
        <v>283</v>
      </c>
      <c r="L598" s="1015">
        <v>72684793.299999997</v>
      </c>
      <c r="M598" s="1015"/>
      <c r="N598" s="1016">
        <v>131530</v>
      </c>
      <c r="O598" s="1015">
        <v>552.61</v>
      </c>
      <c r="P598" s="1015">
        <v>-58845206.700000003</v>
      </c>
      <c r="Q598" s="1015"/>
      <c r="R598" s="1015">
        <v>4922044.87</v>
      </c>
      <c r="S598" s="1016">
        <v>7298</v>
      </c>
    </row>
    <row r="599" spans="1:19">
      <c r="A599" s="1012" t="s">
        <v>1475</v>
      </c>
      <c r="B599" s="1012" t="s">
        <v>283</v>
      </c>
      <c r="C599" s="1012" t="s">
        <v>1476</v>
      </c>
      <c r="D599" s="1012" t="s">
        <v>1136</v>
      </c>
      <c r="E599" s="1012" t="s">
        <v>998</v>
      </c>
      <c r="F599" s="1013">
        <v>41359</v>
      </c>
      <c r="G599" s="1012" t="s">
        <v>283</v>
      </c>
      <c r="H599" s="1015"/>
      <c r="I599" s="1015"/>
      <c r="J599" s="1015"/>
      <c r="K599" s="1012" t="s">
        <v>283</v>
      </c>
      <c r="L599" s="1015"/>
      <c r="M599" s="1015">
        <v>-807103.48</v>
      </c>
      <c r="N599" s="1016"/>
      <c r="O599" s="1015"/>
      <c r="P599" s="1015"/>
      <c r="Q599" s="1015"/>
      <c r="R599" s="1015"/>
      <c r="S599" s="1016"/>
    </row>
    <row r="600" spans="1:19">
      <c r="A600" s="1012" t="s">
        <v>1477</v>
      </c>
      <c r="B600" s="1012" t="s">
        <v>858</v>
      </c>
      <c r="C600" s="1012" t="s">
        <v>1478</v>
      </c>
      <c r="D600" s="1012" t="s">
        <v>1479</v>
      </c>
      <c r="E600" s="1012" t="s">
        <v>89</v>
      </c>
      <c r="F600" s="1013">
        <v>39885</v>
      </c>
      <c r="G600" s="1012" t="s">
        <v>284</v>
      </c>
      <c r="H600" s="1015">
        <v>1224558000</v>
      </c>
      <c r="I600" s="1015">
        <v>0</v>
      </c>
      <c r="J600" s="1015">
        <v>1464248844</v>
      </c>
      <c r="K600" s="1012" t="s">
        <v>1196</v>
      </c>
      <c r="L600" s="1015"/>
      <c r="M600" s="1015"/>
      <c r="N600" s="1016"/>
      <c r="O600" s="1015"/>
      <c r="P600" s="1015"/>
      <c r="Q600" s="1015"/>
      <c r="R600" s="1015"/>
      <c r="S600" s="1016"/>
    </row>
    <row r="601" spans="1:19">
      <c r="A601" s="1012" t="s">
        <v>1477</v>
      </c>
      <c r="B601" s="1012" t="s">
        <v>283</v>
      </c>
      <c r="C601" s="1012" t="s">
        <v>1478</v>
      </c>
      <c r="D601" s="1012" t="s">
        <v>1479</v>
      </c>
      <c r="E601" s="1012" t="s">
        <v>89</v>
      </c>
      <c r="F601" s="1013">
        <v>40289</v>
      </c>
      <c r="G601" s="1012" t="s">
        <v>283</v>
      </c>
      <c r="H601" s="1015"/>
      <c r="I601" s="1015"/>
      <c r="J601" s="1015"/>
      <c r="K601" s="1012" t="s">
        <v>283</v>
      </c>
      <c r="L601" s="1015">
        <v>1224558000</v>
      </c>
      <c r="M601" s="1015"/>
      <c r="N601" s="1016">
        <v>1224558</v>
      </c>
      <c r="O601" s="1015">
        <v>1000</v>
      </c>
      <c r="P601" s="1015"/>
      <c r="Q601" s="1015"/>
      <c r="R601" s="1015"/>
      <c r="S601" s="1016"/>
    </row>
    <row r="602" spans="1:19">
      <c r="A602" s="1012" t="s">
        <v>1477</v>
      </c>
      <c r="B602" s="1012" t="s">
        <v>283</v>
      </c>
      <c r="C602" s="1012" t="s">
        <v>1478</v>
      </c>
      <c r="D602" s="1012" t="s">
        <v>1479</v>
      </c>
      <c r="E602" s="1012" t="s">
        <v>89</v>
      </c>
      <c r="F602" s="1013">
        <v>40366</v>
      </c>
      <c r="G602" s="1012" t="s">
        <v>283</v>
      </c>
      <c r="H602" s="1015"/>
      <c r="I602" s="1015"/>
      <c r="J602" s="1015"/>
      <c r="K602" s="1012" t="s">
        <v>283</v>
      </c>
      <c r="L602" s="1015"/>
      <c r="M602" s="1015"/>
      <c r="N602" s="1016"/>
      <c r="O602" s="1015"/>
      <c r="P602" s="1015"/>
      <c r="Q602" s="1015"/>
      <c r="R602" s="1015">
        <v>172000000</v>
      </c>
      <c r="S602" s="1016">
        <v>20500413</v>
      </c>
    </row>
    <row r="603" spans="1:19">
      <c r="A603" s="1012" t="s">
        <v>1480</v>
      </c>
      <c r="B603" s="1012" t="s">
        <v>1013</v>
      </c>
      <c r="C603" s="1012" t="s">
        <v>1481</v>
      </c>
      <c r="D603" s="1012" t="s">
        <v>1482</v>
      </c>
      <c r="E603" s="1012" t="s">
        <v>239</v>
      </c>
      <c r="F603" s="1013">
        <v>39843</v>
      </c>
      <c r="G603" s="1012" t="s">
        <v>284</v>
      </c>
      <c r="H603" s="1015">
        <v>11750000</v>
      </c>
      <c r="I603" s="1015">
        <v>0</v>
      </c>
      <c r="J603" s="1015">
        <v>13683277.609999999</v>
      </c>
      <c r="K603" s="1012" t="s">
        <v>1196</v>
      </c>
      <c r="L603" s="1015"/>
      <c r="M603" s="1015"/>
      <c r="N603" s="1016"/>
      <c r="O603" s="1015"/>
      <c r="P603" s="1015"/>
      <c r="Q603" s="1015"/>
      <c r="R603" s="1015"/>
      <c r="S603" s="1016"/>
    </row>
    <row r="604" spans="1:19">
      <c r="A604" s="1012" t="s">
        <v>1480</v>
      </c>
      <c r="B604" s="1012" t="s">
        <v>283</v>
      </c>
      <c r="C604" s="1012" t="s">
        <v>1481</v>
      </c>
      <c r="D604" s="1012" t="s">
        <v>1482</v>
      </c>
      <c r="E604" s="1012" t="s">
        <v>239</v>
      </c>
      <c r="F604" s="1013">
        <v>40759</v>
      </c>
      <c r="G604" s="1012" t="s">
        <v>283</v>
      </c>
      <c r="H604" s="1015"/>
      <c r="I604" s="1015"/>
      <c r="J604" s="1015"/>
      <c r="K604" s="1012" t="s">
        <v>283</v>
      </c>
      <c r="L604" s="1015">
        <v>11750000</v>
      </c>
      <c r="M604" s="1015"/>
      <c r="N604" s="1016">
        <v>11750</v>
      </c>
      <c r="O604" s="1015">
        <v>1000</v>
      </c>
      <c r="P604" s="1015"/>
      <c r="Q604" s="1015"/>
      <c r="R604" s="1015"/>
      <c r="S604" s="1016"/>
    </row>
    <row r="605" spans="1:19">
      <c r="A605" s="1012" t="s">
        <v>1480</v>
      </c>
      <c r="B605" s="1012" t="s">
        <v>283</v>
      </c>
      <c r="C605" s="1012" t="s">
        <v>1481</v>
      </c>
      <c r="D605" s="1012" t="s">
        <v>1482</v>
      </c>
      <c r="E605" s="1012" t="s">
        <v>239</v>
      </c>
      <c r="F605" s="1013">
        <v>40807</v>
      </c>
      <c r="G605" s="1012" t="s">
        <v>283</v>
      </c>
      <c r="H605" s="1015"/>
      <c r="I605" s="1015"/>
      <c r="J605" s="1015"/>
      <c r="K605" s="1012" t="s">
        <v>283</v>
      </c>
      <c r="L605" s="1015"/>
      <c r="M605" s="1015"/>
      <c r="N605" s="1016"/>
      <c r="O605" s="1015"/>
      <c r="P605" s="1015"/>
      <c r="Q605" s="1015"/>
      <c r="R605" s="1015">
        <v>458000</v>
      </c>
      <c r="S605" s="1016">
        <v>186311</v>
      </c>
    </row>
    <row r="606" spans="1:19">
      <c r="A606" s="1012" t="s">
        <v>1483</v>
      </c>
      <c r="B606" s="1012" t="s">
        <v>1282</v>
      </c>
      <c r="C606" s="1012" t="s">
        <v>1484</v>
      </c>
      <c r="D606" s="1012" t="s">
        <v>1485</v>
      </c>
      <c r="E606" s="1012" t="s">
        <v>109</v>
      </c>
      <c r="F606" s="1013">
        <v>39983</v>
      </c>
      <c r="G606" s="1012" t="s">
        <v>922</v>
      </c>
      <c r="H606" s="1015">
        <v>12000000</v>
      </c>
      <c r="I606" s="1015">
        <v>0</v>
      </c>
      <c r="J606" s="1015">
        <v>17424285.82</v>
      </c>
      <c r="K606" s="1012" t="s">
        <v>1196</v>
      </c>
      <c r="L606" s="1015"/>
      <c r="M606" s="1015"/>
      <c r="N606" s="1016"/>
      <c r="O606" s="1015"/>
      <c r="P606" s="1015"/>
      <c r="Q606" s="1015"/>
      <c r="R606" s="1015"/>
      <c r="S606" s="1016"/>
    </row>
    <row r="607" spans="1:19">
      <c r="A607" s="1012" t="s">
        <v>1483</v>
      </c>
      <c r="B607" s="1012" t="s">
        <v>283</v>
      </c>
      <c r="C607" s="1012" t="s">
        <v>1484</v>
      </c>
      <c r="D607" s="1012" t="s">
        <v>1485</v>
      </c>
      <c r="E607" s="1012" t="s">
        <v>109</v>
      </c>
      <c r="F607" s="1013">
        <v>41605</v>
      </c>
      <c r="G607" s="1012" t="s">
        <v>283</v>
      </c>
      <c r="H607" s="1015"/>
      <c r="I607" s="1015"/>
      <c r="J607" s="1015"/>
      <c r="K607" s="1012" t="s">
        <v>283</v>
      </c>
      <c r="L607" s="1015">
        <v>5000000</v>
      </c>
      <c r="M607" s="1015"/>
      <c r="N607" s="1016">
        <v>5000000</v>
      </c>
      <c r="O607" s="1015">
        <v>1</v>
      </c>
      <c r="P607" s="1015"/>
      <c r="Q607" s="1015"/>
      <c r="R607" s="1015"/>
      <c r="S607" s="1016"/>
    </row>
    <row r="608" spans="1:19">
      <c r="A608" s="1012" t="s">
        <v>1483</v>
      </c>
      <c r="B608" s="1012" t="s">
        <v>283</v>
      </c>
      <c r="C608" s="1012" t="s">
        <v>1484</v>
      </c>
      <c r="D608" s="1012" t="s">
        <v>1485</v>
      </c>
      <c r="E608" s="1012" t="s">
        <v>109</v>
      </c>
      <c r="F608" s="1013">
        <v>41703</v>
      </c>
      <c r="G608" s="1012" t="s">
        <v>283</v>
      </c>
      <c r="H608" s="1015"/>
      <c r="I608" s="1015"/>
      <c r="J608" s="1015"/>
      <c r="K608" s="1012" t="s">
        <v>283</v>
      </c>
      <c r="L608" s="1015">
        <v>2000000</v>
      </c>
      <c r="M608" s="1015"/>
      <c r="N608" s="1016">
        <v>2000000</v>
      </c>
      <c r="O608" s="1015">
        <v>1</v>
      </c>
      <c r="P608" s="1015"/>
      <c r="Q608" s="1015"/>
      <c r="R608" s="1015"/>
      <c r="S608" s="1016"/>
    </row>
    <row r="609" spans="1:19">
      <c r="A609" s="1012" t="s">
        <v>1483</v>
      </c>
      <c r="B609" s="1012" t="s">
        <v>283</v>
      </c>
      <c r="C609" s="1012" t="s">
        <v>1484</v>
      </c>
      <c r="D609" s="1012" t="s">
        <v>1485</v>
      </c>
      <c r="E609" s="1012" t="s">
        <v>109</v>
      </c>
      <c r="F609" s="1013">
        <v>41731</v>
      </c>
      <c r="G609" s="1012" t="s">
        <v>283</v>
      </c>
      <c r="H609" s="1015"/>
      <c r="I609" s="1015"/>
      <c r="J609" s="1015"/>
      <c r="K609" s="1012" t="s">
        <v>283</v>
      </c>
      <c r="L609" s="1015">
        <v>5000000</v>
      </c>
      <c r="M609" s="1015"/>
      <c r="N609" s="1016">
        <v>5000000</v>
      </c>
      <c r="O609" s="1015">
        <v>1</v>
      </c>
      <c r="P609" s="1015"/>
      <c r="Q609" s="1015"/>
      <c r="R609" s="1015">
        <v>600000</v>
      </c>
      <c r="S609" s="1016">
        <v>600000</v>
      </c>
    </row>
    <row r="610" spans="1:19">
      <c r="A610" s="1012" t="s">
        <v>1486</v>
      </c>
      <c r="B610" s="1012" t="s">
        <v>1487</v>
      </c>
      <c r="C610" s="1012" t="s">
        <v>1488</v>
      </c>
      <c r="D610" s="1012" t="s">
        <v>1489</v>
      </c>
      <c r="E610" s="1012" t="s">
        <v>967</v>
      </c>
      <c r="F610" s="1013">
        <v>39787</v>
      </c>
      <c r="G610" s="1012" t="s">
        <v>284</v>
      </c>
      <c r="H610" s="1015">
        <v>38235000</v>
      </c>
      <c r="I610" s="1015">
        <v>0</v>
      </c>
      <c r="J610" s="1015">
        <v>44847153.759999998</v>
      </c>
      <c r="K610" s="1012" t="s">
        <v>1196</v>
      </c>
      <c r="L610" s="1015"/>
      <c r="M610" s="1015"/>
      <c r="N610" s="1016"/>
      <c r="O610" s="1015"/>
      <c r="P610" s="1015"/>
      <c r="Q610" s="1015"/>
      <c r="R610" s="1015"/>
      <c r="S610" s="1016"/>
    </row>
    <row r="611" spans="1:19">
      <c r="A611" s="1012" t="s">
        <v>1486</v>
      </c>
      <c r="B611" s="1012" t="s">
        <v>283</v>
      </c>
      <c r="C611" s="1012" t="s">
        <v>1488</v>
      </c>
      <c r="D611" s="1012" t="s">
        <v>1489</v>
      </c>
      <c r="E611" s="1012" t="s">
        <v>967</v>
      </c>
      <c r="F611" s="1013">
        <v>40170</v>
      </c>
      <c r="G611" s="1012" t="s">
        <v>283</v>
      </c>
      <c r="H611" s="1015"/>
      <c r="I611" s="1015"/>
      <c r="J611" s="1015"/>
      <c r="K611" s="1012" t="s">
        <v>283</v>
      </c>
      <c r="L611" s="1015">
        <v>15000000</v>
      </c>
      <c r="M611" s="1015"/>
      <c r="N611" s="1016">
        <v>15000</v>
      </c>
      <c r="O611" s="1015">
        <v>1000</v>
      </c>
      <c r="P611" s="1015"/>
      <c r="Q611" s="1015"/>
      <c r="R611" s="1015"/>
      <c r="S611" s="1016"/>
    </row>
    <row r="612" spans="1:19">
      <c r="A612" s="1012" t="s">
        <v>1486</v>
      </c>
      <c r="B612" s="1012" t="s">
        <v>283</v>
      </c>
      <c r="C612" s="1012" t="s">
        <v>1488</v>
      </c>
      <c r="D612" s="1012" t="s">
        <v>1489</v>
      </c>
      <c r="E612" s="1012" t="s">
        <v>967</v>
      </c>
      <c r="F612" s="1013">
        <v>40738</v>
      </c>
      <c r="G612" s="1012" t="s">
        <v>283</v>
      </c>
      <c r="H612" s="1015"/>
      <c r="I612" s="1015"/>
      <c r="J612" s="1015"/>
      <c r="K612" s="1012" t="s">
        <v>283</v>
      </c>
      <c r="L612" s="1015">
        <v>23235000</v>
      </c>
      <c r="M612" s="1015"/>
      <c r="N612" s="1016">
        <v>23235</v>
      </c>
      <c r="O612" s="1015">
        <v>1000</v>
      </c>
      <c r="P612" s="1015"/>
      <c r="Q612" s="1015"/>
      <c r="R612" s="1015"/>
      <c r="S612" s="1016"/>
    </row>
    <row r="613" spans="1:19">
      <c r="A613" s="1012" t="s">
        <v>1486</v>
      </c>
      <c r="B613" s="1012" t="s">
        <v>283</v>
      </c>
      <c r="C613" s="1012" t="s">
        <v>1488</v>
      </c>
      <c r="D613" s="1012" t="s">
        <v>1489</v>
      </c>
      <c r="E613" s="1012" t="s">
        <v>967</v>
      </c>
      <c r="F613" s="1013">
        <v>40870</v>
      </c>
      <c r="G613" s="1012" t="s">
        <v>283</v>
      </c>
      <c r="H613" s="1015"/>
      <c r="I613" s="1015"/>
      <c r="J613" s="1015"/>
      <c r="K613" s="1012" t="s">
        <v>283</v>
      </c>
      <c r="L613" s="1015"/>
      <c r="M613" s="1015"/>
      <c r="N613" s="1016"/>
      <c r="O613" s="1015"/>
      <c r="P613" s="1015"/>
      <c r="Q613" s="1015"/>
      <c r="R613" s="1015">
        <v>2794422</v>
      </c>
      <c r="S613" s="1016">
        <v>385434</v>
      </c>
    </row>
    <row r="614" spans="1:19">
      <c r="A614" s="1012" t="s">
        <v>1490</v>
      </c>
      <c r="B614" s="1012" t="s">
        <v>1354</v>
      </c>
      <c r="C614" s="1012" t="s">
        <v>1491</v>
      </c>
      <c r="D614" s="1012" t="s">
        <v>1492</v>
      </c>
      <c r="E614" s="1012" t="s">
        <v>6</v>
      </c>
      <c r="F614" s="1013">
        <v>39787</v>
      </c>
      <c r="G614" s="1012" t="s">
        <v>284</v>
      </c>
      <c r="H614" s="1015">
        <v>306546000</v>
      </c>
      <c r="I614" s="1015">
        <v>0</v>
      </c>
      <c r="J614" s="1015">
        <v>352722420</v>
      </c>
      <c r="K614" s="1012" t="s">
        <v>1196</v>
      </c>
      <c r="L614" s="1015"/>
      <c r="M614" s="1015"/>
      <c r="N614" s="1016"/>
      <c r="O614" s="1015"/>
      <c r="P614" s="1015"/>
      <c r="Q614" s="1015"/>
      <c r="R614" s="1015"/>
      <c r="S614" s="1016"/>
    </row>
    <row r="615" spans="1:19">
      <c r="A615" s="1012" t="s">
        <v>1490</v>
      </c>
      <c r="B615" s="1012" t="s">
        <v>283</v>
      </c>
      <c r="C615" s="1012" t="s">
        <v>1491</v>
      </c>
      <c r="D615" s="1012" t="s">
        <v>1492</v>
      </c>
      <c r="E615" s="1012" t="s">
        <v>6</v>
      </c>
      <c r="F615" s="1013">
        <v>40541</v>
      </c>
      <c r="G615" s="1012" t="s">
        <v>283</v>
      </c>
      <c r="H615" s="1015"/>
      <c r="I615" s="1015"/>
      <c r="J615" s="1015"/>
      <c r="K615" s="1012" t="s">
        <v>283</v>
      </c>
      <c r="L615" s="1015">
        <v>306546000</v>
      </c>
      <c r="M615" s="1015"/>
      <c r="N615" s="1016">
        <v>306546</v>
      </c>
      <c r="O615" s="1015">
        <v>1000</v>
      </c>
      <c r="P615" s="1015"/>
      <c r="Q615" s="1015"/>
      <c r="R615" s="1015"/>
      <c r="S615" s="1016"/>
    </row>
    <row r="616" spans="1:19">
      <c r="A616" s="1012" t="s">
        <v>1490</v>
      </c>
      <c r="B616" s="1012" t="s">
        <v>283</v>
      </c>
      <c r="C616" s="1012" t="s">
        <v>1491</v>
      </c>
      <c r="D616" s="1012" t="s">
        <v>1492</v>
      </c>
      <c r="E616" s="1012" t="s">
        <v>6</v>
      </c>
      <c r="F616" s="1013">
        <v>40569</v>
      </c>
      <c r="G616" s="1012" t="s">
        <v>283</v>
      </c>
      <c r="H616" s="1015"/>
      <c r="I616" s="1015"/>
      <c r="J616" s="1015"/>
      <c r="K616" s="1012" t="s">
        <v>283</v>
      </c>
      <c r="L616" s="1015"/>
      <c r="M616" s="1015"/>
      <c r="N616" s="1016"/>
      <c r="O616" s="1015"/>
      <c r="P616" s="1015"/>
      <c r="Q616" s="1015"/>
      <c r="R616" s="1015">
        <v>14500000</v>
      </c>
      <c r="S616" s="1016">
        <v>1517555</v>
      </c>
    </row>
    <row r="617" spans="1:19">
      <c r="A617" s="1012" t="s">
        <v>1493</v>
      </c>
      <c r="B617" s="1012"/>
      <c r="C617" s="1012" t="s">
        <v>1494</v>
      </c>
      <c r="D617" s="1012" t="s">
        <v>1495</v>
      </c>
      <c r="E617" s="1012" t="s">
        <v>246</v>
      </c>
      <c r="F617" s="1013">
        <v>39822</v>
      </c>
      <c r="G617" s="1012" t="s">
        <v>284</v>
      </c>
      <c r="H617" s="1015">
        <v>24000000</v>
      </c>
      <c r="I617" s="1015">
        <v>0</v>
      </c>
      <c r="J617" s="1015">
        <v>28568653.600000001</v>
      </c>
      <c r="K617" s="1012" t="s">
        <v>898</v>
      </c>
      <c r="L617" s="1015"/>
      <c r="M617" s="1015"/>
      <c r="N617" s="1016"/>
      <c r="O617" s="1015"/>
      <c r="P617" s="1015"/>
      <c r="Q617" s="1015"/>
      <c r="R617" s="1015"/>
      <c r="S617" s="1016"/>
    </row>
    <row r="618" spans="1:19">
      <c r="A618" s="1012" t="s">
        <v>1493</v>
      </c>
      <c r="B618" s="1012" t="s">
        <v>283</v>
      </c>
      <c r="C618" s="1012" t="s">
        <v>1494</v>
      </c>
      <c r="D618" s="1012" t="s">
        <v>1495</v>
      </c>
      <c r="E618" s="1012" t="s">
        <v>246</v>
      </c>
      <c r="F618" s="1013">
        <v>41565</v>
      </c>
      <c r="G618" s="1012" t="s">
        <v>283</v>
      </c>
      <c r="H618" s="1015"/>
      <c r="I618" s="1015"/>
      <c r="J618" s="1015"/>
      <c r="K618" s="1012" t="s">
        <v>283</v>
      </c>
      <c r="L618" s="1015">
        <v>3900000</v>
      </c>
      <c r="M618" s="1015"/>
      <c r="N618" s="1016">
        <v>3900</v>
      </c>
      <c r="O618" s="1015">
        <v>1104.1099999999999</v>
      </c>
      <c r="P618" s="1015"/>
      <c r="Q618" s="1015">
        <v>406029</v>
      </c>
      <c r="R618" s="1015"/>
      <c r="S618" s="1016"/>
    </row>
    <row r="619" spans="1:19">
      <c r="A619" s="1012" t="s">
        <v>1493</v>
      </c>
      <c r="B619" s="1012" t="s">
        <v>283</v>
      </c>
      <c r="C619" s="1012" t="s">
        <v>1494</v>
      </c>
      <c r="D619" s="1012" t="s">
        <v>1495</v>
      </c>
      <c r="E619" s="1012" t="s">
        <v>246</v>
      </c>
      <c r="F619" s="1013">
        <v>41568</v>
      </c>
      <c r="G619" s="1012" t="s">
        <v>283</v>
      </c>
      <c r="H619" s="1015"/>
      <c r="I619" s="1015"/>
      <c r="J619" s="1015"/>
      <c r="K619" s="1012" t="s">
        <v>283</v>
      </c>
      <c r="L619" s="1015">
        <v>20100000</v>
      </c>
      <c r="M619" s="1015"/>
      <c r="N619" s="1016">
        <v>20100</v>
      </c>
      <c r="O619" s="1015">
        <v>1104.1099999999999</v>
      </c>
      <c r="P619" s="1015"/>
      <c r="Q619" s="1015">
        <v>2092611</v>
      </c>
      <c r="R619" s="1015"/>
      <c r="S619" s="1016"/>
    </row>
    <row r="620" spans="1:19">
      <c r="A620" s="1012" t="s">
        <v>1493</v>
      </c>
      <c r="B620" s="1012" t="s">
        <v>283</v>
      </c>
      <c r="C620" s="1012" t="s">
        <v>1494</v>
      </c>
      <c r="D620" s="1012" t="s">
        <v>1495</v>
      </c>
      <c r="E620" s="1012" t="s">
        <v>246</v>
      </c>
      <c r="F620" s="1013">
        <v>41645</v>
      </c>
      <c r="G620" s="1012" t="s">
        <v>283</v>
      </c>
      <c r="H620" s="1015"/>
      <c r="I620" s="1015"/>
      <c r="J620" s="1015"/>
      <c r="K620" s="1012" t="s">
        <v>283</v>
      </c>
      <c r="L620" s="1015"/>
      <c r="M620" s="1015">
        <v>-264986.40000000002</v>
      </c>
      <c r="N620" s="1016"/>
      <c r="O620" s="1015"/>
      <c r="P620" s="1015"/>
      <c r="Q620" s="1015"/>
      <c r="R620" s="1015"/>
      <c r="S620" s="1016"/>
    </row>
    <row r="621" spans="1:19">
      <c r="A621" s="1012" t="s">
        <v>1493</v>
      </c>
      <c r="B621" s="1012" t="s">
        <v>283</v>
      </c>
      <c r="C621" s="1012" t="s">
        <v>1494</v>
      </c>
      <c r="D621" s="1012" t="s">
        <v>1495</v>
      </c>
      <c r="E621" s="1012" t="s">
        <v>246</v>
      </c>
      <c r="F621" s="1013">
        <v>42137</v>
      </c>
      <c r="G621" s="1012" t="s">
        <v>283</v>
      </c>
      <c r="H621" s="1015"/>
      <c r="I621" s="1015"/>
      <c r="J621" s="1015"/>
      <c r="K621" s="1012" t="s">
        <v>283</v>
      </c>
      <c r="L621" s="1015"/>
      <c r="M621" s="1015"/>
      <c r="N621" s="1016"/>
      <c r="O621" s="1015"/>
      <c r="P621" s="1015"/>
      <c r="Q621" s="1015"/>
      <c r="R621" s="1015">
        <v>115000</v>
      </c>
      <c r="S621" s="1016">
        <v>384041.19</v>
      </c>
    </row>
    <row r="622" spans="1:19">
      <c r="A622" s="1012" t="s">
        <v>1496</v>
      </c>
      <c r="B622" s="1012" t="s">
        <v>1497</v>
      </c>
      <c r="C622" s="1012" t="s">
        <v>1498</v>
      </c>
      <c r="D622" s="1012" t="s">
        <v>1499</v>
      </c>
      <c r="E622" s="1012" t="s">
        <v>105</v>
      </c>
      <c r="F622" s="1013">
        <v>39829</v>
      </c>
      <c r="G622" s="1012" t="s">
        <v>284</v>
      </c>
      <c r="H622" s="1015">
        <v>17949000</v>
      </c>
      <c r="I622" s="1015">
        <v>0</v>
      </c>
      <c r="J622" s="1015">
        <v>23397494.079999998</v>
      </c>
      <c r="K622" s="1012" t="s">
        <v>1196</v>
      </c>
      <c r="L622" s="1015"/>
      <c r="M622" s="1015"/>
      <c r="N622" s="1016"/>
      <c r="O622" s="1015"/>
      <c r="P622" s="1015"/>
      <c r="Q622" s="1015"/>
      <c r="R622" s="1015"/>
      <c r="S622" s="1016"/>
    </row>
    <row r="623" spans="1:19">
      <c r="A623" s="1012" t="s">
        <v>1496</v>
      </c>
      <c r="B623" s="1012" t="s">
        <v>283</v>
      </c>
      <c r="C623" s="1012" t="s">
        <v>1498</v>
      </c>
      <c r="D623" s="1012" t="s">
        <v>1499</v>
      </c>
      <c r="E623" s="1012" t="s">
        <v>105</v>
      </c>
      <c r="F623" s="1013">
        <v>41689</v>
      </c>
      <c r="G623" s="1012" t="s">
        <v>283</v>
      </c>
      <c r="H623" s="1015"/>
      <c r="I623" s="1015"/>
      <c r="J623" s="1015"/>
      <c r="K623" s="1012" t="s">
        <v>283</v>
      </c>
      <c r="L623" s="1015">
        <v>17949000</v>
      </c>
      <c r="M623" s="1015"/>
      <c r="N623" s="1016">
        <v>17949</v>
      </c>
      <c r="O623" s="1015">
        <v>1000</v>
      </c>
      <c r="P623" s="1015"/>
      <c r="Q623" s="1015"/>
      <c r="R623" s="1015"/>
      <c r="S623" s="1016"/>
    </row>
    <row r="624" spans="1:19">
      <c r="A624" s="1012" t="s">
        <v>1496</v>
      </c>
      <c r="B624" s="1012" t="s">
        <v>283</v>
      </c>
      <c r="C624" s="1012" t="s">
        <v>1498</v>
      </c>
      <c r="D624" s="1012" t="s">
        <v>1499</v>
      </c>
      <c r="E624" s="1012" t="s">
        <v>105</v>
      </c>
      <c r="F624" s="1013">
        <v>41801</v>
      </c>
      <c r="G624" s="1012" t="s">
        <v>283</v>
      </c>
      <c r="H624" s="1015"/>
      <c r="I624" s="1015"/>
      <c r="J624" s="1015"/>
      <c r="K624" s="1012" t="s">
        <v>283</v>
      </c>
      <c r="L624" s="1015"/>
      <c r="M624" s="1015"/>
      <c r="N624" s="1016"/>
      <c r="O624" s="1015"/>
      <c r="P624" s="1015"/>
      <c r="Q624" s="1015"/>
      <c r="R624" s="1015">
        <v>871000</v>
      </c>
      <c r="S624" s="1016">
        <v>514693.2</v>
      </c>
    </row>
    <row r="625" spans="1:19">
      <c r="A625" s="1012" t="s">
        <v>1500</v>
      </c>
      <c r="B625" s="1012" t="s">
        <v>1013</v>
      </c>
      <c r="C625" s="1012" t="s">
        <v>1501</v>
      </c>
      <c r="D625" s="1012" t="s">
        <v>1502</v>
      </c>
      <c r="E625" s="1012" t="s">
        <v>239</v>
      </c>
      <c r="F625" s="1013">
        <v>39805</v>
      </c>
      <c r="G625" s="1012" t="s">
        <v>284</v>
      </c>
      <c r="H625" s="1015">
        <v>7500000</v>
      </c>
      <c r="I625" s="1015">
        <v>0</v>
      </c>
      <c r="J625" s="1015">
        <v>8545904.6699999999</v>
      </c>
      <c r="K625" s="1012" t="s">
        <v>1196</v>
      </c>
      <c r="L625" s="1015"/>
      <c r="M625" s="1015"/>
      <c r="N625" s="1016"/>
      <c r="O625" s="1015"/>
      <c r="P625" s="1015"/>
      <c r="Q625" s="1015"/>
      <c r="R625" s="1015"/>
      <c r="S625" s="1016"/>
    </row>
    <row r="626" spans="1:19">
      <c r="A626" s="1012" t="s">
        <v>1500</v>
      </c>
      <c r="B626" s="1012" t="s">
        <v>283</v>
      </c>
      <c r="C626" s="1012" t="s">
        <v>1501</v>
      </c>
      <c r="D626" s="1012" t="s">
        <v>1502</v>
      </c>
      <c r="E626" s="1012" t="s">
        <v>239</v>
      </c>
      <c r="F626" s="1013">
        <v>40773</v>
      </c>
      <c r="G626" s="1012" t="s">
        <v>283</v>
      </c>
      <c r="H626" s="1015"/>
      <c r="I626" s="1015"/>
      <c r="J626" s="1015"/>
      <c r="K626" s="1012" t="s">
        <v>283</v>
      </c>
      <c r="L626" s="1015">
        <v>7500000</v>
      </c>
      <c r="M626" s="1015"/>
      <c r="N626" s="1016">
        <v>7500</v>
      </c>
      <c r="O626" s="1015">
        <v>1000</v>
      </c>
      <c r="P626" s="1015"/>
      <c r="Q626" s="1015"/>
      <c r="R626" s="1015"/>
      <c r="S626" s="1016"/>
    </row>
    <row r="627" spans="1:19">
      <c r="A627" s="1012" t="s">
        <v>1500</v>
      </c>
      <c r="B627" s="1012" t="s">
        <v>283</v>
      </c>
      <c r="C627" s="1012" t="s">
        <v>1501</v>
      </c>
      <c r="D627" s="1012" t="s">
        <v>1502</v>
      </c>
      <c r="E627" s="1012" t="s">
        <v>239</v>
      </c>
      <c r="F627" s="1013">
        <v>40884</v>
      </c>
      <c r="G627" s="1012" t="s">
        <v>283</v>
      </c>
      <c r="H627" s="1015"/>
      <c r="I627" s="1015"/>
      <c r="J627" s="1015"/>
      <c r="K627" s="1012" t="s">
        <v>283</v>
      </c>
      <c r="L627" s="1015"/>
      <c r="M627" s="1015"/>
      <c r="N627" s="1016"/>
      <c r="O627" s="1015"/>
      <c r="P627" s="1015"/>
      <c r="Q627" s="1015"/>
      <c r="R627" s="1015">
        <v>51113</v>
      </c>
      <c r="S627" s="1016">
        <v>50111</v>
      </c>
    </row>
    <row r="628" spans="1:19">
      <c r="A628" s="1012" t="s">
        <v>1503</v>
      </c>
      <c r="B628" s="1012" t="s">
        <v>953</v>
      </c>
      <c r="C628" s="1012" t="s">
        <v>1504</v>
      </c>
      <c r="D628" s="1012" t="s">
        <v>1116</v>
      </c>
      <c r="E628" s="1012" t="s">
        <v>166</v>
      </c>
      <c r="F628" s="1013">
        <v>39787</v>
      </c>
      <c r="G628" s="1012" t="s">
        <v>284</v>
      </c>
      <c r="H628" s="1015">
        <v>34000000</v>
      </c>
      <c r="I628" s="1015">
        <v>0</v>
      </c>
      <c r="J628" s="1015">
        <v>39415959.890000001</v>
      </c>
      <c r="K628" s="1012" t="s">
        <v>1196</v>
      </c>
      <c r="L628" s="1015"/>
      <c r="M628" s="1015"/>
      <c r="N628" s="1016"/>
      <c r="O628" s="1015"/>
      <c r="P628" s="1015"/>
      <c r="Q628" s="1015"/>
      <c r="R628" s="1015"/>
      <c r="S628" s="1016"/>
    </row>
    <row r="629" spans="1:19">
      <c r="A629" s="1012" t="s">
        <v>1503</v>
      </c>
      <c r="B629" s="1012" t="s">
        <v>283</v>
      </c>
      <c r="C629" s="1012" t="s">
        <v>1504</v>
      </c>
      <c r="D629" s="1012" t="s">
        <v>1116</v>
      </c>
      <c r="E629" s="1012" t="s">
        <v>166</v>
      </c>
      <c r="F629" s="1013">
        <v>40813</v>
      </c>
      <c r="G629" s="1012" t="s">
        <v>283</v>
      </c>
      <c r="H629" s="1015"/>
      <c r="I629" s="1015"/>
      <c r="J629" s="1015"/>
      <c r="K629" s="1012" t="s">
        <v>283</v>
      </c>
      <c r="L629" s="1015">
        <v>34000000</v>
      </c>
      <c r="M629" s="1015"/>
      <c r="N629" s="1016">
        <v>34000</v>
      </c>
      <c r="O629" s="1015">
        <v>1000</v>
      </c>
      <c r="P629" s="1015"/>
      <c r="Q629" s="1015"/>
      <c r="R629" s="1015"/>
      <c r="S629" s="1016"/>
    </row>
    <row r="630" spans="1:19">
      <c r="A630" s="1012" t="s">
        <v>1503</v>
      </c>
      <c r="B630" s="1012" t="s">
        <v>283</v>
      </c>
      <c r="C630" s="1012" t="s">
        <v>1504</v>
      </c>
      <c r="D630" s="1012" t="s">
        <v>1116</v>
      </c>
      <c r="E630" s="1012" t="s">
        <v>166</v>
      </c>
      <c r="F630" s="1013">
        <v>40870</v>
      </c>
      <c r="G630" s="1012" t="s">
        <v>283</v>
      </c>
      <c r="H630" s="1015"/>
      <c r="I630" s="1015"/>
      <c r="J630" s="1015"/>
      <c r="K630" s="1012" t="s">
        <v>283</v>
      </c>
      <c r="L630" s="1015"/>
      <c r="M630" s="1015"/>
      <c r="N630" s="1016"/>
      <c r="O630" s="1015"/>
      <c r="P630" s="1015"/>
      <c r="Q630" s="1015"/>
      <c r="R630" s="1015">
        <v>637071</v>
      </c>
      <c r="S630" s="1016">
        <v>364026</v>
      </c>
    </row>
    <row r="631" spans="1:19">
      <c r="A631" s="1012" t="s">
        <v>1505</v>
      </c>
      <c r="B631" s="1012" t="s">
        <v>858</v>
      </c>
      <c r="C631" s="1012" t="s">
        <v>1506</v>
      </c>
      <c r="D631" s="1012" t="s">
        <v>1507</v>
      </c>
      <c r="E631" s="1012" t="s">
        <v>998</v>
      </c>
      <c r="F631" s="1013">
        <v>39801</v>
      </c>
      <c r="G631" s="1012" t="s">
        <v>284</v>
      </c>
      <c r="H631" s="1015">
        <v>35000000</v>
      </c>
      <c r="I631" s="1015">
        <v>0</v>
      </c>
      <c r="J631" s="1015">
        <v>42801933.329999998</v>
      </c>
      <c r="K631" s="1012" t="s">
        <v>1196</v>
      </c>
      <c r="L631" s="1015"/>
      <c r="M631" s="1015"/>
      <c r="N631" s="1016"/>
      <c r="O631" s="1015"/>
      <c r="P631" s="1015"/>
      <c r="Q631" s="1015"/>
      <c r="R631" s="1015"/>
      <c r="S631" s="1016"/>
    </row>
    <row r="632" spans="1:19">
      <c r="A632" s="1012" t="s">
        <v>1505</v>
      </c>
      <c r="B632" s="1012" t="s">
        <v>283</v>
      </c>
      <c r="C632" s="1012" t="s">
        <v>1506</v>
      </c>
      <c r="D632" s="1012" t="s">
        <v>1507</v>
      </c>
      <c r="E632" s="1012" t="s">
        <v>998</v>
      </c>
      <c r="F632" s="1013">
        <v>41220</v>
      </c>
      <c r="G632" s="1012" t="s">
        <v>283</v>
      </c>
      <c r="H632" s="1015"/>
      <c r="I632" s="1015"/>
      <c r="J632" s="1015"/>
      <c r="K632" s="1012" t="s">
        <v>283</v>
      </c>
      <c r="L632" s="1015">
        <v>35000000</v>
      </c>
      <c r="M632" s="1015"/>
      <c r="N632" s="1016">
        <v>35000</v>
      </c>
      <c r="O632" s="1015">
        <v>1000</v>
      </c>
      <c r="P632" s="1015"/>
      <c r="Q632" s="1015"/>
      <c r="R632" s="1015"/>
      <c r="S632" s="1016"/>
    </row>
    <row r="633" spans="1:19">
      <c r="A633" s="1012" t="s">
        <v>1505</v>
      </c>
      <c r="B633" s="1012" t="s">
        <v>283</v>
      </c>
      <c r="C633" s="1012" t="s">
        <v>1506</v>
      </c>
      <c r="D633" s="1012" t="s">
        <v>1507</v>
      </c>
      <c r="E633" s="1012" t="s">
        <v>998</v>
      </c>
      <c r="F633" s="1013">
        <v>41283</v>
      </c>
      <c r="G633" s="1012" t="s">
        <v>283</v>
      </c>
      <c r="H633" s="1015"/>
      <c r="I633" s="1015"/>
      <c r="J633" s="1015"/>
      <c r="K633" s="1012" t="s">
        <v>283</v>
      </c>
      <c r="L633" s="1015"/>
      <c r="M633" s="1015"/>
      <c r="N633" s="1016"/>
      <c r="O633" s="1015"/>
      <c r="P633" s="1015"/>
      <c r="Q633" s="1015"/>
      <c r="R633" s="1015">
        <v>1006100</v>
      </c>
      <c r="S633" s="1016">
        <v>324074</v>
      </c>
    </row>
    <row r="634" spans="1:19">
      <c r="A634" s="1012" t="s">
        <v>1508</v>
      </c>
      <c r="B634" s="1012" t="s">
        <v>900</v>
      </c>
      <c r="C634" s="1012" t="s">
        <v>1509</v>
      </c>
      <c r="D634" s="1012" t="s">
        <v>1510</v>
      </c>
      <c r="E634" s="1012" t="s">
        <v>239</v>
      </c>
      <c r="F634" s="1013">
        <v>39976</v>
      </c>
      <c r="G634" s="1012" t="s">
        <v>285</v>
      </c>
      <c r="H634" s="1015">
        <v>4000000</v>
      </c>
      <c r="I634" s="1015">
        <v>0</v>
      </c>
      <c r="J634" s="1015">
        <v>4680205.5599999996</v>
      </c>
      <c r="K634" s="1012" t="s">
        <v>1196</v>
      </c>
      <c r="L634" s="1015"/>
      <c r="M634" s="1015"/>
      <c r="N634" s="1016"/>
      <c r="O634" s="1015"/>
      <c r="P634" s="1015"/>
      <c r="Q634" s="1015"/>
      <c r="R634" s="1015"/>
      <c r="S634" s="1016"/>
    </row>
    <row r="635" spans="1:19">
      <c r="A635" s="1012" t="s">
        <v>1508</v>
      </c>
      <c r="B635" s="1012" t="s">
        <v>283</v>
      </c>
      <c r="C635" s="1012" t="s">
        <v>1509</v>
      </c>
      <c r="D635" s="1012" t="s">
        <v>1510</v>
      </c>
      <c r="E635" s="1012" t="s">
        <v>239</v>
      </c>
      <c r="F635" s="1013">
        <v>40780</v>
      </c>
      <c r="G635" s="1012" t="s">
        <v>283</v>
      </c>
      <c r="H635" s="1015"/>
      <c r="I635" s="1015"/>
      <c r="J635" s="1015"/>
      <c r="K635" s="1012" t="s">
        <v>283</v>
      </c>
      <c r="L635" s="1015">
        <v>4000000</v>
      </c>
      <c r="M635" s="1015"/>
      <c r="N635" s="1016">
        <v>4000</v>
      </c>
      <c r="O635" s="1015">
        <v>1000</v>
      </c>
      <c r="P635" s="1015"/>
      <c r="Q635" s="1015"/>
      <c r="R635" s="1015">
        <v>200000</v>
      </c>
      <c r="S635" s="1016">
        <v>200</v>
      </c>
    </row>
    <row r="636" spans="1:19">
      <c r="A636" s="1012" t="s">
        <v>1511</v>
      </c>
      <c r="B636" s="1012" t="s">
        <v>2933</v>
      </c>
      <c r="C636" s="1012" t="s">
        <v>1512</v>
      </c>
      <c r="D636" s="1012" t="s">
        <v>1513</v>
      </c>
      <c r="E636" s="1012" t="s">
        <v>948</v>
      </c>
      <c r="F636" s="1013">
        <v>39843</v>
      </c>
      <c r="G636" s="1012" t="s">
        <v>285</v>
      </c>
      <c r="H636" s="1015">
        <v>8750000</v>
      </c>
      <c r="I636" s="1015">
        <v>0</v>
      </c>
      <c r="J636" s="1015">
        <v>10394872.560000001</v>
      </c>
      <c r="K636" s="1012" t="s">
        <v>1196</v>
      </c>
      <c r="L636" s="1015"/>
      <c r="M636" s="1015"/>
      <c r="N636" s="1016"/>
      <c r="O636" s="1015"/>
      <c r="P636" s="1015"/>
      <c r="Q636" s="1015"/>
      <c r="R636" s="1015"/>
      <c r="S636" s="1016"/>
    </row>
    <row r="637" spans="1:19">
      <c r="A637" s="1012" t="s">
        <v>1511</v>
      </c>
      <c r="B637" s="1012" t="s">
        <v>283</v>
      </c>
      <c r="C637" s="1012" t="s">
        <v>1512</v>
      </c>
      <c r="D637" s="1012" t="s">
        <v>1513</v>
      </c>
      <c r="E637" s="1012" t="s">
        <v>948</v>
      </c>
      <c r="F637" s="1013">
        <v>40766</v>
      </c>
      <c r="G637" s="1012" t="s">
        <v>283</v>
      </c>
      <c r="H637" s="1015"/>
      <c r="I637" s="1015"/>
      <c r="J637" s="1015"/>
      <c r="K637" s="1012" t="s">
        <v>283</v>
      </c>
      <c r="L637" s="1015">
        <v>8750000</v>
      </c>
      <c r="M637" s="1015"/>
      <c r="N637" s="1016">
        <v>8750</v>
      </c>
      <c r="O637" s="1015">
        <v>1000</v>
      </c>
      <c r="P637" s="1015"/>
      <c r="Q637" s="1015"/>
      <c r="R637" s="1015">
        <v>438000</v>
      </c>
      <c r="S637" s="1016">
        <v>438</v>
      </c>
    </row>
    <row r="638" spans="1:19">
      <c r="A638" s="1012" t="s">
        <v>1514</v>
      </c>
      <c r="B638" s="1012" t="s">
        <v>905</v>
      </c>
      <c r="C638" s="1012" t="s">
        <v>1515</v>
      </c>
      <c r="D638" s="1012" t="s">
        <v>1516</v>
      </c>
      <c r="E638" s="1012" t="s">
        <v>6</v>
      </c>
      <c r="F638" s="1013">
        <v>39801</v>
      </c>
      <c r="G638" s="1012" t="s">
        <v>285</v>
      </c>
      <c r="H638" s="1015">
        <v>43000000</v>
      </c>
      <c r="I638" s="1015">
        <v>0</v>
      </c>
      <c r="J638" s="1015">
        <v>47294527.289999999</v>
      </c>
      <c r="K638" s="1012" t="s">
        <v>898</v>
      </c>
      <c r="L638" s="1015"/>
      <c r="M638" s="1015"/>
      <c r="N638" s="1016"/>
      <c r="O638" s="1015"/>
      <c r="P638" s="1015"/>
      <c r="Q638" s="1015"/>
      <c r="R638" s="1015"/>
      <c r="S638" s="1016"/>
    </row>
    <row r="639" spans="1:19">
      <c r="A639" s="1012" t="s">
        <v>1514</v>
      </c>
      <c r="B639" s="1012" t="s">
        <v>283</v>
      </c>
      <c r="C639" s="1012" t="s">
        <v>1515</v>
      </c>
      <c r="D639" s="1012" t="s">
        <v>1516</v>
      </c>
      <c r="E639" s="1012" t="s">
        <v>6</v>
      </c>
      <c r="F639" s="1013">
        <v>41124</v>
      </c>
      <c r="G639" s="1012" t="s">
        <v>283</v>
      </c>
      <c r="H639" s="1015"/>
      <c r="I639" s="1015"/>
      <c r="J639" s="1015"/>
      <c r="K639" s="1012" t="s">
        <v>283</v>
      </c>
      <c r="L639" s="1015">
        <v>481387.5</v>
      </c>
      <c r="M639" s="1015"/>
      <c r="N639" s="1016">
        <v>550</v>
      </c>
      <c r="O639" s="1015">
        <v>875.25</v>
      </c>
      <c r="P639" s="1015">
        <v>-68612.5</v>
      </c>
      <c r="Q639" s="1015"/>
      <c r="R639" s="1015"/>
      <c r="S639" s="1016"/>
    </row>
    <row r="640" spans="1:19">
      <c r="A640" s="1012" t="s">
        <v>1514</v>
      </c>
      <c r="B640" s="1012" t="s">
        <v>283</v>
      </c>
      <c r="C640" s="1012" t="s">
        <v>1515</v>
      </c>
      <c r="D640" s="1012" t="s">
        <v>1516</v>
      </c>
      <c r="E640" s="1012" t="s">
        <v>6</v>
      </c>
      <c r="F640" s="1013">
        <v>41129</v>
      </c>
      <c r="G640" s="1012" t="s">
        <v>283</v>
      </c>
      <c r="H640" s="1015"/>
      <c r="I640" s="1015"/>
      <c r="J640" s="1015"/>
      <c r="K640" s="1012" t="s">
        <v>283</v>
      </c>
      <c r="L640" s="1015">
        <v>17505000</v>
      </c>
      <c r="M640" s="1015"/>
      <c r="N640" s="1016">
        <v>20000</v>
      </c>
      <c r="O640" s="1015">
        <v>875.25</v>
      </c>
      <c r="P640" s="1015">
        <v>-2495000</v>
      </c>
      <c r="Q640" s="1015"/>
      <c r="R640" s="1015">
        <v>1910898</v>
      </c>
      <c r="S640" s="1016">
        <v>2000</v>
      </c>
    </row>
    <row r="641" spans="1:19">
      <c r="A641" s="1012" t="s">
        <v>1514</v>
      </c>
      <c r="B641" s="1012" t="s">
        <v>283</v>
      </c>
      <c r="C641" s="1012" t="s">
        <v>1515</v>
      </c>
      <c r="D641" s="1012" t="s">
        <v>1516</v>
      </c>
      <c r="E641" s="1012" t="s">
        <v>6</v>
      </c>
      <c r="F641" s="1013">
        <v>41130</v>
      </c>
      <c r="G641" s="1012" t="s">
        <v>283</v>
      </c>
      <c r="H641" s="1015"/>
      <c r="I641" s="1015"/>
      <c r="J641" s="1015"/>
      <c r="K641" s="1012" t="s">
        <v>283</v>
      </c>
      <c r="L641" s="1015">
        <v>8725367.25</v>
      </c>
      <c r="M641" s="1015"/>
      <c r="N641" s="1016">
        <v>9969</v>
      </c>
      <c r="O641" s="1015">
        <v>875.25</v>
      </c>
      <c r="P641" s="1015">
        <v>-1243632.75</v>
      </c>
      <c r="Q641" s="1015"/>
      <c r="R641" s="1015">
        <v>120386.57</v>
      </c>
      <c r="S641" s="1016">
        <v>126</v>
      </c>
    </row>
    <row r="642" spans="1:19">
      <c r="A642" s="1012" t="s">
        <v>1514</v>
      </c>
      <c r="B642" s="1012" t="s">
        <v>283</v>
      </c>
      <c r="C642" s="1012" t="s">
        <v>1515</v>
      </c>
      <c r="D642" s="1012" t="s">
        <v>1516</v>
      </c>
      <c r="E642" s="1012" t="s">
        <v>6</v>
      </c>
      <c r="F642" s="1013">
        <v>41131</v>
      </c>
      <c r="G642" s="1012" t="s">
        <v>283</v>
      </c>
      <c r="H642" s="1015"/>
      <c r="I642" s="1015"/>
      <c r="J642" s="1015"/>
      <c r="K642" s="1012" t="s">
        <v>283</v>
      </c>
      <c r="L642" s="1015">
        <v>420995.25</v>
      </c>
      <c r="M642" s="1015"/>
      <c r="N642" s="1016">
        <v>481</v>
      </c>
      <c r="O642" s="1015">
        <v>875.25</v>
      </c>
      <c r="P642" s="1015">
        <v>-60004.75</v>
      </c>
      <c r="Q642" s="1015"/>
      <c r="R642" s="1015">
        <v>22930.78</v>
      </c>
      <c r="S642" s="1016">
        <v>24</v>
      </c>
    </row>
    <row r="643" spans="1:19">
      <c r="A643" s="1012" t="s">
        <v>1514</v>
      </c>
      <c r="B643" s="1012" t="s">
        <v>283</v>
      </c>
      <c r="C643" s="1012" t="s">
        <v>1515</v>
      </c>
      <c r="D643" s="1012" t="s">
        <v>1516</v>
      </c>
      <c r="E643" s="1012" t="s">
        <v>6</v>
      </c>
      <c r="F643" s="1013">
        <v>41134</v>
      </c>
      <c r="G643" s="1012" t="s">
        <v>283</v>
      </c>
      <c r="H643" s="1015"/>
      <c r="I643" s="1015"/>
      <c r="J643" s="1015"/>
      <c r="K643" s="1012" t="s">
        <v>283</v>
      </c>
      <c r="L643" s="1015">
        <v>10503000</v>
      </c>
      <c r="M643" s="1015"/>
      <c r="N643" s="1016">
        <v>12000</v>
      </c>
      <c r="O643" s="1015">
        <v>875.25</v>
      </c>
      <c r="P643" s="1015">
        <v>-1497000</v>
      </c>
      <c r="Q643" s="1015"/>
      <c r="R643" s="1015"/>
      <c r="S643" s="1016"/>
    </row>
    <row r="644" spans="1:19">
      <c r="A644" s="1012" t="s">
        <v>1514</v>
      </c>
      <c r="B644" s="1012" t="s">
        <v>283</v>
      </c>
      <c r="C644" s="1012" t="s">
        <v>1515</v>
      </c>
      <c r="D644" s="1012" t="s">
        <v>1516</v>
      </c>
      <c r="E644" s="1012" t="s">
        <v>6</v>
      </c>
      <c r="F644" s="1013">
        <v>41163</v>
      </c>
      <c r="G644" s="1012" t="s">
        <v>283</v>
      </c>
      <c r="H644" s="1015"/>
      <c r="I644" s="1015"/>
      <c r="J644" s="1015"/>
      <c r="K644" s="1012" t="s">
        <v>283</v>
      </c>
      <c r="L644" s="1015"/>
      <c r="M644" s="1015">
        <v>-376357.5</v>
      </c>
      <c r="N644" s="1016"/>
      <c r="O644" s="1015"/>
      <c r="P644" s="1015"/>
      <c r="Q644" s="1015"/>
      <c r="R644" s="1015"/>
      <c r="S644" s="1016"/>
    </row>
    <row r="645" spans="1:19">
      <c r="A645" s="1012" t="s">
        <v>1517</v>
      </c>
      <c r="B645" s="1012" t="s">
        <v>1077</v>
      </c>
      <c r="C645" s="1012" t="s">
        <v>1518</v>
      </c>
      <c r="D645" s="1012" t="s">
        <v>1519</v>
      </c>
      <c r="E645" s="1012" t="s">
        <v>60</v>
      </c>
      <c r="F645" s="1013">
        <v>39843</v>
      </c>
      <c r="G645" s="1012" t="s">
        <v>285</v>
      </c>
      <c r="H645" s="1015">
        <v>4609000</v>
      </c>
      <c r="I645" s="1015">
        <v>0</v>
      </c>
      <c r="J645" s="1015">
        <v>9405391.2799999993</v>
      </c>
      <c r="K645" s="1012" t="s">
        <v>898</v>
      </c>
      <c r="L645" s="1015"/>
      <c r="M645" s="1015"/>
      <c r="N645" s="1016"/>
      <c r="O645" s="1015"/>
      <c r="P645" s="1015"/>
      <c r="Q645" s="1015"/>
      <c r="R645" s="1015"/>
      <c r="S645" s="1016"/>
    </row>
    <row r="646" spans="1:19">
      <c r="A646" s="1012" t="s">
        <v>1517</v>
      </c>
      <c r="B646" s="1012" t="s">
        <v>283</v>
      </c>
      <c r="C646" s="1012" t="s">
        <v>1518</v>
      </c>
      <c r="D646" s="1012" t="s">
        <v>1519</v>
      </c>
      <c r="E646" s="1012" t="s">
        <v>60</v>
      </c>
      <c r="F646" s="1013">
        <v>40123</v>
      </c>
      <c r="G646" s="1012" t="s">
        <v>283</v>
      </c>
      <c r="H646" s="1015">
        <v>3535000</v>
      </c>
      <c r="I646" s="1015"/>
      <c r="J646" s="1015"/>
      <c r="K646" s="1012" t="s">
        <v>283</v>
      </c>
      <c r="L646" s="1015"/>
      <c r="M646" s="1015"/>
      <c r="N646" s="1016"/>
      <c r="O646" s="1015"/>
      <c r="P646" s="1015"/>
      <c r="Q646" s="1015"/>
      <c r="R646" s="1015"/>
      <c r="S646" s="1016"/>
    </row>
    <row r="647" spans="1:19">
      <c r="A647" s="1012" t="s">
        <v>1517</v>
      </c>
      <c r="B647" s="1012" t="s">
        <v>283</v>
      </c>
      <c r="C647" s="1012" t="s">
        <v>1518</v>
      </c>
      <c r="D647" s="1012" t="s">
        <v>1519</v>
      </c>
      <c r="E647" s="1012" t="s">
        <v>60</v>
      </c>
      <c r="F647" s="1013">
        <v>41311</v>
      </c>
      <c r="G647" s="1012" t="s">
        <v>283</v>
      </c>
      <c r="H647" s="1015"/>
      <c r="I647" s="1015"/>
      <c r="J647" s="1015"/>
      <c r="K647" s="1012" t="s">
        <v>283</v>
      </c>
      <c r="L647" s="1015">
        <v>4797325</v>
      </c>
      <c r="M647" s="1015"/>
      <c r="N647" s="1016">
        <v>5090</v>
      </c>
      <c r="O647" s="1015">
        <v>942.5</v>
      </c>
      <c r="P647" s="1015">
        <v>-292675</v>
      </c>
      <c r="Q647" s="1015"/>
      <c r="R647" s="1015"/>
      <c r="S647" s="1016"/>
    </row>
    <row r="648" spans="1:19">
      <c r="A648" s="1012" t="s">
        <v>1517</v>
      </c>
      <c r="B648" s="1012" t="s">
        <v>283</v>
      </c>
      <c r="C648" s="1012" t="s">
        <v>1518</v>
      </c>
      <c r="D648" s="1012" t="s">
        <v>1519</v>
      </c>
      <c r="E648" s="1012" t="s">
        <v>60</v>
      </c>
      <c r="F648" s="1013">
        <v>41312</v>
      </c>
      <c r="G648" s="1012" t="s">
        <v>283</v>
      </c>
      <c r="H648" s="1015"/>
      <c r="I648" s="1015"/>
      <c r="J648" s="1015"/>
      <c r="K648" s="1012" t="s">
        <v>283</v>
      </c>
      <c r="L648" s="1015">
        <v>2734192.5</v>
      </c>
      <c r="M648" s="1015"/>
      <c r="N648" s="1016">
        <v>2901</v>
      </c>
      <c r="O648" s="1015">
        <v>942.5</v>
      </c>
      <c r="P648" s="1015">
        <v>-166807.5</v>
      </c>
      <c r="Q648" s="1015"/>
      <c r="R648" s="1015">
        <v>222007.5</v>
      </c>
      <c r="S648" s="1016">
        <v>230</v>
      </c>
    </row>
    <row r="649" spans="1:19">
      <c r="A649" s="1012" t="s">
        <v>1517</v>
      </c>
      <c r="B649" s="1012" t="s">
        <v>283</v>
      </c>
      <c r="C649" s="1012" t="s">
        <v>1518</v>
      </c>
      <c r="D649" s="1012" t="s">
        <v>1519</v>
      </c>
      <c r="E649" s="1012" t="s">
        <v>60</v>
      </c>
      <c r="F649" s="1013">
        <v>41313</v>
      </c>
      <c r="G649" s="1012" t="s">
        <v>283</v>
      </c>
      <c r="H649" s="1015"/>
      <c r="I649" s="1015"/>
      <c r="J649" s="1015"/>
      <c r="K649" s="1012" t="s">
        <v>283</v>
      </c>
      <c r="L649" s="1015">
        <v>144202.5</v>
      </c>
      <c r="M649" s="1015"/>
      <c r="N649" s="1016">
        <v>153</v>
      </c>
      <c r="O649" s="1015">
        <v>942.5</v>
      </c>
      <c r="P649" s="1015">
        <v>-8797.5</v>
      </c>
      <c r="Q649" s="1015"/>
      <c r="R649" s="1015"/>
      <c r="S649" s="1016"/>
    </row>
    <row r="650" spans="1:19">
      <c r="A650" s="1012" t="s">
        <v>1517</v>
      </c>
      <c r="B650" s="1012" t="s">
        <v>283</v>
      </c>
      <c r="C650" s="1012" t="s">
        <v>1518</v>
      </c>
      <c r="D650" s="1012" t="s">
        <v>1519</v>
      </c>
      <c r="E650" s="1012" t="s">
        <v>60</v>
      </c>
      <c r="F650" s="1013">
        <v>41359</v>
      </c>
      <c r="G650" s="1012" t="s">
        <v>283</v>
      </c>
      <c r="H650" s="1015"/>
      <c r="I650" s="1015"/>
      <c r="J650" s="1015"/>
      <c r="K650" s="1012" t="s">
        <v>283</v>
      </c>
      <c r="L650" s="1015"/>
      <c r="M650" s="1015">
        <v>-76757.210000000006</v>
      </c>
      <c r="N650" s="1016"/>
      <c r="O650" s="1015"/>
      <c r="P650" s="1015"/>
      <c r="Q650" s="1015"/>
      <c r="R650" s="1015"/>
      <c r="S650" s="1016"/>
    </row>
    <row r="651" spans="1:19">
      <c r="A651" s="1012" t="s">
        <v>1520</v>
      </c>
      <c r="B651" s="1012" t="s">
        <v>905</v>
      </c>
      <c r="C651" s="1012" t="s">
        <v>1521</v>
      </c>
      <c r="D651" s="1012" t="s">
        <v>1522</v>
      </c>
      <c r="E651" s="1012" t="s">
        <v>105</v>
      </c>
      <c r="F651" s="1013">
        <v>39850</v>
      </c>
      <c r="G651" s="1012" t="s">
        <v>285</v>
      </c>
      <c r="H651" s="1015">
        <v>17000000</v>
      </c>
      <c r="I651" s="1015">
        <v>0</v>
      </c>
      <c r="J651" s="1015">
        <v>20119744.449999999</v>
      </c>
      <c r="K651" s="1012" t="s">
        <v>898</v>
      </c>
      <c r="L651" s="1015"/>
      <c r="M651" s="1015"/>
      <c r="N651" s="1016"/>
      <c r="O651" s="1015"/>
      <c r="P651" s="1015"/>
      <c r="Q651" s="1015"/>
      <c r="R651" s="1015"/>
      <c r="S651" s="1016"/>
    </row>
    <row r="652" spans="1:19">
      <c r="A652" s="1012" t="s">
        <v>1520</v>
      </c>
      <c r="B652" s="1012" t="s">
        <v>283</v>
      </c>
      <c r="C652" s="1012" t="s">
        <v>1521</v>
      </c>
      <c r="D652" s="1012" t="s">
        <v>1522</v>
      </c>
      <c r="E652" s="1012" t="s">
        <v>105</v>
      </c>
      <c r="F652" s="1013">
        <v>41170</v>
      </c>
      <c r="G652" s="1012" t="s">
        <v>283</v>
      </c>
      <c r="H652" s="1015"/>
      <c r="I652" s="1015"/>
      <c r="J652" s="1015"/>
      <c r="K652" s="1012" t="s">
        <v>283</v>
      </c>
      <c r="L652" s="1015"/>
      <c r="M652" s="1015"/>
      <c r="N652" s="1016"/>
      <c r="O652" s="1015"/>
      <c r="P652" s="1015"/>
      <c r="Q652" s="1015"/>
      <c r="R652" s="1015">
        <v>136813.04999999999</v>
      </c>
      <c r="S652" s="1016">
        <v>150</v>
      </c>
    </row>
    <row r="653" spans="1:19">
      <c r="A653" s="1012" t="s">
        <v>1520</v>
      </c>
      <c r="B653" s="1012" t="s">
        <v>283</v>
      </c>
      <c r="C653" s="1012" t="s">
        <v>1521</v>
      </c>
      <c r="D653" s="1012" t="s">
        <v>1522</v>
      </c>
      <c r="E653" s="1012" t="s">
        <v>105</v>
      </c>
      <c r="F653" s="1013">
        <v>41171</v>
      </c>
      <c r="G653" s="1012" t="s">
        <v>283</v>
      </c>
      <c r="H653" s="1015"/>
      <c r="I653" s="1015"/>
      <c r="J653" s="1015"/>
      <c r="K653" s="1012" t="s">
        <v>283</v>
      </c>
      <c r="L653" s="1015">
        <v>2664750</v>
      </c>
      <c r="M653" s="1015"/>
      <c r="N653" s="1016">
        <v>2805</v>
      </c>
      <c r="O653" s="1015">
        <v>950</v>
      </c>
      <c r="P653" s="1015">
        <v>-140250</v>
      </c>
      <c r="Q653" s="1015"/>
      <c r="R653" s="1015"/>
      <c r="S653" s="1016"/>
    </row>
    <row r="654" spans="1:19">
      <c r="A654" s="1012" t="s">
        <v>1520</v>
      </c>
      <c r="B654" s="1012" t="s">
        <v>283</v>
      </c>
      <c r="C654" s="1012" t="s">
        <v>1521</v>
      </c>
      <c r="D654" s="1012" t="s">
        <v>1522</v>
      </c>
      <c r="E654" s="1012" t="s">
        <v>105</v>
      </c>
      <c r="F654" s="1013">
        <v>41172</v>
      </c>
      <c r="G654" s="1012" t="s">
        <v>283</v>
      </c>
      <c r="H654" s="1015"/>
      <c r="I654" s="1015"/>
      <c r="J654" s="1015"/>
      <c r="K654" s="1012" t="s">
        <v>283</v>
      </c>
      <c r="L654" s="1015">
        <v>13485250</v>
      </c>
      <c r="M654" s="1015"/>
      <c r="N654" s="1016">
        <v>14195</v>
      </c>
      <c r="O654" s="1015">
        <v>950</v>
      </c>
      <c r="P654" s="1015">
        <v>-709750</v>
      </c>
      <c r="Q654" s="1015"/>
      <c r="R654" s="1015">
        <v>638460.9</v>
      </c>
      <c r="S654" s="1016">
        <v>700</v>
      </c>
    </row>
    <row r="655" spans="1:19">
      <c r="A655" s="1012" t="s">
        <v>1520</v>
      </c>
      <c r="B655" s="1012" t="s">
        <v>283</v>
      </c>
      <c r="C655" s="1012" t="s">
        <v>1521</v>
      </c>
      <c r="D655" s="1012" t="s">
        <v>1522</v>
      </c>
      <c r="E655" s="1012" t="s">
        <v>105</v>
      </c>
      <c r="F655" s="1013">
        <v>41229</v>
      </c>
      <c r="G655" s="1012" t="s">
        <v>283</v>
      </c>
      <c r="H655" s="1015"/>
      <c r="I655" s="1015"/>
      <c r="J655" s="1015"/>
      <c r="K655" s="1012" t="s">
        <v>283</v>
      </c>
      <c r="L655" s="1015"/>
      <c r="M655" s="1015">
        <v>-161500</v>
      </c>
      <c r="N655" s="1016"/>
      <c r="O655" s="1015"/>
      <c r="P655" s="1015"/>
      <c r="Q655" s="1015"/>
      <c r="R655" s="1015"/>
      <c r="S655" s="1016"/>
    </row>
    <row r="656" spans="1:19">
      <c r="A656" s="1012" t="s">
        <v>1523</v>
      </c>
      <c r="B656" s="1012" t="s">
        <v>919</v>
      </c>
      <c r="C656" s="1012" t="s">
        <v>1524</v>
      </c>
      <c r="D656" s="1012" t="s">
        <v>1525</v>
      </c>
      <c r="E656" s="1012" t="s">
        <v>998</v>
      </c>
      <c r="F656" s="1013">
        <v>39955</v>
      </c>
      <c r="G656" s="1012" t="s">
        <v>922</v>
      </c>
      <c r="H656" s="1015">
        <v>2993000</v>
      </c>
      <c r="I656" s="1015">
        <v>0</v>
      </c>
      <c r="J656" s="1015">
        <v>3842376.65</v>
      </c>
      <c r="K656" s="1012" t="s">
        <v>898</v>
      </c>
      <c r="L656" s="1015"/>
      <c r="M656" s="1015"/>
      <c r="N656" s="1016"/>
      <c r="O656" s="1015"/>
      <c r="P656" s="1015"/>
      <c r="Q656" s="1015"/>
      <c r="R656" s="1015"/>
      <c r="S656" s="1016"/>
    </row>
    <row r="657" spans="1:19">
      <c r="A657" s="1012" t="s">
        <v>1523</v>
      </c>
      <c r="B657" s="1012" t="s">
        <v>283</v>
      </c>
      <c r="C657" s="1012" t="s">
        <v>1524</v>
      </c>
      <c r="D657" s="1012" t="s">
        <v>1525</v>
      </c>
      <c r="E657" s="1012" t="s">
        <v>998</v>
      </c>
      <c r="F657" s="1013">
        <v>41221</v>
      </c>
      <c r="G657" s="1012" t="s">
        <v>283</v>
      </c>
      <c r="H657" s="1015"/>
      <c r="I657" s="1015"/>
      <c r="J657" s="1015"/>
      <c r="K657" s="1012" t="s">
        <v>283</v>
      </c>
      <c r="L657" s="1015">
        <v>1590599.43</v>
      </c>
      <c r="M657" s="1015"/>
      <c r="N657" s="1016">
        <v>1659000</v>
      </c>
      <c r="O657" s="1015">
        <v>0.95877000000000001</v>
      </c>
      <c r="P657" s="1015">
        <v>-68400.570000000007</v>
      </c>
      <c r="Q657" s="1015"/>
      <c r="R657" s="1015"/>
      <c r="S657" s="1016"/>
    </row>
    <row r="658" spans="1:19">
      <c r="A658" s="1012" t="s">
        <v>1523</v>
      </c>
      <c r="B658" s="1012" t="s">
        <v>283</v>
      </c>
      <c r="C658" s="1012" t="s">
        <v>1524</v>
      </c>
      <c r="D658" s="1012" t="s">
        <v>1525</v>
      </c>
      <c r="E658" s="1012" t="s">
        <v>998</v>
      </c>
      <c r="F658" s="1013">
        <v>41226</v>
      </c>
      <c r="G658" s="1012" t="s">
        <v>283</v>
      </c>
      <c r="H658" s="1015"/>
      <c r="I658" s="1015"/>
      <c r="J658" s="1015"/>
      <c r="K658" s="1012" t="s">
        <v>283</v>
      </c>
      <c r="L658" s="1015">
        <v>1278999.18</v>
      </c>
      <c r="M658" s="1015"/>
      <c r="N658" s="1016">
        <v>1334000</v>
      </c>
      <c r="O658" s="1015">
        <v>0.95877000000000001</v>
      </c>
      <c r="P658" s="1015">
        <v>-55000.82</v>
      </c>
      <c r="Q658" s="1015"/>
      <c r="R658" s="1015">
        <v>125000</v>
      </c>
      <c r="S658" s="1016">
        <v>150000</v>
      </c>
    </row>
    <row r="659" spans="1:19">
      <c r="A659" s="1012" t="s">
        <v>1523</v>
      </c>
      <c r="B659" s="1012" t="s">
        <v>283</v>
      </c>
      <c r="C659" s="1012" t="s">
        <v>1524</v>
      </c>
      <c r="D659" s="1012" t="s">
        <v>1525</v>
      </c>
      <c r="E659" s="1012" t="s">
        <v>998</v>
      </c>
      <c r="F659" s="1013">
        <v>41285</v>
      </c>
      <c r="G659" s="1012" t="s">
        <v>283</v>
      </c>
      <c r="H659" s="1015"/>
      <c r="I659" s="1015"/>
      <c r="J659" s="1015"/>
      <c r="K659" s="1012" t="s">
        <v>283</v>
      </c>
      <c r="L659" s="1015"/>
      <c r="M659" s="1015">
        <v>-25000</v>
      </c>
      <c r="N659" s="1016"/>
      <c r="O659" s="1015"/>
      <c r="P659" s="1015"/>
      <c r="Q659" s="1015"/>
      <c r="R659" s="1015"/>
      <c r="S659" s="1016"/>
    </row>
    <row r="660" spans="1:19">
      <c r="A660" s="1012" t="s">
        <v>1526</v>
      </c>
      <c r="B660" s="1012" t="s">
        <v>905</v>
      </c>
      <c r="C660" s="1012" t="s">
        <v>1527</v>
      </c>
      <c r="D660" s="1012" t="s">
        <v>1528</v>
      </c>
      <c r="E660" s="1012" t="s">
        <v>60</v>
      </c>
      <c r="F660" s="1013">
        <v>39857</v>
      </c>
      <c r="G660" s="1012" t="s">
        <v>285</v>
      </c>
      <c r="H660" s="1015">
        <v>17243000</v>
      </c>
      <c r="I660" s="1015">
        <v>0</v>
      </c>
      <c r="J660" s="1015">
        <v>17573762.969999999</v>
      </c>
      <c r="K660" s="1012" t="s">
        <v>898</v>
      </c>
      <c r="L660" s="1015"/>
      <c r="M660" s="1015"/>
      <c r="N660" s="1016"/>
      <c r="O660" s="1015"/>
      <c r="P660" s="1015"/>
      <c r="Q660" s="1015"/>
      <c r="R660" s="1015"/>
      <c r="S660" s="1016"/>
    </row>
    <row r="661" spans="1:19">
      <c r="A661" s="1012" t="s">
        <v>1526</v>
      </c>
      <c r="B661" s="1012" t="s">
        <v>283</v>
      </c>
      <c r="C661" s="1012" t="s">
        <v>1527</v>
      </c>
      <c r="D661" s="1012" t="s">
        <v>1528</v>
      </c>
      <c r="E661" s="1012" t="s">
        <v>60</v>
      </c>
      <c r="F661" s="1013">
        <v>41171</v>
      </c>
      <c r="G661" s="1012" t="s">
        <v>283</v>
      </c>
      <c r="H661" s="1015"/>
      <c r="I661" s="1015"/>
      <c r="J661" s="1015"/>
      <c r="K661" s="1012" t="s">
        <v>283</v>
      </c>
      <c r="L661" s="1015"/>
      <c r="M661" s="1015"/>
      <c r="N661" s="1016"/>
      <c r="O661" s="1015"/>
      <c r="P661" s="1015"/>
      <c r="Q661" s="1015"/>
      <c r="R661" s="1015">
        <v>96465.600000000006</v>
      </c>
      <c r="S661" s="1016">
        <v>112</v>
      </c>
    </row>
    <row r="662" spans="1:19">
      <c r="A662" s="1012" t="s">
        <v>1526</v>
      </c>
      <c r="B662" s="1012" t="s">
        <v>283</v>
      </c>
      <c r="C662" s="1012" t="s">
        <v>1527</v>
      </c>
      <c r="D662" s="1012" t="s">
        <v>1528</v>
      </c>
      <c r="E662" s="1012" t="s">
        <v>60</v>
      </c>
      <c r="F662" s="1013">
        <v>41172</v>
      </c>
      <c r="G662" s="1012" t="s">
        <v>283</v>
      </c>
      <c r="H662" s="1015"/>
      <c r="I662" s="1015"/>
      <c r="J662" s="1015"/>
      <c r="K662" s="1012" t="s">
        <v>283</v>
      </c>
      <c r="L662" s="1015">
        <v>157500</v>
      </c>
      <c r="M662" s="1015"/>
      <c r="N662" s="1016">
        <v>200</v>
      </c>
      <c r="O662" s="1015">
        <v>787.5</v>
      </c>
      <c r="P662" s="1015">
        <v>-42500</v>
      </c>
      <c r="Q662" s="1015"/>
      <c r="R662" s="1015"/>
      <c r="S662" s="1016"/>
    </row>
    <row r="663" spans="1:19">
      <c r="A663" s="1012" t="s">
        <v>1526</v>
      </c>
      <c r="B663" s="1012" t="s">
        <v>283</v>
      </c>
      <c r="C663" s="1012" t="s">
        <v>1527</v>
      </c>
      <c r="D663" s="1012" t="s">
        <v>1528</v>
      </c>
      <c r="E663" s="1012" t="s">
        <v>60</v>
      </c>
      <c r="F663" s="1013">
        <v>41173</v>
      </c>
      <c r="G663" s="1012" t="s">
        <v>283</v>
      </c>
      <c r="H663" s="1015"/>
      <c r="I663" s="1015"/>
      <c r="J663" s="1015"/>
      <c r="K663" s="1012" t="s">
        <v>283</v>
      </c>
      <c r="L663" s="1015">
        <v>13421362.5</v>
      </c>
      <c r="M663" s="1015"/>
      <c r="N663" s="1016">
        <v>17043</v>
      </c>
      <c r="O663" s="1015">
        <v>787.5</v>
      </c>
      <c r="P663" s="1015">
        <v>-3621637.5</v>
      </c>
      <c r="Q663" s="1015"/>
      <c r="R663" s="1015">
        <v>645975</v>
      </c>
      <c r="S663" s="1016">
        <v>750</v>
      </c>
    </row>
    <row r="664" spans="1:19">
      <c r="A664" s="1012" t="s">
        <v>1526</v>
      </c>
      <c r="B664" s="1012" t="s">
        <v>283</v>
      </c>
      <c r="C664" s="1012" t="s">
        <v>1527</v>
      </c>
      <c r="D664" s="1012" t="s">
        <v>1528</v>
      </c>
      <c r="E664" s="1012" t="s">
        <v>60</v>
      </c>
      <c r="F664" s="1013">
        <v>41229</v>
      </c>
      <c r="G664" s="1012" t="s">
        <v>283</v>
      </c>
      <c r="H664" s="1015"/>
      <c r="I664" s="1015"/>
      <c r="J664" s="1015"/>
      <c r="K664" s="1012" t="s">
        <v>283</v>
      </c>
      <c r="L664" s="1015"/>
      <c r="M664" s="1015">
        <v>-135788.63</v>
      </c>
      <c r="N664" s="1016"/>
      <c r="O664" s="1015"/>
      <c r="P664" s="1015"/>
      <c r="Q664" s="1015"/>
      <c r="R664" s="1015"/>
      <c r="S664" s="1016"/>
    </row>
    <row r="665" spans="1:19">
      <c r="A665" s="1012" t="s">
        <v>1529</v>
      </c>
      <c r="B665" s="1012" t="s">
        <v>858</v>
      </c>
      <c r="C665" s="1012" t="s">
        <v>1530</v>
      </c>
      <c r="D665" s="1012" t="s">
        <v>1531</v>
      </c>
      <c r="E665" s="1012" t="s">
        <v>239</v>
      </c>
      <c r="F665" s="1013">
        <v>39822</v>
      </c>
      <c r="G665" s="1012" t="s">
        <v>284</v>
      </c>
      <c r="H665" s="1015">
        <v>100000000</v>
      </c>
      <c r="I665" s="1015">
        <v>0</v>
      </c>
      <c r="J665" s="1015">
        <v>104023433.33</v>
      </c>
      <c r="K665" s="1012" t="s">
        <v>1196</v>
      </c>
      <c r="L665" s="1015"/>
      <c r="M665" s="1015"/>
      <c r="N665" s="1016"/>
      <c r="O665" s="1015"/>
      <c r="P665" s="1015"/>
      <c r="Q665" s="1015"/>
      <c r="R665" s="1015"/>
      <c r="S665" s="1016"/>
    </row>
    <row r="666" spans="1:19">
      <c r="A666" s="1012" t="s">
        <v>1529</v>
      </c>
      <c r="B666" s="1012" t="s">
        <v>283</v>
      </c>
      <c r="C666" s="1012" t="s">
        <v>1530</v>
      </c>
      <c r="D666" s="1012" t="s">
        <v>1531</v>
      </c>
      <c r="E666" s="1012" t="s">
        <v>239</v>
      </c>
      <c r="F666" s="1013">
        <v>40065</v>
      </c>
      <c r="G666" s="1012" t="s">
        <v>283</v>
      </c>
      <c r="H666" s="1015"/>
      <c r="I666" s="1015"/>
      <c r="J666" s="1015"/>
      <c r="K666" s="1012" t="s">
        <v>283</v>
      </c>
      <c r="L666" s="1015">
        <v>100000000</v>
      </c>
      <c r="M666" s="1015"/>
      <c r="N666" s="1016">
        <v>100000</v>
      </c>
      <c r="O666" s="1015">
        <v>1000</v>
      </c>
      <c r="P666" s="1015"/>
      <c r="Q666" s="1015"/>
      <c r="R666" s="1015"/>
      <c r="S666" s="1016"/>
    </row>
    <row r="667" spans="1:19">
      <c r="A667" s="1012" t="s">
        <v>1529</v>
      </c>
      <c r="B667" s="1012" t="s">
        <v>283</v>
      </c>
      <c r="C667" s="1012" t="s">
        <v>1530</v>
      </c>
      <c r="D667" s="1012" t="s">
        <v>1531</v>
      </c>
      <c r="E667" s="1012" t="s">
        <v>239</v>
      </c>
      <c r="F667" s="1013">
        <v>40870</v>
      </c>
      <c r="G667" s="1012" t="s">
        <v>283</v>
      </c>
      <c r="H667" s="1015"/>
      <c r="I667" s="1015"/>
      <c r="J667" s="1015"/>
      <c r="K667" s="1012" t="s">
        <v>283</v>
      </c>
      <c r="L667" s="1015"/>
      <c r="M667" s="1015"/>
      <c r="N667" s="1016"/>
      <c r="O667" s="1015"/>
      <c r="P667" s="1015"/>
      <c r="Q667" s="1015"/>
      <c r="R667" s="1015">
        <v>690100</v>
      </c>
      <c r="S667" s="1016">
        <v>651042</v>
      </c>
    </row>
    <row r="668" spans="1:19">
      <c r="A668" s="1012" t="s">
        <v>1532</v>
      </c>
      <c r="B668" s="1012" t="s">
        <v>1533</v>
      </c>
      <c r="C668" s="1012" t="s">
        <v>2965</v>
      </c>
      <c r="D668" s="1012" t="s">
        <v>1116</v>
      </c>
      <c r="E668" s="1012" t="s">
        <v>166</v>
      </c>
      <c r="F668" s="1013">
        <v>39878</v>
      </c>
      <c r="G668" s="1012" t="s">
        <v>285</v>
      </c>
      <c r="H668" s="1015">
        <v>11000000</v>
      </c>
      <c r="I668" s="1015">
        <v>0</v>
      </c>
      <c r="J668" s="1015">
        <v>15971339.07</v>
      </c>
      <c r="K668" s="1012" t="s">
        <v>1196</v>
      </c>
      <c r="L668" s="1015"/>
      <c r="M668" s="1015"/>
      <c r="N668" s="1016"/>
      <c r="O668" s="1015"/>
      <c r="P668" s="1015"/>
      <c r="Q668" s="1015"/>
      <c r="R668" s="1015"/>
      <c r="S668" s="1016"/>
    </row>
    <row r="669" spans="1:19">
      <c r="A669" s="1012" t="s">
        <v>1532</v>
      </c>
      <c r="B669" s="1012" t="s">
        <v>283</v>
      </c>
      <c r="C669" s="1012" t="s">
        <v>2965</v>
      </c>
      <c r="D669" s="1012" t="s">
        <v>1116</v>
      </c>
      <c r="E669" s="1012" t="s">
        <v>166</v>
      </c>
      <c r="F669" s="1013">
        <v>42200</v>
      </c>
      <c r="G669" s="1012" t="s">
        <v>283</v>
      </c>
      <c r="H669" s="1015"/>
      <c r="I669" s="1015"/>
      <c r="J669" s="1015"/>
      <c r="K669" s="1012" t="s">
        <v>283</v>
      </c>
      <c r="L669" s="1015">
        <v>11000000</v>
      </c>
      <c r="M669" s="1015"/>
      <c r="N669" s="1016">
        <v>11000</v>
      </c>
      <c r="O669" s="1015">
        <v>1000</v>
      </c>
      <c r="P669" s="1015"/>
      <c r="Q669" s="1015"/>
      <c r="R669" s="1015">
        <v>550000</v>
      </c>
      <c r="S669" s="1016">
        <v>550</v>
      </c>
    </row>
    <row r="670" spans="1:19">
      <c r="A670" s="1012" t="s">
        <v>1534</v>
      </c>
      <c r="B670" s="1012" t="s">
        <v>905</v>
      </c>
      <c r="C670" s="1012" t="s">
        <v>1535</v>
      </c>
      <c r="D670" s="1012" t="s">
        <v>1536</v>
      </c>
      <c r="E670" s="1012" t="s">
        <v>948</v>
      </c>
      <c r="F670" s="1013">
        <v>39892</v>
      </c>
      <c r="G670" s="1012" t="s">
        <v>285</v>
      </c>
      <c r="H670" s="1015">
        <v>442000</v>
      </c>
      <c r="I670" s="1015">
        <v>0</v>
      </c>
      <c r="J670" s="1015">
        <v>500199.14</v>
      </c>
      <c r="K670" s="1012" t="s">
        <v>898</v>
      </c>
      <c r="L670" s="1015"/>
      <c r="M670" s="1015"/>
      <c r="N670" s="1016"/>
      <c r="O670" s="1015"/>
      <c r="P670" s="1015"/>
      <c r="Q670" s="1015"/>
      <c r="R670" s="1015"/>
      <c r="S670" s="1016"/>
    </row>
    <row r="671" spans="1:19">
      <c r="A671" s="1012" t="s">
        <v>1534</v>
      </c>
      <c r="B671" s="1012" t="s">
        <v>283</v>
      </c>
      <c r="C671" s="1012" t="s">
        <v>1535</v>
      </c>
      <c r="D671" s="1012" t="s">
        <v>1536</v>
      </c>
      <c r="E671" s="1012" t="s">
        <v>948</v>
      </c>
      <c r="F671" s="1013">
        <v>41449</v>
      </c>
      <c r="G671" s="1012" t="s">
        <v>283</v>
      </c>
      <c r="H671" s="1015"/>
      <c r="I671" s="1015"/>
      <c r="J671" s="1015"/>
      <c r="K671" s="1012" t="s">
        <v>283</v>
      </c>
      <c r="L671" s="1015">
        <v>425425</v>
      </c>
      <c r="M671" s="1015"/>
      <c r="N671" s="1016">
        <v>442</v>
      </c>
      <c r="O671" s="1015">
        <v>962.5</v>
      </c>
      <c r="P671" s="1015">
        <v>-16575</v>
      </c>
      <c r="Q671" s="1015"/>
      <c r="R671" s="1015">
        <v>-2835</v>
      </c>
      <c r="S671" s="1016">
        <v>22</v>
      </c>
    </row>
    <row r="672" spans="1:19">
      <c r="A672" s="1012" t="s">
        <v>1534</v>
      </c>
      <c r="B672" s="1012" t="s">
        <v>283</v>
      </c>
      <c r="C672" s="1012" t="s">
        <v>1535</v>
      </c>
      <c r="D672" s="1012" t="s">
        <v>1536</v>
      </c>
      <c r="E672" s="1012" t="s">
        <v>948</v>
      </c>
      <c r="F672" s="1013">
        <v>41481</v>
      </c>
      <c r="G672" s="1012" t="s">
        <v>283</v>
      </c>
      <c r="H672" s="1015"/>
      <c r="I672" s="1015"/>
      <c r="J672" s="1015"/>
      <c r="K672" s="1012" t="s">
        <v>283</v>
      </c>
      <c r="L672" s="1015"/>
      <c r="M672" s="1015">
        <v>-25000</v>
      </c>
      <c r="N672" s="1016"/>
      <c r="O672" s="1015"/>
      <c r="P672" s="1015"/>
      <c r="Q672" s="1015"/>
      <c r="R672" s="1015"/>
      <c r="S672" s="1016"/>
    </row>
    <row r="673" spans="1:19">
      <c r="A673" s="1012" t="s">
        <v>1537</v>
      </c>
      <c r="B673" s="1012" t="s">
        <v>1538</v>
      </c>
      <c r="C673" s="1012" t="s">
        <v>1539</v>
      </c>
      <c r="D673" s="1012" t="s">
        <v>1540</v>
      </c>
      <c r="E673" s="1012" t="s">
        <v>246</v>
      </c>
      <c r="F673" s="1013">
        <v>39836</v>
      </c>
      <c r="G673" s="1012" t="s">
        <v>285</v>
      </c>
      <c r="H673" s="1015">
        <v>8752000</v>
      </c>
      <c r="I673" s="1015">
        <v>0</v>
      </c>
      <c r="J673" s="1015">
        <v>11396202.109999999</v>
      </c>
      <c r="K673" s="1012" t="s">
        <v>1196</v>
      </c>
      <c r="L673" s="1015"/>
      <c r="M673" s="1015"/>
      <c r="N673" s="1016"/>
      <c r="O673" s="1015"/>
      <c r="P673" s="1015"/>
      <c r="Q673" s="1015"/>
      <c r="R673" s="1015"/>
      <c r="S673" s="1016"/>
    </row>
    <row r="674" spans="1:19">
      <c r="A674" s="1012" t="s">
        <v>1537</v>
      </c>
      <c r="B674" s="1012" t="s">
        <v>283</v>
      </c>
      <c r="C674" s="1012" t="s">
        <v>1539</v>
      </c>
      <c r="D674" s="1012" t="s">
        <v>1540</v>
      </c>
      <c r="E674" s="1012" t="s">
        <v>246</v>
      </c>
      <c r="F674" s="1013">
        <v>41283</v>
      </c>
      <c r="G674" s="1012" t="s">
        <v>283</v>
      </c>
      <c r="H674" s="1015"/>
      <c r="I674" s="1015"/>
      <c r="J674" s="1015"/>
      <c r="K674" s="1012" t="s">
        <v>283</v>
      </c>
      <c r="L674" s="1015">
        <v>3063000</v>
      </c>
      <c r="M674" s="1015"/>
      <c r="N674" s="1016">
        <v>3063</v>
      </c>
      <c r="O674" s="1015">
        <v>1000</v>
      </c>
      <c r="P674" s="1015"/>
      <c r="Q674" s="1015"/>
      <c r="R674" s="1015"/>
      <c r="S674" s="1016"/>
    </row>
    <row r="675" spans="1:19">
      <c r="A675" s="1012" t="s">
        <v>1537</v>
      </c>
      <c r="B675" s="1012" t="s">
        <v>283</v>
      </c>
      <c r="C675" s="1012" t="s">
        <v>1539</v>
      </c>
      <c r="D675" s="1012" t="s">
        <v>1540</v>
      </c>
      <c r="E675" s="1012" t="s">
        <v>246</v>
      </c>
      <c r="F675" s="1013">
        <v>41639</v>
      </c>
      <c r="G675" s="1012" t="s">
        <v>283</v>
      </c>
      <c r="H675" s="1015"/>
      <c r="I675" s="1015"/>
      <c r="J675" s="1015"/>
      <c r="K675" s="1012" t="s">
        <v>283</v>
      </c>
      <c r="L675" s="1015">
        <v>5689000</v>
      </c>
      <c r="M675" s="1015"/>
      <c r="N675" s="1016">
        <v>5689</v>
      </c>
      <c r="O675" s="1015">
        <v>1000</v>
      </c>
      <c r="P675" s="1015"/>
      <c r="Q675" s="1015"/>
      <c r="R675" s="1015">
        <v>438000</v>
      </c>
      <c r="S675" s="1016">
        <v>438</v>
      </c>
    </row>
    <row r="676" spans="1:19">
      <c r="A676" s="1012" t="s">
        <v>1541</v>
      </c>
      <c r="B676" s="1012"/>
      <c r="C676" s="1012" t="s">
        <v>1542</v>
      </c>
      <c r="D676" s="1012" t="s">
        <v>1543</v>
      </c>
      <c r="E676" s="1012" t="s">
        <v>1309</v>
      </c>
      <c r="F676" s="1013">
        <v>39822</v>
      </c>
      <c r="G676" s="1012" t="s">
        <v>284</v>
      </c>
      <c r="H676" s="1015">
        <v>30000000</v>
      </c>
      <c r="I676" s="1015">
        <v>0</v>
      </c>
      <c r="J676" s="1015">
        <v>27105349.5</v>
      </c>
      <c r="K676" s="1012" t="s">
        <v>898</v>
      </c>
      <c r="L676" s="1015"/>
      <c r="M676" s="1015"/>
      <c r="N676" s="1016"/>
      <c r="O676" s="1015"/>
      <c r="P676" s="1015"/>
      <c r="Q676" s="1015"/>
      <c r="R676" s="1015"/>
      <c r="S676" s="1016"/>
    </row>
    <row r="677" spans="1:19">
      <c r="A677" s="1012" t="s">
        <v>1541</v>
      </c>
      <c r="B677" s="1012" t="s">
        <v>283</v>
      </c>
      <c r="C677" s="1012" t="s">
        <v>1542</v>
      </c>
      <c r="D677" s="1012" t="s">
        <v>1543</v>
      </c>
      <c r="E677" s="1012" t="s">
        <v>1309</v>
      </c>
      <c r="F677" s="1013">
        <v>41079</v>
      </c>
      <c r="G677" s="1012" t="s">
        <v>283</v>
      </c>
      <c r="H677" s="1015"/>
      <c r="I677" s="1015"/>
      <c r="J677" s="1015"/>
      <c r="K677" s="1012" t="s">
        <v>283</v>
      </c>
      <c r="L677" s="1015">
        <v>22196700</v>
      </c>
      <c r="M677" s="1015">
        <v>-332950.5</v>
      </c>
      <c r="N677" s="1016">
        <v>30000</v>
      </c>
      <c r="O677" s="1015">
        <v>739.89</v>
      </c>
      <c r="P677" s="1015">
        <v>-7803300</v>
      </c>
      <c r="Q677" s="1015"/>
      <c r="R677" s="1015"/>
      <c r="S677" s="1016"/>
    </row>
    <row r="678" spans="1:19">
      <c r="A678" s="1012" t="s">
        <v>1541</v>
      </c>
      <c r="B678" s="1012" t="s">
        <v>283</v>
      </c>
      <c r="C678" s="1012" t="s">
        <v>1542</v>
      </c>
      <c r="D678" s="1012" t="s">
        <v>1543</v>
      </c>
      <c r="E678" s="1012" t="s">
        <v>1309</v>
      </c>
      <c r="F678" s="1013">
        <v>41108</v>
      </c>
      <c r="G678" s="1012" t="s">
        <v>283</v>
      </c>
      <c r="H678" s="1015"/>
      <c r="I678" s="1015"/>
      <c r="J678" s="1015"/>
      <c r="K678" s="1012" t="s">
        <v>283</v>
      </c>
      <c r="L678" s="1015"/>
      <c r="M678" s="1015"/>
      <c r="N678" s="1016"/>
      <c r="O678" s="1015"/>
      <c r="P678" s="1015"/>
      <c r="Q678" s="1015"/>
      <c r="R678" s="1015">
        <v>75000</v>
      </c>
      <c r="S678" s="1016">
        <v>223992</v>
      </c>
    </row>
    <row r="679" spans="1:19">
      <c r="A679" s="1012" t="s">
        <v>1544</v>
      </c>
      <c r="B679" s="1012" t="s">
        <v>919</v>
      </c>
      <c r="C679" s="1012" t="s">
        <v>1545</v>
      </c>
      <c r="D679" s="1012" t="s">
        <v>947</v>
      </c>
      <c r="E679" s="1012" t="s">
        <v>948</v>
      </c>
      <c r="F679" s="1013">
        <v>39983</v>
      </c>
      <c r="G679" s="1012" t="s">
        <v>922</v>
      </c>
      <c r="H679" s="1015">
        <v>12000000</v>
      </c>
      <c r="I679" s="1015">
        <v>0</v>
      </c>
      <c r="J679" s="1015">
        <v>15452669.34</v>
      </c>
      <c r="K679" s="1012" t="s">
        <v>898</v>
      </c>
      <c r="L679" s="1015"/>
      <c r="M679" s="1015"/>
      <c r="N679" s="1016"/>
      <c r="O679" s="1015"/>
      <c r="P679" s="1015"/>
      <c r="Q679" s="1015"/>
      <c r="R679" s="1015"/>
      <c r="S679" s="1016"/>
    </row>
    <row r="680" spans="1:19">
      <c r="A680" s="1012" t="s">
        <v>1544</v>
      </c>
      <c r="B680" s="1012" t="s">
        <v>283</v>
      </c>
      <c r="C680" s="1012" t="s">
        <v>1545</v>
      </c>
      <c r="D680" s="1012" t="s">
        <v>947</v>
      </c>
      <c r="E680" s="1012" t="s">
        <v>948</v>
      </c>
      <c r="F680" s="1013">
        <v>41221</v>
      </c>
      <c r="G680" s="1012" t="s">
        <v>283</v>
      </c>
      <c r="H680" s="1015"/>
      <c r="I680" s="1015"/>
      <c r="J680" s="1015"/>
      <c r="K680" s="1012" t="s">
        <v>283</v>
      </c>
      <c r="L680" s="1015">
        <v>96290</v>
      </c>
      <c r="M680" s="1015"/>
      <c r="N680" s="1016">
        <v>100000</v>
      </c>
      <c r="O680" s="1015">
        <v>0.96289999999999998</v>
      </c>
      <c r="P680" s="1015">
        <v>-3710</v>
      </c>
      <c r="Q680" s="1015"/>
      <c r="R680" s="1015"/>
      <c r="S680" s="1016"/>
    </row>
    <row r="681" spans="1:19">
      <c r="A681" s="1012" t="s">
        <v>1544</v>
      </c>
      <c r="B681" s="1012" t="s">
        <v>283</v>
      </c>
      <c r="C681" s="1012" t="s">
        <v>1545</v>
      </c>
      <c r="D681" s="1012" t="s">
        <v>947</v>
      </c>
      <c r="E681" s="1012" t="s">
        <v>948</v>
      </c>
      <c r="F681" s="1013">
        <v>41222</v>
      </c>
      <c r="G681" s="1012" t="s">
        <v>283</v>
      </c>
      <c r="H681" s="1015"/>
      <c r="I681" s="1015"/>
      <c r="J681" s="1015"/>
      <c r="K681" s="1012" t="s">
        <v>283</v>
      </c>
      <c r="L681" s="1015"/>
      <c r="M681" s="1015"/>
      <c r="N681" s="1016"/>
      <c r="O681" s="1015"/>
      <c r="P681" s="1015"/>
      <c r="Q681" s="1015"/>
      <c r="R681" s="1015">
        <v>37387.14</v>
      </c>
      <c r="S681" s="1016">
        <v>38000</v>
      </c>
    </row>
    <row r="682" spans="1:19">
      <c r="A682" s="1012" t="s">
        <v>1544</v>
      </c>
      <c r="B682" s="1012" t="s">
        <v>283</v>
      </c>
      <c r="C682" s="1012" t="s">
        <v>1545</v>
      </c>
      <c r="D682" s="1012" t="s">
        <v>947</v>
      </c>
      <c r="E682" s="1012" t="s">
        <v>948</v>
      </c>
      <c r="F682" s="1013">
        <v>41226</v>
      </c>
      <c r="G682" s="1012" t="s">
        <v>283</v>
      </c>
      <c r="H682" s="1015"/>
      <c r="I682" s="1015"/>
      <c r="J682" s="1015"/>
      <c r="K682" s="1012" t="s">
        <v>283</v>
      </c>
      <c r="L682" s="1015">
        <v>11458510</v>
      </c>
      <c r="M682" s="1015"/>
      <c r="N682" s="1016">
        <v>11900000</v>
      </c>
      <c r="O682" s="1015">
        <v>0.96289999999999998</v>
      </c>
      <c r="P682" s="1015">
        <v>-441490</v>
      </c>
      <c r="Q682" s="1015"/>
      <c r="R682" s="1015">
        <v>552936</v>
      </c>
      <c r="S682" s="1016">
        <v>562000</v>
      </c>
    </row>
    <row r="683" spans="1:19">
      <c r="A683" s="1012" t="s">
        <v>1544</v>
      </c>
      <c r="B683" s="1012" t="s">
        <v>283</v>
      </c>
      <c r="C683" s="1012" t="s">
        <v>1545</v>
      </c>
      <c r="D683" s="1012" t="s">
        <v>947</v>
      </c>
      <c r="E683" s="1012" t="s">
        <v>948</v>
      </c>
      <c r="F683" s="1013">
        <v>41285</v>
      </c>
      <c r="G683" s="1012" t="s">
        <v>283</v>
      </c>
      <c r="H683" s="1015"/>
      <c r="I683" s="1015"/>
      <c r="J683" s="1015"/>
      <c r="K683" s="1012" t="s">
        <v>283</v>
      </c>
      <c r="L683" s="1015"/>
      <c r="M683" s="1015">
        <v>-115548</v>
      </c>
      <c r="N683" s="1016"/>
      <c r="O683" s="1015"/>
      <c r="P683" s="1015"/>
      <c r="Q683" s="1015"/>
      <c r="R683" s="1015"/>
      <c r="S683" s="1016"/>
    </row>
    <row r="684" spans="1:19">
      <c r="A684" s="1012" t="s">
        <v>1546</v>
      </c>
      <c r="B684" s="1012" t="s">
        <v>933</v>
      </c>
      <c r="C684" s="1012" t="s">
        <v>1547</v>
      </c>
      <c r="D684" s="1012" t="s">
        <v>1548</v>
      </c>
      <c r="E684" s="1012" t="s">
        <v>948</v>
      </c>
      <c r="F684" s="1013">
        <v>39892</v>
      </c>
      <c r="G684" s="1012" t="s">
        <v>285</v>
      </c>
      <c r="H684" s="1015">
        <v>700000</v>
      </c>
      <c r="I684" s="1015">
        <v>0</v>
      </c>
      <c r="J684" s="1015">
        <v>830173.67</v>
      </c>
      <c r="K684" s="1012" t="s">
        <v>1196</v>
      </c>
      <c r="L684" s="1015"/>
      <c r="M684" s="1015"/>
      <c r="N684" s="1016"/>
      <c r="O684" s="1015"/>
      <c r="P684" s="1015"/>
      <c r="Q684" s="1015"/>
      <c r="R684" s="1015"/>
      <c r="S684" s="1016"/>
    </row>
    <row r="685" spans="1:19">
      <c r="A685" s="1012" t="s">
        <v>1546</v>
      </c>
      <c r="B685" s="1012" t="s">
        <v>283</v>
      </c>
      <c r="C685" s="1012" t="s">
        <v>1547</v>
      </c>
      <c r="D685" s="1012" t="s">
        <v>1548</v>
      </c>
      <c r="E685" s="1012" t="s">
        <v>948</v>
      </c>
      <c r="F685" s="1013">
        <v>40745</v>
      </c>
      <c r="G685" s="1012" t="s">
        <v>283</v>
      </c>
      <c r="H685" s="1015"/>
      <c r="I685" s="1015"/>
      <c r="J685" s="1015"/>
      <c r="K685" s="1012" t="s">
        <v>283</v>
      </c>
      <c r="L685" s="1015">
        <v>700000</v>
      </c>
      <c r="M685" s="1015"/>
      <c r="N685" s="1016">
        <v>700</v>
      </c>
      <c r="O685" s="1015">
        <v>1000</v>
      </c>
      <c r="P685" s="1015"/>
      <c r="Q685" s="1015"/>
      <c r="R685" s="1015">
        <v>40000</v>
      </c>
      <c r="S685" s="1016">
        <v>4</v>
      </c>
    </row>
    <row r="686" spans="1:19">
      <c r="A686" s="1012" t="s">
        <v>1549</v>
      </c>
      <c r="B686" s="1012" t="s">
        <v>1082</v>
      </c>
      <c r="C686" s="1012" t="s">
        <v>1550</v>
      </c>
      <c r="D686" s="1012" t="s">
        <v>1551</v>
      </c>
      <c r="E686" s="1012" t="s">
        <v>931</v>
      </c>
      <c r="F686" s="1013">
        <v>40176</v>
      </c>
      <c r="G686" s="1012" t="s">
        <v>922</v>
      </c>
      <c r="H686" s="1015">
        <v>3035000</v>
      </c>
      <c r="I686" s="1015">
        <v>0</v>
      </c>
      <c r="J686" s="1015">
        <v>804592.16</v>
      </c>
      <c r="K686" s="1012" t="s">
        <v>898</v>
      </c>
      <c r="L686" s="1015"/>
      <c r="M686" s="1015"/>
      <c r="N686" s="1016"/>
      <c r="O686" s="1015"/>
      <c r="P686" s="1015"/>
      <c r="Q686" s="1015"/>
      <c r="R686" s="1015"/>
      <c r="S686" s="1016"/>
    </row>
    <row r="687" spans="1:19">
      <c r="A687" s="1012" t="s">
        <v>1549</v>
      </c>
      <c r="B687" s="1012" t="s">
        <v>283</v>
      </c>
      <c r="C687" s="1012" t="s">
        <v>1550</v>
      </c>
      <c r="D687" s="1012" t="s">
        <v>1551</v>
      </c>
      <c r="E687" s="1012" t="s">
        <v>931</v>
      </c>
      <c r="F687" s="1013">
        <v>40611</v>
      </c>
      <c r="G687" s="1012" t="s">
        <v>283</v>
      </c>
      <c r="H687" s="1015"/>
      <c r="I687" s="1015"/>
      <c r="J687" s="1015"/>
      <c r="K687" s="1012" t="s">
        <v>283</v>
      </c>
      <c r="L687" s="1015">
        <v>650000</v>
      </c>
      <c r="M687" s="1015"/>
      <c r="N687" s="1016">
        <v>3035000</v>
      </c>
      <c r="O687" s="1015">
        <v>0.214168</v>
      </c>
      <c r="P687" s="1015">
        <v>-2385000</v>
      </c>
      <c r="Q687" s="1015"/>
      <c r="R687" s="1015"/>
      <c r="S687" s="1016"/>
    </row>
    <row r="688" spans="1:19">
      <c r="A688" s="1012" t="s">
        <v>1552</v>
      </c>
      <c r="B688" s="1012" t="s">
        <v>905</v>
      </c>
      <c r="C688" s="1012" t="s">
        <v>1553</v>
      </c>
      <c r="D688" s="1012" t="s">
        <v>1116</v>
      </c>
      <c r="E688" s="1012" t="s">
        <v>166</v>
      </c>
      <c r="F688" s="1013">
        <v>39990</v>
      </c>
      <c r="G688" s="1012" t="s">
        <v>285</v>
      </c>
      <c r="H688" s="1015">
        <v>21042000</v>
      </c>
      <c r="I688" s="1015">
        <v>0</v>
      </c>
      <c r="J688" s="1015">
        <v>19836630.66</v>
      </c>
      <c r="K688" s="1012" t="s">
        <v>898</v>
      </c>
      <c r="L688" s="1015"/>
      <c r="M688" s="1015"/>
      <c r="N688" s="1016"/>
      <c r="O688" s="1015"/>
      <c r="P688" s="1015"/>
      <c r="Q688" s="1015"/>
      <c r="R688" s="1015"/>
      <c r="S688" s="1016"/>
    </row>
    <row r="689" spans="1:19">
      <c r="A689" s="1012" t="s">
        <v>1552</v>
      </c>
      <c r="B689" s="1012" t="s">
        <v>283</v>
      </c>
      <c r="C689" s="1012" t="s">
        <v>1553</v>
      </c>
      <c r="D689" s="1012" t="s">
        <v>1116</v>
      </c>
      <c r="E689" s="1012" t="s">
        <v>166</v>
      </c>
      <c r="F689" s="1013">
        <v>41325</v>
      </c>
      <c r="G689" s="1012" t="s">
        <v>283</v>
      </c>
      <c r="H689" s="1015"/>
      <c r="I689" s="1015"/>
      <c r="J689" s="1015"/>
      <c r="K689" s="1012" t="s">
        <v>283</v>
      </c>
      <c r="L689" s="1015">
        <v>18874674</v>
      </c>
      <c r="M689" s="1015"/>
      <c r="N689" s="1016">
        <v>21042</v>
      </c>
      <c r="O689" s="1015">
        <v>897</v>
      </c>
      <c r="P689" s="1015">
        <v>-2167326</v>
      </c>
      <c r="Q689" s="1015"/>
      <c r="R689" s="1015">
        <v>994613.4</v>
      </c>
      <c r="S689" s="1016">
        <v>1052</v>
      </c>
    </row>
    <row r="690" spans="1:19">
      <c r="A690" s="1012" t="s">
        <v>1552</v>
      </c>
      <c r="B690" s="1012" t="s">
        <v>283</v>
      </c>
      <c r="C690" s="1012" t="s">
        <v>1553</v>
      </c>
      <c r="D690" s="1012" t="s">
        <v>1116</v>
      </c>
      <c r="E690" s="1012" t="s">
        <v>166</v>
      </c>
      <c r="F690" s="1013">
        <v>41359</v>
      </c>
      <c r="G690" s="1012" t="s">
        <v>283</v>
      </c>
      <c r="H690" s="1015"/>
      <c r="I690" s="1015"/>
      <c r="J690" s="1015"/>
      <c r="K690" s="1012" t="s">
        <v>283</v>
      </c>
      <c r="L690" s="1015"/>
      <c r="M690" s="1015">
        <v>-188746.74</v>
      </c>
      <c r="N690" s="1016"/>
      <c r="O690" s="1015"/>
      <c r="P690" s="1015"/>
      <c r="Q690" s="1015"/>
      <c r="R690" s="1015"/>
      <c r="S690" s="1016"/>
    </row>
    <row r="691" spans="1:19">
      <c r="A691" s="1012" t="s">
        <v>1554</v>
      </c>
      <c r="B691" s="1012" t="s">
        <v>933</v>
      </c>
      <c r="C691" s="1012" t="s">
        <v>1555</v>
      </c>
      <c r="D691" s="1012" t="s">
        <v>1368</v>
      </c>
      <c r="E691" s="1012" t="s">
        <v>1309</v>
      </c>
      <c r="F691" s="1013">
        <v>39801</v>
      </c>
      <c r="G691" s="1012" t="s">
        <v>285</v>
      </c>
      <c r="H691" s="1015">
        <v>9294000</v>
      </c>
      <c r="I691" s="1015">
        <v>0</v>
      </c>
      <c r="J691" s="1015">
        <v>11156234.25</v>
      </c>
      <c r="K691" s="1012" t="s">
        <v>1196</v>
      </c>
      <c r="L691" s="1015"/>
      <c r="M691" s="1015"/>
      <c r="N691" s="1016"/>
      <c r="O691" s="1015"/>
      <c r="P691" s="1015"/>
      <c r="Q691" s="1015"/>
      <c r="R691" s="1015"/>
      <c r="S691" s="1016"/>
    </row>
    <row r="692" spans="1:19">
      <c r="A692" s="1012" t="s">
        <v>1554</v>
      </c>
      <c r="B692" s="1012" t="s">
        <v>283</v>
      </c>
      <c r="C692" s="1012" t="s">
        <v>1555</v>
      </c>
      <c r="D692" s="1012" t="s">
        <v>1368</v>
      </c>
      <c r="E692" s="1012" t="s">
        <v>1309</v>
      </c>
      <c r="F692" s="1013">
        <v>40808</v>
      </c>
      <c r="G692" s="1012" t="s">
        <v>283</v>
      </c>
      <c r="H692" s="1015"/>
      <c r="I692" s="1015"/>
      <c r="J692" s="1015"/>
      <c r="K692" s="1012" t="s">
        <v>283</v>
      </c>
      <c r="L692" s="1015">
        <v>9294000</v>
      </c>
      <c r="M692" s="1015"/>
      <c r="N692" s="1016">
        <v>9294</v>
      </c>
      <c r="O692" s="1015">
        <v>1000</v>
      </c>
      <c r="P692" s="1015"/>
      <c r="Q692" s="1015"/>
      <c r="R692" s="1015">
        <v>465000</v>
      </c>
      <c r="S692" s="1016">
        <v>465</v>
      </c>
    </row>
    <row r="693" spans="1:19">
      <c r="A693" s="1012" t="s">
        <v>1556</v>
      </c>
      <c r="B693" s="1012" t="s">
        <v>905</v>
      </c>
      <c r="C693" s="1012" t="s">
        <v>1557</v>
      </c>
      <c r="D693" s="1012" t="s">
        <v>1558</v>
      </c>
      <c r="E693" s="1012" t="s">
        <v>153</v>
      </c>
      <c r="F693" s="1013">
        <v>39801</v>
      </c>
      <c r="G693" s="1012" t="s">
        <v>285</v>
      </c>
      <c r="H693" s="1015">
        <v>7289000</v>
      </c>
      <c r="I693" s="1015">
        <v>0</v>
      </c>
      <c r="J693" s="1015">
        <v>8441836.2599999998</v>
      </c>
      <c r="K693" s="1012" t="s">
        <v>898</v>
      </c>
      <c r="L693" s="1015"/>
      <c r="M693" s="1015"/>
      <c r="N693" s="1016"/>
      <c r="O693" s="1015"/>
      <c r="P693" s="1015"/>
      <c r="Q693" s="1015"/>
      <c r="R693" s="1015"/>
      <c r="S693" s="1016"/>
    </row>
    <row r="694" spans="1:19">
      <c r="A694" s="1012" t="s">
        <v>1556</v>
      </c>
      <c r="B694" s="1012" t="s">
        <v>283</v>
      </c>
      <c r="C694" s="1012" t="s">
        <v>1557</v>
      </c>
      <c r="D694" s="1012" t="s">
        <v>1558</v>
      </c>
      <c r="E694" s="1012" t="s">
        <v>153</v>
      </c>
      <c r="F694" s="1013">
        <v>41241</v>
      </c>
      <c r="G694" s="1012" t="s">
        <v>283</v>
      </c>
      <c r="H694" s="1015"/>
      <c r="I694" s="1015"/>
      <c r="J694" s="1015"/>
      <c r="K694" s="1012" t="s">
        <v>283</v>
      </c>
      <c r="L694" s="1015">
        <v>879424.6</v>
      </c>
      <c r="M694" s="1015"/>
      <c r="N694" s="1016">
        <v>974</v>
      </c>
      <c r="O694" s="1015">
        <v>902.9</v>
      </c>
      <c r="P694" s="1015">
        <v>-94575.4</v>
      </c>
      <c r="Q694" s="1015"/>
      <c r="R694" s="1015"/>
      <c r="S694" s="1016"/>
    </row>
    <row r="695" spans="1:19">
      <c r="A695" s="1012" t="s">
        <v>1556</v>
      </c>
      <c r="B695" s="1012" t="s">
        <v>283</v>
      </c>
      <c r="C695" s="1012" t="s">
        <v>1557</v>
      </c>
      <c r="D695" s="1012" t="s">
        <v>1558</v>
      </c>
      <c r="E695" s="1012" t="s">
        <v>153</v>
      </c>
      <c r="F695" s="1013">
        <v>41243</v>
      </c>
      <c r="G695" s="1012" t="s">
        <v>283</v>
      </c>
      <c r="H695" s="1015"/>
      <c r="I695" s="1015"/>
      <c r="J695" s="1015"/>
      <c r="K695" s="1012" t="s">
        <v>283</v>
      </c>
      <c r="L695" s="1015">
        <v>5701813.5</v>
      </c>
      <c r="M695" s="1015"/>
      <c r="N695" s="1016">
        <v>6315</v>
      </c>
      <c r="O695" s="1015">
        <v>902.9</v>
      </c>
      <c r="P695" s="1015">
        <v>-613186.5</v>
      </c>
      <c r="Q695" s="1015"/>
      <c r="R695" s="1015">
        <v>358558.2</v>
      </c>
      <c r="S695" s="1016">
        <v>364</v>
      </c>
    </row>
    <row r="696" spans="1:19">
      <c r="A696" s="1012" t="s">
        <v>1556</v>
      </c>
      <c r="B696" s="1012" t="s">
        <v>283</v>
      </c>
      <c r="C696" s="1012" t="s">
        <v>1557</v>
      </c>
      <c r="D696" s="1012" t="s">
        <v>1558</v>
      </c>
      <c r="E696" s="1012" t="s">
        <v>153</v>
      </c>
      <c r="F696" s="1013">
        <v>41285</v>
      </c>
      <c r="G696" s="1012" t="s">
        <v>283</v>
      </c>
      <c r="H696" s="1015"/>
      <c r="I696" s="1015"/>
      <c r="J696" s="1015"/>
      <c r="K696" s="1012" t="s">
        <v>283</v>
      </c>
      <c r="L696" s="1015"/>
      <c r="M696" s="1015">
        <v>-65812.38</v>
      </c>
      <c r="N696" s="1016"/>
      <c r="O696" s="1015"/>
      <c r="P696" s="1015"/>
      <c r="Q696" s="1015"/>
      <c r="R696" s="1015"/>
      <c r="S696" s="1016"/>
    </row>
    <row r="697" spans="1:19">
      <c r="A697" s="1012" t="s">
        <v>1559</v>
      </c>
      <c r="B697" s="1012" t="s">
        <v>2934</v>
      </c>
      <c r="C697" s="1012" t="s">
        <v>1560</v>
      </c>
      <c r="D697" s="1012" t="s">
        <v>1561</v>
      </c>
      <c r="E697" s="1012" t="s">
        <v>52</v>
      </c>
      <c r="F697" s="1013">
        <v>39962</v>
      </c>
      <c r="G697" s="1012" t="s">
        <v>922</v>
      </c>
      <c r="H697" s="1015">
        <v>3942000</v>
      </c>
      <c r="I697" s="1015">
        <v>0</v>
      </c>
      <c r="J697" s="1015">
        <v>5404924.3499999996</v>
      </c>
      <c r="K697" s="1012" t="s">
        <v>1196</v>
      </c>
      <c r="L697" s="1015"/>
      <c r="M697" s="1015"/>
      <c r="N697" s="1016"/>
      <c r="O697" s="1015"/>
      <c r="P697" s="1015"/>
      <c r="Q697" s="1015"/>
      <c r="R697" s="1015"/>
      <c r="S697" s="1016"/>
    </row>
    <row r="698" spans="1:19">
      <c r="A698" s="1012" t="s">
        <v>1559</v>
      </c>
      <c r="B698" s="1012" t="s">
        <v>283</v>
      </c>
      <c r="C698" s="1012" t="s">
        <v>1560</v>
      </c>
      <c r="D698" s="1012" t="s">
        <v>1561</v>
      </c>
      <c r="E698" s="1012" t="s">
        <v>52</v>
      </c>
      <c r="F698" s="1013">
        <v>41360</v>
      </c>
      <c r="G698" s="1012" t="s">
        <v>283</v>
      </c>
      <c r="H698" s="1015"/>
      <c r="I698" s="1015"/>
      <c r="J698" s="1015"/>
      <c r="K698" s="1012" t="s">
        <v>283</v>
      </c>
      <c r="L698" s="1015">
        <v>3942000</v>
      </c>
      <c r="M698" s="1015"/>
      <c r="N698" s="1016">
        <v>3942000</v>
      </c>
      <c r="O698" s="1015">
        <v>1</v>
      </c>
      <c r="P698" s="1015"/>
      <c r="Q698" s="1015"/>
      <c r="R698" s="1015">
        <v>197000</v>
      </c>
      <c r="S698" s="1016">
        <v>197000</v>
      </c>
    </row>
    <row r="699" spans="1:19">
      <c r="A699" s="1012" t="s">
        <v>1562</v>
      </c>
      <c r="B699" s="1012" t="s">
        <v>1563</v>
      </c>
      <c r="C699" s="1012" t="s">
        <v>1564</v>
      </c>
      <c r="D699" s="1012" t="s">
        <v>1565</v>
      </c>
      <c r="E699" s="1012" t="s">
        <v>239</v>
      </c>
      <c r="F699" s="1013">
        <v>39794</v>
      </c>
      <c r="G699" s="1012" t="s">
        <v>284</v>
      </c>
      <c r="H699" s="1015">
        <v>7000000</v>
      </c>
      <c r="I699" s="1015">
        <v>0</v>
      </c>
      <c r="J699" s="1015">
        <v>10634864.33</v>
      </c>
      <c r="K699" s="1012" t="s">
        <v>1196</v>
      </c>
      <c r="L699" s="1015"/>
      <c r="M699" s="1015"/>
      <c r="N699" s="1016"/>
      <c r="O699" s="1015"/>
      <c r="P699" s="1015"/>
      <c r="Q699" s="1015"/>
      <c r="R699" s="1015"/>
      <c r="S699" s="1016"/>
    </row>
    <row r="700" spans="1:19">
      <c r="A700" s="1012" t="s">
        <v>1562</v>
      </c>
      <c r="B700" s="1012" t="s">
        <v>283</v>
      </c>
      <c r="C700" s="1012" t="s">
        <v>1564</v>
      </c>
      <c r="D700" s="1012" t="s">
        <v>1565</v>
      </c>
      <c r="E700" s="1012" t="s">
        <v>239</v>
      </c>
      <c r="F700" s="1013">
        <v>41243</v>
      </c>
      <c r="G700" s="1012" t="s">
        <v>283</v>
      </c>
      <c r="H700" s="1015"/>
      <c r="I700" s="1015"/>
      <c r="J700" s="1015"/>
      <c r="K700" s="1012" t="s">
        <v>283</v>
      </c>
      <c r="L700" s="1015">
        <v>7000000</v>
      </c>
      <c r="M700" s="1015"/>
      <c r="N700" s="1016">
        <v>7000</v>
      </c>
      <c r="O700" s="1015">
        <v>1000</v>
      </c>
      <c r="P700" s="1015"/>
      <c r="Q700" s="1015"/>
      <c r="R700" s="1015"/>
      <c r="S700" s="1016"/>
    </row>
    <row r="701" spans="1:19">
      <c r="A701" s="1012" t="s">
        <v>1562</v>
      </c>
      <c r="B701" s="1012" t="s">
        <v>283</v>
      </c>
      <c r="C701" s="1012" t="s">
        <v>1564</v>
      </c>
      <c r="D701" s="1012" t="s">
        <v>1565</v>
      </c>
      <c r="E701" s="1012" t="s">
        <v>239</v>
      </c>
      <c r="F701" s="1013">
        <v>42130</v>
      </c>
      <c r="G701" s="1012" t="s">
        <v>283</v>
      </c>
      <c r="H701" s="1015"/>
      <c r="I701" s="1015"/>
      <c r="J701" s="1015"/>
      <c r="K701" s="1012" t="s">
        <v>283</v>
      </c>
      <c r="L701" s="1015"/>
      <c r="M701" s="1015"/>
      <c r="N701" s="1016"/>
      <c r="O701" s="1015"/>
      <c r="P701" s="1015"/>
      <c r="Q701" s="1015"/>
      <c r="R701" s="1015">
        <v>2246531</v>
      </c>
      <c r="S701" s="1016">
        <v>101320.6</v>
      </c>
    </row>
    <row r="702" spans="1:19">
      <c r="A702" s="1012" t="s">
        <v>1566</v>
      </c>
      <c r="B702" s="1012" t="s">
        <v>972</v>
      </c>
      <c r="C702" s="1012" t="s">
        <v>1567</v>
      </c>
      <c r="D702" s="1012" t="s">
        <v>1568</v>
      </c>
      <c r="E702" s="1012" t="s">
        <v>153</v>
      </c>
      <c r="F702" s="1013">
        <v>40130</v>
      </c>
      <c r="G702" s="1012" t="s">
        <v>285</v>
      </c>
      <c r="H702" s="1015">
        <v>6657000</v>
      </c>
      <c r="I702" s="1015">
        <v>0</v>
      </c>
      <c r="J702" s="1015">
        <v>7220908.8300000001</v>
      </c>
      <c r="K702" s="1012" t="s">
        <v>898</v>
      </c>
      <c r="L702" s="1015"/>
      <c r="M702" s="1015"/>
      <c r="N702" s="1016"/>
      <c r="O702" s="1015"/>
      <c r="P702" s="1015"/>
      <c r="Q702" s="1015"/>
      <c r="R702" s="1015"/>
      <c r="S702" s="1016"/>
    </row>
    <row r="703" spans="1:19">
      <c r="A703" s="1012" t="s">
        <v>1566</v>
      </c>
      <c r="B703" s="1012" t="s">
        <v>283</v>
      </c>
      <c r="C703" s="1012" t="s">
        <v>1567</v>
      </c>
      <c r="D703" s="1012" t="s">
        <v>1568</v>
      </c>
      <c r="E703" s="1012" t="s">
        <v>153</v>
      </c>
      <c r="F703" s="1013">
        <v>41474</v>
      </c>
      <c r="G703" s="1012" t="s">
        <v>283</v>
      </c>
      <c r="H703" s="1015"/>
      <c r="I703" s="1015"/>
      <c r="J703" s="1015"/>
      <c r="K703" s="1012" t="s">
        <v>283</v>
      </c>
      <c r="L703" s="1015">
        <v>439000</v>
      </c>
      <c r="M703" s="1015"/>
      <c r="N703" s="1016">
        <v>439</v>
      </c>
      <c r="O703" s="1015">
        <v>1058.9000000000001</v>
      </c>
      <c r="P703" s="1015"/>
      <c r="Q703" s="1015">
        <v>25857.1</v>
      </c>
      <c r="R703" s="1015"/>
      <c r="S703" s="1016"/>
    </row>
    <row r="704" spans="1:19">
      <c r="A704" s="1012" t="s">
        <v>1566</v>
      </c>
      <c r="B704" s="1012" t="s">
        <v>283</v>
      </c>
      <c r="C704" s="1012" t="s">
        <v>1567</v>
      </c>
      <c r="D704" s="1012" t="s">
        <v>1568</v>
      </c>
      <c r="E704" s="1012" t="s">
        <v>153</v>
      </c>
      <c r="F704" s="1013">
        <v>41477</v>
      </c>
      <c r="G704" s="1012" t="s">
        <v>283</v>
      </c>
      <c r="H704" s="1015"/>
      <c r="I704" s="1015"/>
      <c r="J704" s="1015"/>
      <c r="K704" s="1012" t="s">
        <v>283</v>
      </c>
      <c r="L704" s="1015">
        <v>6218000</v>
      </c>
      <c r="M704" s="1015"/>
      <c r="N704" s="1016">
        <v>6218</v>
      </c>
      <c r="O704" s="1015">
        <v>1058.9000000000001</v>
      </c>
      <c r="P704" s="1015"/>
      <c r="Q704" s="1015">
        <v>366240.2</v>
      </c>
      <c r="R704" s="1015">
        <v>242302.5</v>
      </c>
      <c r="S704" s="1016">
        <v>200</v>
      </c>
    </row>
    <row r="705" spans="1:19">
      <c r="A705" s="1012" t="s">
        <v>1566</v>
      </c>
      <c r="B705" s="1012" t="s">
        <v>283</v>
      </c>
      <c r="C705" s="1012" t="s">
        <v>1567</v>
      </c>
      <c r="D705" s="1012" t="s">
        <v>1568</v>
      </c>
      <c r="E705" s="1012" t="s">
        <v>153</v>
      </c>
      <c r="F705" s="1013">
        <v>41529</v>
      </c>
      <c r="G705" s="1012" t="s">
        <v>283</v>
      </c>
      <c r="H705" s="1015"/>
      <c r="I705" s="1015"/>
      <c r="J705" s="1015"/>
      <c r="K705" s="1012" t="s">
        <v>283</v>
      </c>
      <c r="L705" s="1015"/>
      <c r="M705" s="1015">
        <v>-70490.97</v>
      </c>
      <c r="N705" s="1016"/>
      <c r="O705" s="1015"/>
      <c r="P705" s="1015"/>
      <c r="Q705" s="1015"/>
      <c r="R705" s="1015"/>
      <c r="S705" s="1016"/>
    </row>
    <row r="706" spans="1:19">
      <c r="A706" s="1012" t="s">
        <v>1569</v>
      </c>
      <c r="B706" s="1012" t="s">
        <v>905</v>
      </c>
      <c r="C706" s="1012" t="s">
        <v>1570</v>
      </c>
      <c r="D706" s="1012" t="s">
        <v>1513</v>
      </c>
      <c r="E706" s="1012" t="s">
        <v>948</v>
      </c>
      <c r="F706" s="1013">
        <v>39801</v>
      </c>
      <c r="G706" s="1012" t="s">
        <v>285</v>
      </c>
      <c r="H706" s="1015">
        <v>36282000</v>
      </c>
      <c r="I706" s="1015">
        <v>0</v>
      </c>
      <c r="J706" s="1015">
        <v>40966780.82</v>
      </c>
      <c r="K706" s="1012" t="s">
        <v>898</v>
      </c>
      <c r="L706" s="1015"/>
      <c r="M706" s="1015"/>
      <c r="N706" s="1016"/>
      <c r="O706" s="1015"/>
      <c r="P706" s="1015"/>
      <c r="Q706" s="1015"/>
      <c r="R706" s="1015"/>
      <c r="S706" s="1016"/>
    </row>
    <row r="707" spans="1:19">
      <c r="A707" s="1012" t="s">
        <v>1569</v>
      </c>
      <c r="B707" s="1012" t="s">
        <v>283</v>
      </c>
      <c r="C707" s="1012" t="s">
        <v>1570</v>
      </c>
      <c r="D707" s="1012" t="s">
        <v>1513</v>
      </c>
      <c r="E707" s="1012" t="s">
        <v>948</v>
      </c>
      <c r="F707" s="1013">
        <v>41122</v>
      </c>
      <c r="G707" s="1012" t="s">
        <v>283</v>
      </c>
      <c r="H707" s="1015"/>
      <c r="I707" s="1015"/>
      <c r="J707" s="1015"/>
      <c r="K707" s="1012" t="s">
        <v>283</v>
      </c>
      <c r="L707" s="1015">
        <v>120320.1</v>
      </c>
      <c r="M707" s="1015"/>
      <c r="N707" s="1016">
        <v>135</v>
      </c>
      <c r="O707" s="1015">
        <v>891.26</v>
      </c>
      <c r="P707" s="1015">
        <v>-14679.9</v>
      </c>
      <c r="Q707" s="1015"/>
      <c r="R707" s="1015"/>
      <c r="S707" s="1016"/>
    </row>
    <row r="708" spans="1:19">
      <c r="A708" s="1012" t="s">
        <v>1569</v>
      </c>
      <c r="B708" s="1012" t="s">
        <v>283</v>
      </c>
      <c r="C708" s="1012" t="s">
        <v>1570</v>
      </c>
      <c r="D708" s="1012" t="s">
        <v>1513</v>
      </c>
      <c r="E708" s="1012" t="s">
        <v>948</v>
      </c>
      <c r="F708" s="1013">
        <v>41123</v>
      </c>
      <c r="G708" s="1012" t="s">
        <v>283</v>
      </c>
      <c r="H708" s="1015"/>
      <c r="I708" s="1015"/>
      <c r="J708" s="1015"/>
      <c r="K708" s="1012" t="s">
        <v>283</v>
      </c>
      <c r="L708" s="1015">
        <v>26737.8</v>
      </c>
      <c r="M708" s="1015"/>
      <c r="N708" s="1016">
        <v>30</v>
      </c>
      <c r="O708" s="1015">
        <v>891.26</v>
      </c>
      <c r="P708" s="1015">
        <v>-3262.2</v>
      </c>
      <c r="Q708" s="1015"/>
      <c r="R708" s="1015"/>
      <c r="S708" s="1016"/>
    </row>
    <row r="709" spans="1:19">
      <c r="A709" s="1012" t="s">
        <v>1569</v>
      </c>
      <c r="B709" s="1012" t="s">
        <v>283</v>
      </c>
      <c r="C709" s="1012" t="s">
        <v>1570</v>
      </c>
      <c r="D709" s="1012" t="s">
        <v>1513</v>
      </c>
      <c r="E709" s="1012" t="s">
        <v>948</v>
      </c>
      <c r="F709" s="1013">
        <v>41124</v>
      </c>
      <c r="G709" s="1012" t="s">
        <v>283</v>
      </c>
      <c r="H709" s="1015"/>
      <c r="I709" s="1015"/>
      <c r="J709" s="1015"/>
      <c r="K709" s="1012" t="s">
        <v>283</v>
      </c>
      <c r="L709" s="1015">
        <v>298572.09999999998</v>
      </c>
      <c r="M709" s="1015"/>
      <c r="N709" s="1016">
        <v>335</v>
      </c>
      <c r="O709" s="1015">
        <v>891.26</v>
      </c>
      <c r="P709" s="1015">
        <v>-36427.9</v>
      </c>
      <c r="Q709" s="1015"/>
      <c r="R709" s="1015"/>
      <c r="S709" s="1016"/>
    </row>
    <row r="710" spans="1:19">
      <c r="A710" s="1012" t="s">
        <v>1569</v>
      </c>
      <c r="B710" s="1012" t="s">
        <v>283</v>
      </c>
      <c r="C710" s="1012" t="s">
        <v>1570</v>
      </c>
      <c r="D710" s="1012" t="s">
        <v>1513</v>
      </c>
      <c r="E710" s="1012" t="s">
        <v>948</v>
      </c>
      <c r="F710" s="1013">
        <v>41128</v>
      </c>
      <c r="G710" s="1012" t="s">
        <v>283</v>
      </c>
      <c r="H710" s="1015"/>
      <c r="I710" s="1015"/>
      <c r="J710" s="1015"/>
      <c r="K710" s="1012" t="s">
        <v>283</v>
      </c>
      <c r="L710" s="1015">
        <v>3200514.66</v>
      </c>
      <c r="M710" s="1015"/>
      <c r="N710" s="1016">
        <v>3591</v>
      </c>
      <c r="O710" s="1015">
        <v>891.26</v>
      </c>
      <c r="P710" s="1015">
        <v>-390485.34</v>
      </c>
      <c r="Q710" s="1015"/>
      <c r="R710" s="1015">
        <v>170227.93</v>
      </c>
      <c r="S710" s="1016">
        <v>179</v>
      </c>
    </row>
    <row r="711" spans="1:19">
      <c r="A711" s="1012" t="s">
        <v>1569</v>
      </c>
      <c r="B711" s="1012" t="s">
        <v>283</v>
      </c>
      <c r="C711" s="1012" t="s">
        <v>1570</v>
      </c>
      <c r="D711" s="1012" t="s">
        <v>1513</v>
      </c>
      <c r="E711" s="1012" t="s">
        <v>948</v>
      </c>
      <c r="F711" s="1013">
        <v>41129</v>
      </c>
      <c r="G711" s="1012" t="s">
        <v>283</v>
      </c>
      <c r="H711" s="1015"/>
      <c r="I711" s="1015"/>
      <c r="J711" s="1015"/>
      <c r="K711" s="1012" t="s">
        <v>283</v>
      </c>
      <c r="L711" s="1015">
        <v>2348470.1</v>
      </c>
      <c r="M711" s="1015"/>
      <c r="N711" s="1016">
        <v>2635</v>
      </c>
      <c r="O711" s="1015">
        <v>891.26</v>
      </c>
      <c r="P711" s="1015">
        <v>-286529.90000000002</v>
      </c>
      <c r="Q711" s="1015"/>
      <c r="R711" s="1015">
        <v>167374.94</v>
      </c>
      <c r="S711" s="1016">
        <v>176</v>
      </c>
    </row>
    <row r="712" spans="1:19">
      <c r="A712" s="1012" t="s">
        <v>1569</v>
      </c>
      <c r="B712" s="1012" t="s">
        <v>283</v>
      </c>
      <c r="C712" s="1012" t="s">
        <v>1570</v>
      </c>
      <c r="D712" s="1012" t="s">
        <v>1513</v>
      </c>
      <c r="E712" s="1012" t="s">
        <v>948</v>
      </c>
      <c r="F712" s="1013">
        <v>41130</v>
      </c>
      <c r="G712" s="1012" t="s">
        <v>283</v>
      </c>
      <c r="H712" s="1015"/>
      <c r="I712" s="1015"/>
      <c r="J712" s="1015"/>
      <c r="K712" s="1012" t="s">
        <v>283</v>
      </c>
      <c r="L712" s="1015">
        <v>26056877.359999999</v>
      </c>
      <c r="M712" s="1015"/>
      <c r="N712" s="1016">
        <v>29236</v>
      </c>
      <c r="O712" s="1015">
        <v>891.26</v>
      </c>
      <c r="P712" s="1015">
        <v>-3179122.64</v>
      </c>
      <c r="Q712" s="1015"/>
      <c r="R712" s="1015">
        <v>1210615.3600000001</v>
      </c>
      <c r="S712" s="1016">
        <v>1273</v>
      </c>
    </row>
    <row r="713" spans="1:19">
      <c r="A713" s="1012" t="s">
        <v>1569</v>
      </c>
      <c r="B713" s="1012" t="s">
        <v>283</v>
      </c>
      <c r="C713" s="1012" t="s">
        <v>1570</v>
      </c>
      <c r="D713" s="1012" t="s">
        <v>1513</v>
      </c>
      <c r="E713" s="1012" t="s">
        <v>948</v>
      </c>
      <c r="F713" s="1013">
        <v>41131</v>
      </c>
      <c r="G713" s="1012" t="s">
        <v>283</v>
      </c>
      <c r="H713" s="1015"/>
      <c r="I713" s="1015"/>
      <c r="J713" s="1015"/>
      <c r="K713" s="1012" t="s">
        <v>283</v>
      </c>
      <c r="L713" s="1015">
        <v>285203.20000000001</v>
      </c>
      <c r="M713" s="1015"/>
      <c r="N713" s="1016">
        <v>320</v>
      </c>
      <c r="O713" s="1015">
        <v>891.26</v>
      </c>
      <c r="P713" s="1015">
        <v>-34796.800000000003</v>
      </c>
      <c r="Q713" s="1015"/>
      <c r="R713" s="1015">
        <v>176884.89</v>
      </c>
      <c r="S713" s="1016">
        <v>186</v>
      </c>
    </row>
    <row r="714" spans="1:19">
      <c r="A714" s="1012" t="s">
        <v>1569</v>
      </c>
      <c r="B714" s="1012" t="s">
        <v>283</v>
      </c>
      <c r="C714" s="1012" t="s">
        <v>1570</v>
      </c>
      <c r="D714" s="1012" t="s">
        <v>1513</v>
      </c>
      <c r="E714" s="1012" t="s">
        <v>948</v>
      </c>
      <c r="F714" s="1013">
        <v>41163</v>
      </c>
      <c r="G714" s="1012" t="s">
        <v>283</v>
      </c>
      <c r="H714" s="1015"/>
      <c r="I714" s="1015"/>
      <c r="J714" s="1015"/>
      <c r="K714" s="1012" t="s">
        <v>283</v>
      </c>
      <c r="L714" s="1015"/>
      <c r="M714" s="1015">
        <v>-323366.95</v>
      </c>
      <c r="N714" s="1016"/>
      <c r="O714" s="1015"/>
      <c r="P714" s="1015"/>
      <c r="Q714" s="1015"/>
      <c r="R714" s="1015"/>
      <c r="S714" s="1016"/>
    </row>
    <row r="715" spans="1:19">
      <c r="A715" s="1012" t="s">
        <v>1571</v>
      </c>
      <c r="B715" s="1012"/>
      <c r="C715" s="1012" t="s">
        <v>1572</v>
      </c>
      <c r="D715" s="1012" t="s">
        <v>1302</v>
      </c>
      <c r="E715" s="1012" t="s">
        <v>19</v>
      </c>
      <c r="F715" s="1013">
        <v>39801</v>
      </c>
      <c r="G715" s="1012" t="s">
        <v>284</v>
      </c>
      <c r="H715" s="1015">
        <v>48200000</v>
      </c>
      <c r="I715" s="1015">
        <v>0</v>
      </c>
      <c r="J715" s="1015">
        <v>82715982.469999999</v>
      </c>
      <c r="K715" s="1012" t="s">
        <v>898</v>
      </c>
      <c r="L715" s="1015"/>
      <c r="M715" s="1015"/>
      <c r="N715" s="1016"/>
      <c r="O715" s="1015"/>
      <c r="P715" s="1015"/>
      <c r="Q715" s="1015"/>
      <c r="R715" s="1015"/>
      <c r="S715" s="1016"/>
    </row>
    <row r="716" spans="1:19">
      <c r="A716" s="1012" t="s">
        <v>1571</v>
      </c>
      <c r="B716" s="1012" t="s">
        <v>283</v>
      </c>
      <c r="C716" s="1012" t="s">
        <v>1572</v>
      </c>
      <c r="D716" s="1012" t="s">
        <v>1302</v>
      </c>
      <c r="E716" s="1012" t="s">
        <v>19</v>
      </c>
      <c r="F716" s="1013">
        <v>41093</v>
      </c>
      <c r="G716" s="1012" t="s">
        <v>283</v>
      </c>
      <c r="H716" s="1015"/>
      <c r="I716" s="1015"/>
      <c r="J716" s="1015"/>
      <c r="K716" s="1012" t="s">
        <v>283</v>
      </c>
      <c r="L716" s="1015">
        <v>43408920</v>
      </c>
      <c r="M716" s="1015">
        <v>-651133.80000000005</v>
      </c>
      <c r="N716" s="1016">
        <v>48200</v>
      </c>
      <c r="O716" s="1015">
        <v>900.6</v>
      </c>
      <c r="P716" s="1015">
        <v>-4791080</v>
      </c>
      <c r="Q716" s="1015"/>
      <c r="R716" s="1015"/>
      <c r="S716" s="1016"/>
    </row>
    <row r="717" spans="1:19">
      <c r="A717" s="1012" t="s">
        <v>1571</v>
      </c>
      <c r="B717" s="1012" t="s">
        <v>283</v>
      </c>
      <c r="C717" s="1012" t="s">
        <v>1572</v>
      </c>
      <c r="D717" s="1012" t="s">
        <v>1302</v>
      </c>
      <c r="E717" s="1012" t="s">
        <v>19</v>
      </c>
      <c r="F717" s="1013">
        <v>42152</v>
      </c>
      <c r="G717" s="1012" t="s">
        <v>283</v>
      </c>
      <c r="H717" s="1015"/>
      <c r="I717" s="1015"/>
      <c r="J717" s="1015"/>
      <c r="K717" s="1012" t="s">
        <v>283</v>
      </c>
      <c r="L717" s="1015"/>
      <c r="M717" s="1015"/>
      <c r="N717" s="1016"/>
      <c r="O717" s="1015"/>
      <c r="P717" s="1015"/>
      <c r="Q717" s="1015"/>
      <c r="R717" s="1015">
        <v>31429313.379999999</v>
      </c>
      <c r="S717" s="1016">
        <v>2693746.83</v>
      </c>
    </row>
    <row r="718" spans="1:19">
      <c r="A718" s="1012" t="s">
        <v>1573</v>
      </c>
      <c r="B718" s="1012" t="s">
        <v>858</v>
      </c>
      <c r="C718" s="1012" t="s">
        <v>1574</v>
      </c>
      <c r="D718" s="1012" t="s">
        <v>1575</v>
      </c>
      <c r="E718" s="1012" t="s">
        <v>1231</v>
      </c>
      <c r="F718" s="1013">
        <v>39813</v>
      </c>
      <c r="G718" s="1012" t="s">
        <v>284</v>
      </c>
      <c r="H718" s="1015">
        <v>3408000000</v>
      </c>
      <c r="I718" s="1015">
        <v>0</v>
      </c>
      <c r="J718" s="1015">
        <v>4043972602.6700001</v>
      </c>
      <c r="K718" s="1012" t="s">
        <v>1196</v>
      </c>
      <c r="L718" s="1015"/>
      <c r="M718" s="1015"/>
      <c r="N718" s="1016"/>
      <c r="O718" s="1015"/>
      <c r="P718" s="1015"/>
      <c r="Q718" s="1015"/>
      <c r="R718" s="1015"/>
      <c r="S718" s="1016"/>
    </row>
    <row r="719" spans="1:19">
      <c r="A719" s="1012" t="s">
        <v>1573</v>
      </c>
      <c r="B719" s="1012" t="s">
        <v>283</v>
      </c>
      <c r="C719" s="1012" t="s">
        <v>1574</v>
      </c>
      <c r="D719" s="1012" t="s">
        <v>1575</v>
      </c>
      <c r="E719" s="1012" t="s">
        <v>1231</v>
      </c>
      <c r="F719" s="1013">
        <v>40576</v>
      </c>
      <c r="G719" s="1012" t="s">
        <v>283</v>
      </c>
      <c r="H719" s="1015"/>
      <c r="I719" s="1015"/>
      <c r="J719" s="1015"/>
      <c r="K719" s="1012" t="s">
        <v>283</v>
      </c>
      <c r="L719" s="1015">
        <v>3408000000</v>
      </c>
      <c r="M719" s="1015"/>
      <c r="N719" s="1016">
        <v>136320</v>
      </c>
      <c r="O719" s="1015">
        <v>25000</v>
      </c>
      <c r="P719" s="1015"/>
      <c r="Q719" s="1015"/>
      <c r="R719" s="1015"/>
      <c r="S719" s="1016"/>
    </row>
    <row r="720" spans="1:19">
      <c r="A720" s="1012" t="s">
        <v>1573</v>
      </c>
      <c r="B720" s="1012" t="s">
        <v>283</v>
      </c>
      <c r="C720" s="1012" t="s">
        <v>1574</v>
      </c>
      <c r="D720" s="1012" t="s">
        <v>1575</v>
      </c>
      <c r="E720" s="1012" t="s">
        <v>1231</v>
      </c>
      <c r="F720" s="1013">
        <v>40618</v>
      </c>
      <c r="G720" s="1012" t="s">
        <v>283</v>
      </c>
      <c r="H720" s="1015"/>
      <c r="I720" s="1015"/>
      <c r="J720" s="1015"/>
      <c r="K720" s="1012" t="s">
        <v>283</v>
      </c>
      <c r="L720" s="1015"/>
      <c r="M720" s="1015"/>
      <c r="N720" s="1016"/>
      <c r="O720" s="1015"/>
      <c r="P720" s="1015"/>
      <c r="Q720" s="1015"/>
      <c r="R720" s="1015">
        <v>280025936</v>
      </c>
      <c r="S720" s="1016">
        <v>43617747</v>
      </c>
    </row>
    <row r="721" spans="1:19">
      <c r="A721" s="1012" t="s">
        <v>1576</v>
      </c>
      <c r="B721" s="1012" t="s">
        <v>858</v>
      </c>
      <c r="C721" s="1012" t="s">
        <v>1577</v>
      </c>
      <c r="D721" s="1012" t="s">
        <v>1578</v>
      </c>
      <c r="E721" s="1012" t="s">
        <v>56</v>
      </c>
      <c r="F721" s="1013">
        <v>39805</v>
      </c>
      <c r="G721" s="1012" t="s">
        <v>284</v>
      </c>
      <c r="H721" s="1015">
        <v>37515000</v>
      </c>
      <c r="I721" s="1015">
        <v>0</v>
      </c>
      <c r="J721" s="1015">
        <v>43787611.609999999</v>
      </c>
      <c r="K721" s="1012" t="s">
        <v>1196</v>
      </c>
      <c r="L721" s="1015"/>
      <c r="M721" s="1015"/>
      <c r="N721" s="1016"/>
      <c r="O721" s="1015"/>
      <c r="P721" s="1015"/>
      <c r="Q721" s="1015"/>
      <c r="R721" s="1015"/>
      <c r="S721" s="1016"/>
    </row>
    <row r="722" spans="1:19">
      <c r="A722" s="1012" t="s">
        <v>1576</v>
      </c>
      <c r="B722" s="1012" t="s">
        <v>283</v>
      </c>
      <c r="C722" s="1012" t="s">
        <v>1577</v>
      </c>
      <c r="D722" s="1012" t="s">
        <v>1578</v>
      </c>
      <c r="E722" s="1012" t="s">
        <v>56</v>
      </c>
      <c r="F722" s="1013">
        <v>40597</v>
      </c>
      <c r="G722" s="1012" t="s">
        <v>283</v>
      </c>
      <c r="H722" s="1015"/>
      <c r="I722" s="1015"/>
      <c r="J722" s="1015"/>
      <c r="K722" s="1012" t="s">
        <v>283</v>
      </c>
      <c r="L722" s="1015">
        <v>12505000</v>
      </c>
      <c r="M722" s="1015"/>
      <c r="N722" s="1016">
        <v>2501</v>
      </c>
      <c r="O722" s="1015">
        <v>5000</v>
      </c>
      <c r="P722" s="1015"/>
      <c r="Q722" s="1015"/>
      <c r="R722" s="1015"/>
      <c r="S722" s="1016"/>
    </row>
    <row r="723" spans="1:19">
      <c r="A723" s="1012" t="s">
        <v>1576</v>
      </c>
      <c r="B723" s="1012" t="s">
        <v>283</v>
      </c>
      <c r="C723" s="1012" t="s">
        <v>1577</v>
      </c>
      <c r="D723" s="1012" t="s">
        <v>1578</v>
      </c>
      <c r="E723" s="1012" t="s">
        <v>56</v>
      </c>
      <c r="F723" s="1013">
        <v>40632</v>
      </c>
      <c r="G723" s="1012" t="s">
        <v>283</v>
      </c>
      <c r="H723" s="1015"/>
      <c r="I723" s="1015"/>
      <c r="J723" s="1015"/>
      <c r="K723" s="1012" t="s">
        <v>283</v>
      </c>
      <c r="L723" s="1015">
        <v>25010000</v>
      </c>
      <c r="M723" s="1015"/>
      <c r="N723" s="1016">
        <v>5002</v>
      </c>
      <c r="O723" s="1015">
        <v>5000</v>
      </c>
      <c r="P723" s="1015"/>
      <c r="Q723" s="1015"/>
      <c r="R723" s="1015"/>
      <c r="S723" s="1016"/>
    </row>
    <row r="724" spans="1:19">
      <c r="A724" s="1012" t="s">
        <v>1576</v>
      </c>
      <c r="B724" s="1012" t="s">
        <v>283</v>
      </c>
      <c r="C724" s="1012" t="s">
        <v>1577</v>
      </c>
      <c r="D724" s="1012" t="s">
        <v>1578</v>
      </c>
      <c r="E724" s="1012" t="s">
        <v>56</v>
      </c>
      <c r="F724" s="1013">
        <v>40674</v>
      </c>
      <c r="G724" s="1012" t="s">
        <v>283</v>
      </c>
      <c r="H724" s="1015"/>
      <c r="I724" s="1015"/>
      <c r="J724" s="1015"/>
      <c r="K724" s="1012" t="s">
        <v>283</v>
      </c>
      <c r="L724" s="1015"/>
      <c r="M724" s="1015"/>
      <c r="N724" s="1016"/>
      <c r="O724" s="1015"/>
      <c r="P724" s="1015"/>
      <c r="Q724" s="1015"/>
      <c r="R724" s="1015">
        <v>2079962.5</v>
      </c>
      <c r="S724" s="1016">
        <v>378175</v>
      </c>
    </row>
    <row r="725" spans="1:19">
      <c r="A725" s="1012" t="s">
        <v>1579</v>
      </c>
      <c r="B725" s="1012" t="s">
        <v>933</v>
      </c>
      <c r="C725" s="1012" t="s">
        <v>1580</v>
      </c>
      <c r="D725" s="1012" t="s">
        <v>1581</v>
      </c>
      <c r="E725" s="1012" t="s">
        <v>130</v>
      </c>
      <c r="F725" s="1013">
        <v>39857</v>
      </c>
      <c r="G725" s="1012" t="s">
        <v>285</v>
      </c>
      <c r="H725" s="1015">
        <v>5000000</v>
      </c>
      <c r="I725" s="1015">
        <v>0</v>
      </c>
      <c r="J725" s="1015">
        <v>5914597.3300000001</v>
      </c>
      <c r="K725" s="1012" t="s">
        <v>1196</v>
      </c>
      <c r="L725" s="1015"/>
      <c r="M725" s="1015"/>
      <c r="N725" s="1016"/>
      <c r="O725" s="1015"/>
      <c r="P725" s="1015"/>
      <c r="Q725" s="1015"/>
      <c r="R725" s="1015"/>
      <c r="S725" s="1016"/>
    </row>
    <row r="726" spans="1:19">
      <c r="A726" s="1012" t="s">
        <v>1579</v>
      </c>
      <c r="B726" s="1012" t="s">
        <v>283</v>
      </c>
      <c r="C726" s="1012" t="s">
        <v>1580</v>
      </c>
      <c r="D726" s="1012" t="s">
        <v>1581</v>
      </c>
      <c r="E726" s="1012" t="s">
        <v>130</v>
      </c>
      <c r="F726" s="1013">
        <v>40745</v>
      </c>
      <c r="G726" s="1012" t="s">
        <v>283</v>
      </c>
      <c r="H726" s="1015"/>
      <c r="I726" s="1015"/>
      <c r="J726" s="1015"/>
      <c r="K726" s="1012" t="s">
        <v>283</v>
      </c>
      <c r="L726" s="1015">
        <v>5000000</v>
      </c>
      <c r="M726" s="1015"/>
      <c r="N726" s="1016">
        <v>5000</v>
      </c>
      <c r="O726" s="1015">
        <v>1000</v>
      </c>
      <c r="P726" s="1015"/>
      <c r="Q726" s="1015"/>
      <c r="R726" s="1015">
        <v>250000</v>
      </c>
      <c r="S726" s="1016">
        <v>250</v>
      </c>
    </row>
    <row r="727" spans="1:19">
      <c r="A727" s="1012" t="s">
        <v>1582</v>
      </c>
      <c r="B727" s="1012" t="s">
        <v>1583</v>
      </c>
      <c r="C727" s="1012" t="s">
        <v>1584</v>
      </c>
      <c r="D727" s="1012" t="s">
        <v>1585</v>
      </c>
      <c r="E727" s="1012" t="s">
        <v>109</v>
      </c>
      <c r="F727" s="1013">
        <v>40025</v>
      </c>
      <c r="G727" s="1012" t="s">
        <v>922</v>
      </c>
      <c r="H727" s="1015">
        <v>3742000</v>
      </c>
      <c r="I727" s="1015">
        <v>0</v>
      </c>
      <c r="J727" s="1015">
        <v>4487322.46</v>
      </c>
      <c r="K727" s="1012" t="s">
        <v>1196</v>
      </c>
      <c r="L727" s="1015"/>
      <c r="M727" s="1015"/>
      <c r="N727" s="1016"/>
      <c r="O727" s="1015"/>
      <c r="P727" s="1015"/>
      <c r="Q727" s="1015"/>
      <c r="R727" s="1015"/>
      <c r="S727" s="1016"/>
    </row>
    <row r="728" spans="1:19">
      <c r="A728" s="1012" t="s">
        <v>1582</v>
      </c>
      <c r="B728" s="1012" t="s">
        <v>283</v>
      </c>
      <c r="C728" s="1012" t="s">
        <v>1584</v>
      </c>
      <c r="D728" s="1012" t="s">
        <v>1585</v>
      </c>
      <c r="E728" s="1012" t="s">
        <v>109</v>
      </c>
      <c r="F728" s="1013">
        <v>40787</v>
      </c>
      <c r="G728" s="1012" t="s">
        <v>283</v>
      </c>
      <c r="H728" s="1015"/>
      <c r="I728" s="1015"/>
      <c r="J728" s="1015"/>
      <c r="K728" s="1012" t="s">
        <v>283</v>
      </c>
      <c r="L728" s="1015">
        <v>3742000</v>
      </c>
      <c r="M728" s="1015"/>
      <c r="N728" s="1016">
        <v>3742000</v>
      </c>
      <c r="O728" s="1015">
        <v>1</v>
      </c>
      <c r="P728" s="1015"/>
      <c r="Q728" s="1015"/>
      <c r="R728" s="1015">
        <v>112000</v>
      </c>
      <c r="S728" s="1016">
        <v>112000</v>
      </c>
    </row>
    <row r="729" spans="1:19">
      <c r="A729" s="1012" t="s">
        <v>1586</v>
      </c>
      <c r="B729" s="1012" t="s">
        <v>905</v>
      </c>
      <c r="C729" s="1012" t="s">
        <v>1587</v>
      </c>
      <c r="D729" s="1012" t="s">
        <v>1588</v>
      </c>
      <c r="E729" s="1012" t="s">
        <v>109</v>
      </c>
      <c r="F729" s="1013">
        <v>39955</v>
      </c>
      <c r="G729" s="1012" t="s">
        <v>285</v>
      </c>
      <c r="H729" s="1015">
        <v>1177000</v>
      </c>
      <c r="I729" s="1015">
        <v>0</v>
      </c>
      <c r="J729" s="1015">
        <v>1289436.3700000001</v>
      </c>
      <c r="K729" s="1012" t="s">
        <v>898</v>
      </c>
      <c r="L729" s="1015"/>
      <c r="M729" s="1015"/>
      <c r="N729" s="1016"/>
      <c r="O729" s="1015"/>
      <c r="P729" s="1015"/>
      <c r="Q729" s="1015"/>
      <c r="R729" s="1015"/>
      <c r="S729" s="1016"/>
    </row>
    <row r="730" spans="1:19">
      <c r="A730" s="1012" t="s">
        <v>1586</v>
      </c>
      <c r="B730" s="1012" t="s">
        <v>283</v>
      </c>
      <c r="C730" s="1012" t="s">
        <v>1587</v>
      </c>
      <c r="D730" s="1012" t="s">
        <v>1588</v>
      </c>
      <c r="E730" s="1012" t="s">
        <v>109</v>
      </c>
      <c r="F730" s="1013">
        <v>41253</v>
      </c>
      <c r="G730" s="1012" t="s">
        <v>283</v>
      </c>
      <c r="H730" s="1015"/>
      <c r="I730" s="1015"/>
      <c r="J730" s="1015"/>
      <c r="K730" s="1012" t="s">
        <v>283</v>
      </c>
      <c r="L730" s="1015">
        <v>690723.49</v>
      </c>
      <c r="M730" s="1015"/>
      <c r="N730" s="1016">
        <v>769</v>
      </c>
      <c r="O730" s="1015">
        <v>898.21</v>
      </c>
      <c r="P730" s="1015">
        <v>-78276.509999999995</v>
      </c>
      <c r="Q730" s="1015"/>
      <c r="R730" s="1015">
        <v>2979.49</v>
      </c>
      <c r="S730" s="1016">
        <v>6</v>
      </c>
    </row>
    <row r="731" spans="1:19">
      <c r="A731" s="1012" t="s">
        <v>1586</v>
      </c>
      <c r="B731" s="1012" t="s">
        <v>283</v>
      </c>
      <c r="C731" s="1012" t="s">
        <v>1587</v>
      </c>
      <c r="D731" s="1012" t="s">
        <v>1588</v>
      </c>
      <c r="E731" s="1012" t="s">
        <v>109</v>
      </c>
      <c r="F731" s="1013">
        <v>41254</v>
      </c>
      <c r="G731" s="1012" t="s">
        <v>283</v>
      </c>
      <c r="H731" s="1015"/>
      <c r="I731" s="1015"/>
      <c r="J731" s="1015"/>
      <c r="K731" s="1012" t="s">
        <v>283</v>
      </c>
      <c r="L731" s="1015">
        <v>366469.68</v>
      </c>
      <c r="M731" s="1015"/>
      <c r="N731" s="1016">
        <v>408</v>
      </c>
      <c r="O731" s="1015">
        <v>898.21</v>
      </c>
      <c r="P731" s="1015">
        <v>-41530.32</v>
      </c>
      <c r="Q731" s="1015"/>
      <c r="R731" s="1015">
        <v>26318.799999999999</v>
      </c>
      <c r="S731" s="1016">
        <v>53</v>
      </c>
    </row>
    <row r="732" spans="1:19">
      <c r="A732" s="1012" t="s">
        <v>1586</v>
      </c>
      <c r="B732" s="1012" t="s">
        <v>283</v>
      </c>
      <c r="C732" s="1012" t="s">
        <v>1587</v>
      </c>
      <c r="D732" s="1012" t="s">
        <v>1588</v>
      </c>
      <c r="E732" s="1012" t="s">
        <v>109</v>
      </c>
      <c r="F732" s="1013">
        <v>41285</v>
      </c>
      <c r="G732" s="1012" t="s">
        <v>283</v>
      </c>
      <c r="H732" s="1015"/>
      <c r="I732" s="1015"/>
      <c r="J732" s="1015"/>
      <c r="K732" s="1012" t="s">
        <v>283</v>
      </c>
      <c r="L732" s="1015"/>
      <c r="M732" s="1015">
        <v>-10571.93</v>
      </c>
      <c r="N732" s="1016"/>
      <c r="O732" s="1015"/>
      <c r="P732" s="1015"/>
      <c r="Q732" s="1015"/>
      <c r="R732" s="1015"/>
      <c r="S732" s="1016"/>
    </row>
    <row r="733" spans="1:19">
      <c r="A733" s="1012" t="s">
        <v>1586</v>
      </c>
      <c r="B733" s="1012" t="s">
        <v>283</v>
      </c>
      <c r="C733" s="1012" t="s">
        <v>1587</v>
      </c>
      <c r="D733" s="1012" t="s">
        <v>1588</v>
      </c>
      <c r="E733" s="1012" t="s">
        <v>109</v>
      </c>
      <c r="F733" s="1013">
        <v>41359</v>
      </c>
      <c r="G733" s="1012" t="s">
        <v>283</v>
      </c>
      <c r="H733" s="1015"/>
      <c r="I733" s="1015"/>
      <c r="J733" s="1015"/>
      <c r="K733" s="1012" t="s">
        <v>283</v>
      </c>
      <c r="L733" s="1015"/>
      <c r="M733" s="1015">
        <v>-14428.07</v>
      </c>
      <c r="N733" s="1016"/>
      <c r="O733" s="1015"/>
      <c r="P733" s="1015"/>
      <c r="Q733" s="1015"/>
      <c r="R733" s="1015"/>
      <c r="S733" s="1016"/>
    </row>
    <row r="734" spans="1:19">
      <c r="A734" s="1012" t="s">
        <v>1589</v>
      </c>
      <c r="B734" s="1012" t="s">
        <v>905</v>
      </c>
      <c r="C734" s="1012" t="s">
        <v>1590</v>
      </c>
      <c r="D734" s="1012" t="s">
        <v>1591</v>
      </c>
      <c r="E734" s="1012" t="s">
        <v>60</v>
      </c>
      <c r="F734" s="1013">
        <v>39990</v>
      </c>
      <c r="G734" s="1012" t="s">
        <v>285</v>
      </c>
      <c r="H734" s="1015">
        <v>3422000</v>
      </c>
      <c r="I734" s="1015">
        <v>0</v>
      </c>
      <c r="J734" s="1015">
        <v>3003674.75</v>
      </c>
      <c r="K734" s="1012" t="s">
        <v>898</v>
      </c>
      <c r="L734" s="1015"/>
      <c r="M734" s="1015"/>
      <c r="N734" s="1016"/>
      <c r="O734" s="1015"/>
      <c r="P734" s="1015"/>
      <c r="Q734" s="1015"/>
      <c r="R734" s="1015"/>
      <c r="S734" s="1016"/>
    </row>
    <row r="735" spans="1:19">
      <c r="A735" s="1012" t="s">
        <v>1589</v>
      </c>
      <c r="B735" s="1012" t="s">
        <v>283</v>
      </c>
      <c r="C735" s="1012" t="s">
        <v>1590</v>
      </c>
      <c r="D735" s="1012" t="s">
        <v>1591</v>
      </c>
      <c r="E735" s="1012" t="s">
        <v>60</v>
      </c>
      <c r="F735" s="1013">
        <v>41263</v>
      </c>
      <c r="G735" s="1012" t="s">
        <v>283</v>
      </c>
      <c r="H735" s="1015"/>
      <c r="I735" s="1015"/>
      <c r="J735" s="1015"/>
      <c r="K735" s="1012" t="s">
        <v>283</v>
      </c>
      <c r="L735" s="1015">
        <v>2395742.2000000002</v>
      </c>
      <c r="M735" s="1015"/>
      <c r="N735" s="1016">
        <v>3422</v>
      </c>
      <c r="O735" s="1015">
        <v>700.1</v>
      </c>
      <c r="P735" s="1015">
        <v>-1026257.8</v>
      </c>
      <c r="Q735" s="1015"/>
      <c r="R735" s="1015">
        <v>94701.71</v>
      </c>
      <c r="S735" s="1016">
        <v>171</v>
      </c>
    </row>
    <row r="736" spans="1:19">
      <c r="A736" s="1012" t="s">
        <v>1589</v>
      </c>
      <c r="B736" s="1012" t="s">
        <v>283</v>
      </c>
      <c r="C736" s="1012" t="s">
        <v>1590</v>
      </c>
      <c r="D736" s="1012" t="s">
        <v>1591</v>
      </c>
      <c r="E736" s="1012" t="s">
        <v>60</v>
      </c>
      <c r="F736" s="1013">
        <v>41285</v>
      </c>
      <c r="G736" s="1012" t="s">
        <v>283</v>
      </c>
      <c r="H736" s="1015"/>
      <c r="I736" s="1015"/>
      <c r="J736" s="1015"/>
      <c r="K736" s="1012" t="s">
        <v>283</v>
      </c>
      <c r="L736" s="1015"/>
      <c r="M736" s="1015">
        <v>-23957.42</v>
      </c>
      <c r="N736" s="1016"/>
      <c r="O736" s="1015"/>
      <c r="P736" s="1015"/>
      <c r="Q736" s="1015"/>
      <c r="R736" s="1015"/>
      <c r="S736" s="1016"/>
    </row>
    <row r="737" spans="1:19">
      <c r="A737" s="1012" t="s">
        <v>1589</v>
      </c>
      <c r="B737" s="1012" t="s">
        <v>283</v>
      </c>
      <c r="C737" s="1012" t="s">
        <v>1590</v>
      </c>
      <c r="D737" s="1012" t="s">
        <v>1591</v>
      </c>
      <c r="E737" s="1012" t="s">
        <v>60</v>
      </c>
      <c r="F737" s="1013">
        <v>41359</v>
      </c>
      <c r="G737" s="1012" t="s">
        <v>283</v>
      </c>
      <c r="H737" s="1015"/>
      <c r="I737" s="1015"/>
      <c r="J737" s="1015"/>
      <c r="K737" s="1012" t="s">
        <v>283</v>
      </c>
      <c r="L737" s="1015"/>
      <c r="M737" s="1015">
        <v>-1042.58</v>
      </c>
      <c r="N737" s="1016"/>
      <c r="O737" s="1015"/>
      <c r="P737" s="1015"/>
      <c r="Q737" s="1015"/>
      <c r="R737" s="1015"/>
      <c r="S737" s="1016"/>
    </row>
    <row r="738" spans="1:19">
      <c r="A738" s="1012" t="s">
        <v>1592</v>
      </c>
      <c r="B738" s="1012" t="s">
        <v>1593</v>
      </c>
      <c r="C738" s="1012" t="s">
        <v>1594</v>
      </c>
      <c r="D738" s="1012" t="s">
        <v>1595</v>
      </c>
      <c r="E738" s="1012" t="s">
        <v>89</v>
      </c>
      <c r="F738" s="1013">
        <v>40018</v>
      </c>
      <c r="G738" s="1012" t="s">
        <v>922</v>
      </c>
      <c r="H738" s="1015">
        <v>50000000</v>
      </c>
      <c r="I738" s="1015">
        <v>0</v>
      </c>
      <c r="J738" s="1015">
        <v>65558530.560000002</v>
      </c>
      <c r="K738" s="1012" t="s">
        <v>1196</v>
      </c>
      <c r="L738" s="1015"/>
      <c r="M738" s="1015"/>
      <c r="N738" s="1016"/>
      <c r="O738" s="1015"/>
      <c r="P738" s="1015"/>
      <c r="Q738" s="1015"/>
      <c r="R738" s="1015"/>
      <c r="S738" s="1016"/>
    </row>
    <row r="739" spans="1:19">
      <c r="A739" s="1012" t="s">
        <v>1592</v>
      </c>
      <c r="B739" s="1012" t="s">
        <v>283</v>
      </c>
      <c r="C739" s="1012" t="s">
        <v>1594</v>
      </c>
      <c r="D739" s="1012" t="s">
        <v>1595</v>
      </c>
      <c r="E739" s="1012" t="s">
        <v>89</v>
      </c>
      <c r="F739" s="1013">
        <v>40898</v>
      </c>
      <c r="G739" s="1012" t="s">
        <v>283</v>
      </c>
      <c r="H739" s="1015"/>
      <c r="I739" s="1015"/>
      <c r="J739" s="1015"/>
      <c r="K739" s="1012" t="s">
        <v>283</v>
      </c>
      <c r="L739" s="1015">
        <v>15000000</v>
      </c>
      <c r="M739" s="1015"/>
      <c r="N739" s="1016">
        <v>15000000</v>
      </c>
      <c r="O739" s="1015">
        <v>1</v>
      </c>
      <c r="P739" s="1015"/>
      <c r="Q739" s="1015"/>
      <c r="R739" s="1015"/>
      <c r="S739" s="1016"/>
    </row>
    <row r="740" spans="1:19">
      <c r="A740" s="1012" t="s">
        <v>1592</v>
      </c>
      <c r="B740" s="1012" t="s">
        <v>283</v>
      </c>
      <c r="C740" s="1012" t="s">
        <v>1594</v>
      </c>
      <c r="D740" s="1012" t="s">
        <v>1595</v>
      </c>
      <c r="E740" s="1012" t="s">
        <v>89</v>
      </c>
      <c r="F740" s="1013">
        <v>41254</v>
      </c>
      <c r="G740" s="1012" t="s">
        <v>283</v>
      </c>
      <c r="H740" s="1015"/>
      <c r="I740" s="1015"/>
      <c r="J740" s="1015"/>
      <c r="K740" s="1012" t="s">
        <v>283</v>
      </c>
      <c r="L740" s="1015">
        <v>35000000</v>
      </c>
      <c r="M740" s="1015"/>
      <c r="N740" s="1016">
        <v>35000000</v>
      </c>
      <c r="O740" s="1015">
        <v>1</v>
      </c>
      <c r="P740" s="1015"/>
      <c r="Q740" s="1015"/>
      <c r="R740" s="1015">
        <v>2500000</v>
      </c>
      <c r="S740" s="1016">
        <v>2500000</v>
      </c>
    </row>
    <row r="741" spans="1:19">
      <c r="A741" s="1012" t="s">
        <v>53</v>
      </c>
      <c r="B741" s="1012" t="s">
        <v>1194</v>
      </c>
      <c r="C741" s="1012" t="s">
        <v>1596</v>
      </c>
      <c r="D741" s="1012" t="s">
        <v>1597</v>
      </c>
      <c r="E741" s="1012" t="s">
        <v>56</v>
      </c>
      <c r="F741" s="1013">
        <v>39885</v>
      </c>
      <c r="G741" s="1012" t="s">
        <v>7</v>
      </c>
      <c r="H741" s="1015">
        <v>17000000</v>
      </c>
      <c r="I741" s="1015">
        <v>0</v>
      </c>
      <c r="J741" s="1015">
        <v>18204166.780000001</v>
      </c>
      <c r="K741" s="1012" t="s">
        <v>1196</v>
      </c>
      <c r="L741" s="1015"/>
      <c r="M741" s="1015"/>
      <c r="N741" s="1016"/>
      <c r="O741" s="1015"/>
      <c r="P741" s="1015"/>
      <c r="Q741" s="1015"/>
      <c r="R741" s="1015"/>
      <c r="S741" s="1016"/>
    </row>
    <row r="742" spans="1:19">
      <c r="A742" s="1012" t="s">
        <v>53</v>
      </c>
      <c r="B742" s="1012" t="s">
        <v>283</v>
      </c>
      <c r="C742" s="1012" t="s">
        <v>1596</v>
      </c>
      <c r="D742" s="1012" t="s">
        <v>1597</v>
      </c>
      <c r="E742" s="1012" t="s">
        <v>56</v>
      </c>
      <c r="F742" s="1013">
        <v>40403</v>
      </c>
      <c r="G742" s="1012" t="s">
        <v>283</v>
      </c>
      <c r="H742" s="1015"/>
      <c r="I742" s="1015"/>
      <c r="J742" s="1015"/>
      <c r="K742" s="1012" t="s">
        <v>283</v>
      </c>
      <c r="L742" s="1015">
        <v>17000000</v>
      </c>
      <c r="M742" s="1015"/>
      <c r="N742" s="1016">
        <v>17000</v>
      </c>
      <c r="O742" s="1015">
        <v>1000</v>
      </c>
      <c r="P742" s="1015"/>
      <c r="Q742" s="1015"/>
      <c r="R742" s="1015"/>
      <c r="S742" s="1016"/>
    </row>
    <row r="743" spans="1:19">
      <c r="A743" s="1012" t="s">
        <v>1598</v>
      </c>
      <c r="B743" s="1012" t="s">
        <v>953</v>
      </c>
      <c r="C743" s="1012" t="s">
        <v>1599</v>
      </c>
      <c r="D743" s="1012" t="s">
        <v>1600</v>
      </c>
      <c r="E743" s="1012" t="s">
        <v>105</v>
      </c>
      <c r="F743" s="1013">
        <v>39822</v>
      </c>
      <c r="G743" s="1012" t="s">
        <v>284</v>
      </c>
      <c r="H743" s="1015">
        <v>65000000</v>
      </c>
      <c r="I743" s="1015">
        <v>0</v>
      </c>
      <c r="J743" s="1015">
        <v>74518906.439999998</v>
      </c>
      <c r="K743" s="1012" t="s">
        <v>1196</v>
      </c>
      <c r="L743" s="1015"/>
      <c r="M743" s="1015"/>
      <c r="N743" s="1016"/>
      <c r="O743" s="1015"/>
      <c r="P743" s="1015"/>
      <c r="Q743" s="1015"/>
      <c r="R743" s="1015"/>
      <c r="S743" s="1016"/>
    </row>
    <row r="744" spans="1:19">
      <c r="A744" s="1012" t="s">
        <v>1598</v>
      </c>
      <c r="B744" s="1012" t="s">
        <v>283</v>
      </c>
      <c r="C744" s="1012" t="s">
        <v>1599</v>
      </c>
      <c r="D744" s="1012" t="s">
        <v>1600</v>
      </c>
      <c r="E744" s="1012" t="s">
        <v>105</v>
      </c>
      <c r="F744" s="1013">
        <v>40787</v>
      </c>
      <c r="G744" s="1012" t="s">
        <v>283</v>
      </c>
      <c r="H744" s="1015"/>
      <c r="I744" s="1015"/>
      <c r="J744" s="1015"/>
      <c r="K744" s="1012" t="s">
        <v>283</v>
      </c>
      <c r="L744" s="1015">
        <v>65000000</v>
      </c>
      <c r="M744" s="1015"/>
      <c r="N744" s="1016">
        <v>65000</v>
      </c>
      <c r="O744" s="1015">
        <v>1000</v>
      </c>
      <c r="P744" s="1015"/>
      <c r="Q744" s="1015"/>
      <c r="R744" s="1015"/>
      <c r="S744" s="1016"/>
    </row>
    <row r="745" spans="1:19">
      <c r="A745" s="1012" t="s">
        <v>1598</v>
      </c>
      <c r="B745" s="1012" t="s">
        <v>283</v>
      </c>
      <c r="C745" s="1012" t="s">
        <v>1599</v>
      </c>
      <c r="D745" s="1012" t="s">
        <v>1600</v>
      </c>
      <c r="E745" s="1012" t="s">
        <v>105</v>
      </c>
      <c r="F745" s="1013">
        <v>40870</v>
      </c>
      <c r="G745" s="1012" t="s">
        <v>283</v>
      </c>
      <c r="H745" s="1015"/>
      <c r="I745" s="1015"/>
      <c r="J745" s="1015"/>
      <c r="K745" s="1012" t="s">
        <v>283</v>
      </c>
      <c r="L745" s="1015"/>
      <c r="M745" s="1015"/>
      <c r="N745" s="1016"/>
      <c r="O745" s="1015"/>
      <c r="P745" s="1015"/>
      <c r="Q745" s="1015"/>
      <c r="R745" s="1015">
        <v>924462</v>
      </c>
      <c r="S745" s="1016">
        <v>616308</v>
      </c>
    </row>
    <row r="746" spans="1:19">
      <c r="A746" s="1012" t="s">
        <v>1601</v>
      </c>
      <c r="B746" s="1012" t="s">
        <v>3030</v>
      </c>
      <c r="C746" s="1012" t="s">
        <v>1602</v>
      </c>
      <c r="D746" s="1012" t="s">
        <v>1603</v>
      </c>
      <c r="E746" s="1012" t="s">
        <v>1604</v>
      </c>
      <c r="F746" s="1013">
        <v>39829</v>
      </c>
      <c r="G746" s="1012" t="s">
        <v>284</v>
      </c>
      <c r="H746" s="1015">
        <v>400000000</v>
      </c>
      <c r="I746" s="1015">
        <v>0</v>
      </c>
      <c r="J746" s="1015">
        <v>237563497.81</v>
      </c>
      <c r="K746" s="1012" t="s">
        <v>898</v>
      </c>
      <c r="L746" s="1015"/>
      <c r="M746" s="1015"/>
      <c r="N746" s="1016"/>
      <c r="O746" s="1015"/>
      <c r="P746" s="1015"/>
      <c r="Q746" s="1015"/>
      <c r="R746" s="1015"/>
      <c r="S746" s="1016"/>
    </row>
    <row r="747" spans="1:19">
      <c r="A747" s="1012" t="s">
        <v>1601</v>
      </c>
      <c r="B747" s="1012" t="s">
        <v>283</v>
      </c>
      <c r="C747" s="1012" t="s">
        <v>1602</v>
      </c>
      <c r="D747" s="1012" t="s">
        <v>1603</v>
      </c>
      <c r="E747" s="1012" t="s">
        <v>1604</v>
      </c>
      <c r="F747" s="1013">
        <v>41502</v>
      </c>
      <c r="G747" s="1012" t="s">
        <v>283</v>
      </c>
      <c r="H747" s="1015"/>
      <c r="I747" s="1015"/>
      <c r="J747" s="1015"/>
      <c r="K747" s="1012" t="s">
        <v>283</v>
      </c>
      <c r="L747" s="1015">
        <v>81000000</v>
      </c>
      <c r="M747" s="1015"/>
      <c r="N747" s="1016">
        <v>12000000</v>
      </c>
      <c r="O747" s="1015">
        <v>6.75</v>
      </c>
      <c r="P747" s="1015">
        <v>-64711540.920000002</v>
      </c>
      <c r="Q747" s="1015"/>
      <c r="R747" s="1015"/>
      <c r="S747" s="1016"/>
    </row>
    <row r="748" spans="1:19">
      <c r="A748" s="1012" t="s">
        <v>1601</v>
      </c>
      <c r="B748" s="1012" t="s">
        <v>283</v>
      </c>
      <c r="C748" s="1012" t="s">
        <v>1602</v>
      </c>
      <c r="D748" s="1012" t="s">
        <v>1603</v>
      </c>
      <c r="E748" s="1012" t="s">
        <v>1604</v>
      </c>
      <c r="F748" s="1013">
        <v>41530</v>
      </c>
      <c r="G748" s="1012" t="s">
        <v>283</v>
      </c>
      <c r="H748" s="1015"/>
      <c r="I748" s="1015"/>
      <c r="J748" s="1015"/>
      <c r="K748" s="1012" t="s">
        <v>283</v>
      </c>
      <c r="L748" s="1015">
        <v>8514153</v>
      </c>
      <c r="M748" s="1015"/>
      <c r="N748" s="1016">
        <v>1261356</v>
      </c>
      <c r="O748" s="1015">
        <v>6.75</v>
      </c>
      <c r="P748" s="1015">
        <v>-6802024.2006999999</v>
      </c>
      <c r="Q748" s="1015"/>
      <c r="R748" s="1015"/>
      <c r="S748" s="1016"/>
    </row>
    <row r="749" spans="1:19">
      <c r="A749" s="1012" t="s">
        <v>1601</v>
      </c>
      <c r="B749" s="1012" t="s">
        <v>283</v>
      </c>
      <c r="C749" s="1012" t="s">
        <v>1602</v>
      </c>
      <c r="D749" s="1012" t="s">
        <v>1603</v>
      </c>
      <c r="E749" s="1012" t="s">
        <v>1604</v>
      </c>
      <c r="F749" s="1013">
        <v>41978</v>
      </c>
      <c r="G749" s="1012" t="s">
        <v>283</v>
      </c>
      <c r="H749" s="1015"/>
      <c r="I749" s="1015"/>
      <c r="J749" s="1015"/>
      <c r="K749" s="1012" t="s">
        <v>283</v>
      </c>
      <c r="L749" s="1015">
        <v>22063492.109999999</v>
      </c>
      <c r="M749" s="1015">
        <v>-74611.09</v>
      </c>
      <c r="N749" s="1016">
        <v>4388888</v>
      </c>
      <c r="O749" s="1015">
        <v>5.0271249999999998</v>
      </c>
      <c r="P749" s="1015">
        <v>-31229144.007100001</v>
      </c>
      <c r="Q749" s="1015"/>
      <c r="R749" s="1015"/>
      <c r="S749" s="1016"/>
    </row>
    <row r="750" spans="1:19">
      <c r="A750" s="1012" t="s">
        <v>1601</v>
      </c>
      <c r="B750" s="1012" t="s">
        <v>283</v>
      </c>
      <c r="C750" s="1012" t="s">
        <v>1602</v>
      </c>
      <c r="D750" s="1012" t="s">
        <v>1603</v>
      </c>
      <c r="E750" s="1012" t="s">
        <v>1604</v>
      </c>
      <c r="F750" s="1013">
        <v>42069</v>
      </c>
      <c r="G750" s="1012" t="s">
        <v>283</v>
      </c>
      <c r="H750" s="1015"/>
      <c r="I750" s="1015"/>
      <c r="J750" s="1015"/>
      <c r="K750" s="1012" t="s">
        <v>283</v>
      </c>
      <c r="L750" s="1015">
        <v>29708351.899999999</v>
      </c>
      <c r="M750" s="1015">
        <v>-85000</v>
      </c>
      <c r="N750" s="1016">
        <v>5000000</v>
      </c>
      <c r="O750" s="1015">
        <v>5.9416700000000002</v>
      </c>
      <c r="P750" s="1015">
        <v>-31004790.149900001</v>
      </c>
      <c r="Q750" s="1015"/>
      <c r="R750" s="1015"/>
      <c r="S750" s="1016"/>
    </row>
    <row r="751" spans="1:19">
      <c r="A751" s="1012" t="s">
        <v>1601</v>
      </c>
      <c r="B751" s="1012" t="s">
        <v>283</v>
      </c>
      <c r="C751" s="1012" t="s">
        <v>1602</v>
      </c>
      <c r="D751" s="1012" t="s">
        <v>1603</v>
      </c>
      <c r="E751" s="1012" t="s">
        <v>1604</v>
      </c>
      <c r="F751" s="1013">
        <v>42870</v>
      </c>
      <c r="G751" s="1012" t="s">
        <v>283</v>
      </c>
      <c r="H751" s="1015"/>
      <c r="I751" s="1015"/>
      <c r="J751" s="1015"/>
      <c r="K751" s="1012" t="s">
        <v>283</v>
      </c>
      <c r="L751" s="1015">
        <v>57735612.329999998</v>
      </c>
      <c r="M751" s="1015"/>
      <c r="N751" s="1016">
        <v>10291553</v>
      </c>
      <c r="O751" s="1015">
        <v>5.61</v>
      </c>
      <c r="P751" s="1015">
        <v>-67230891.510800004</v>
      </c>
      <c r="Q751" s="1015"/>
      <c r="R751" s="1015"/>
      <c r="S751" s="1016"/>
    </row>
    <row r="752" spans="1:19">
      <c r="A752" s="1012" t="s">
        <v>1601</v>
      </c>
      <c r="B752" s="1012" t="s">
        <v>283</v>
      </c>
      <c r="C752" s="1012" t="s">
        <v>1602</v>
      </c>
      <c r="D752" s="1012" t="s">
        <v>1603</v>
      </c>
      <c r="E752" s="1012" t="s">
        <v>1604</v>
      </c>
      <c r="F752" s="1013">
        <v>43237</v>
      </c>
      <c r="G752" s="1012" t="s">
        <v>283</v>
      </c>
      <c r="H752" s="1015"/>
      <c r="I752" s="1015"/>
      <c r="J752" s="1015"/>
      <c r="K752" s="1012" t="s">
        <v>283</v>
      </c>
      <c r="L752" s="1015"/>
      <c r="M752" s="1015"/>
      <c r="N752" s="1016"/>
      <c r="O752" s="1015"/>
      <c r="P752" s="1015"/>
      <c r="Q752" s="1015">
        <v>6.58</v>
      </c>
      <c r="R752" s="1015"/>
      <c r="S752" s="1016"/>
    </row>
    <row r="753" spans="1:19">
      <c r="A753" s="1012" t="s">
        <v>1601</v>
      </c>
      <c r="B753" s="1012" t="s">
        <v>283</v>
      </c>
      <c r="C753" s="1012" t="s">
        <v>1602</v>
      </c>
      <c r="D753" s="1012" t="s">
        <v>1603</v>
      </c>
      <c r="E753" s="1012" t="s">
        <v>1604</v>
      </c>
      <c r="F753" s="1013">
        <v>43241</v>
      </c>
      <c r="G753" s="1012" t="s">
        <v>283</v>
      </c>
      <c r="H753" s="1015"/>
      <c r="I753" s="1015"/>
      <c r="J753" s="1015"/>
      <c r="K753" s="1012" t="s">
        <v>283</v>
      </c>
      <c r="L753" s="1015"/>
      <c r="M753" s="1015"/>
      <c r="N753" s="1016"/>
      <c r="O753" s="1015"/>
      <c r="P753" s="1015"/>
      <c r="Q753" s="1015">
        <v>5702106.6600000001</v>
      </c>
      <c r="R753" s="1015"/>
      <c r="S753" s="1016"/>
    </row>
    <row r="754" spans="1:19">
      <c r="A754" s="1012" t="s">
        <v>1605</v>
      </c>
      <c r="B754" s="1012" t="s">
        <v>891</v>
      </c>
      <c r="C754" s="1012" t="s">
        <v>1606</v>
      </c>
      <c r="D754" s="1012" t="s">
        <v>1607</v>
      </c>
      <c r="E754" s="1012" t="s">
        <v>89</v>
      </c>
      <c r="F754" s="1013">
        <v>39864</v>
      </c>
      <c r="G754" s="1012" t="s">
        <v>285</v>
      </c>
      <c r="H754" s="1015">
        <v>7350000</v>
      </c>
      <c r="I754" s="1015">
        <v>0</v>
      </c>
      <c r="J754" s="1015">
        <v>9050516.5</v>
      </c>
      <c r="K754" s="1012" t="s">
        <v>1196</v>
      </c>
      <c r="L754" s="1015"/>
      <c r="M754" s="1015"/>
      <c r="N754" s="1016"/>
      <c r="O754" s="1015"/>
      <c r="P754" s="1015"/>
      <c r="Q754" s="1015"/>
      <c r="R754" s="1015"/>
      <c r="S754" s="1016"/>
    </row>
    <row r="755" spans="1:19">
      <c r="A755" s="1012" t="s">
        <v>1605</v>
      </c>
      <c r="B755" s="1012" t="s">
        <v>283</v>
      </c>
      <c r="C755" s="1012" t="s">
        <v>1606</v>
      </c>
      <c r="D755" s="1012" t="s">
        <v>1607</v>
      </c>
      <c r="E755" s="1012" t="s">
        <v>89</v>
      </c>
      <c r="F755" s="1013">
        <v>40926</v>
      </c>
      <c r="G755" s="1012" t="s">
        <v>283</v>
      </c>
      <c r="H755" s="1015"/>
      <c r="I755" s="1015"/>
      <c r="J755" s="1015"/>
      <c r="K755" s="1012" t="s">
        <v>283</v>
      </c>
      <c r="L755" s="1015">
        <v>3675000</v>
      </c>
      <c r="M755" s="1015"/>
      <c r="N755" s="1016">
        <v>3675</v>
      </c>
      <c r="O755" s="1015">
        <v>1000</v>
      </c>
      <c r="P755" s="1015"/>
      <c r="Q755" s="1015"/>
      <c r="R755" s="1015"/>
      <c r="S755" s="1016"/>
    </row>
    <row r="756" spans="1:19">
      <c r="A756" s="1012" t="s">
        <v>1605</v>
      </c>
      <c r="B756" s="1012" t="s">
        <v>283</v>
      </c>
      <c r="C756" s="1012" t="s">
        <v>1606</v>
      </c>
      <c r="D756" s="1012" t="s">
        <v>1607</v>
      </c>
      <c r="E756" s="1012" t="s">
        <v>89</v>
      </c>
      <c r="F756" s="1013">
        <v>41206</v>
      </c>
      <c r="G756" s="1012" t="s">
        <v>283</v>
      </c>
      <c r="H756" s="1015"/>
      <c r="I756" s="1015"/>
      <c r="J756" s="1015"/>
      <c r="K756" s="1012" t="s">
        <v>283</v>
      </c>
      <c r="L756" s="1015">
        <v>3675000</v>
      </c>
      <c r="M756" s="1015"/>
      <c r="N756" s="1016">
        <v>3675</v>
      </c>
      <c r="O756" s="1015">
        <v>1000</v>
      </c>
      <c r="P756" s="1015"/>
      <c r="Q756" s="1015"/>
      <c r="R756" s="1015">
        <v>368000</v>
      </c>
      <c r="S756" s="1016">
        <v>368</v>
      </c>
    </row>
    <row r="757" spans="1:19">
      <c r="A757" s="1012" t="s">
        <v>1608</v>
      </c>
      <c r="B757" s="1012" t="s">
        <v>933</v>
      </c>
      <c r="C757" s="1012" t="s">
        <v>1609</v>
      </c>
      <c r="D757" s="1012" t="s">
        <v>1610</v>
      </c>
      <c r="E757" s="1012" t="s">
        <v>1238</v>
      </c>
      <c r="F757" s="1013">
        <v>39850</v>
      </c>
      <c r="G757" s="1012" t="s">
        <v>285</v>
      </c>
      <c r="H757" s="1015">
        <v>3345000</v>
      </c>
      <c r="I757" s="1015">
        <v>0</v>
      </c>
      <c r="J757" s="1015">
        <v>3960105</v>
      </c>
      <c r="K757" s="1012" t="s">
        <v>1196</v>
      </c>
      <c r="L757" s="1015"/>
      <c r="M757" s="1015"/>
      <c r="N757" s="1016"/>
      <c r="O757" s="1015"/>
      <c r="P757" s="1015"/>
      <c r="Q757" s="1015"/>
      <c r="R757" s="1015"/>
      <c r="S757" s="1016"/>
    </row>
    <row r="758" spans="1:19">
      <c r="A758" s="1012" t="s">
        <v>1608</v>
      </c>
      <c r="B758" s="1012" t="s">
        <v>283</v>
      </c>
      <c r="C758" s="1012" t="s">
        <v>1609</v>
      </c>
      <c r="D758" s="1012" t="s">
        <v>1610</v>
      </c>
      <c r="E758" s="1012" t="s">
        <v>1238</v>
      </c>
      <c r="F758" s="1013">
        <v>40745</v>
      </c>
      <c r="G758" s="1012" t="s">
        <v>283</v>
      </c>
      <c r="H758" s="1015"/>
      <c r="I758" s="1015"/>
      <c r="J758" s="1015"/>
      <c r="K758" s="1012" t="s">
        <v>283</v>
      </c>
      <c r="L758" s="1015">
        <v>3345000</v>
      </c>
      <c r="M758" s="1015"/>
      <c r="N758" s="1016">
        <v>3345</v>
      </c>
      <c r="O758" s="1015">
        <v>1000</v>
      </c>
      <c r="P758" s="1015"/>
      <c r="Q758" s="1015"/>
      <c r="R758" s="1015">
        <v>167000</v>
      </c>
      <c r="S758" s="1016">
        <v>167</v>
      </c>
    </row>
    <row r="759" spans="1:19">
      <c r="A759" s="1012" t="s">
        <v>1611</v>
      </c>
      <c r="B759" s="1012" t="s">
        <v>933</v>
      </c>
      <c r="C759" s="1012" t="s">
        <v>1612</v>
      </c>
      <c r="D759" s="1012" t="s">
        <v>1613</v>
      </c>
      <c r="E759" s="1012" t="s">
        <v>89</v>
      </c>
      <c r="F759" s="1013">
        <v>39829</v>
      </c>
      <c r="G759" s="1012" t="s">
        <v>285</v>
      </c>
      <c r="H759" s="1015">
        <v>10000000</v>
      </c>
      <c r="I759" s="1015">
        <v>0</v>
      </c>
      <c r="J759" s="1015">
        <v>11941222.220000001</v>
      </c>
      <c r="K759" s="1012" t="s">
        <v>1196</v>
      </c>
      <c r="L759" s="1015"/>
      <c r="M759" s="1015"/>
      <c r="N759" s="1016"/>
      <c r="O759" s="1015"/>
      <c r="P759" s="1015"/>
      <c r="Q759" s="1015"/>
      <c r="R759" s="1015"/>
      <c r="S759" s="1016"/>
    </row>
    <row r="760" spans="1:19">
      <c r="A760" s="1012" t="s">
        <v>1611</v>
      </c>
      <c r="B760" s="1012" t="s">
        <v>283</v>
      </c>
      <c r="C760" s="1012" t="s">
        <v>1612</v>
      </c>
      <c r="D760" s="1012" t="s">
        <v>1613</v>
      </c>
      <c r="E760" s="1012" t="s">
        <v>89</v>
      </c>
      <c r="F760" s="1013">
        <v>40794</v>
      </c>
      <c r="G760" s="1012" t="s">
        <v>283</v>
      </c>
      <c r="H760" s="1015"/>
      <c r="I760" s="1015"/>
      <c r="J760" s="1015"/>
      <c r="K760" s="1012" t="s">
        <v>283</v>
      </c>
      <c r="L760" s="1015">
        <v>10000000</v>
      </c>
      <c r="M760" s="1015"/>
      <c r="N760" s="1016">
        <v>10000</v>
      </c>
      <c r="O760" s="1015">
        <v>1000</v>
      </c>
      <c r="P760" s="1015"/>
      <c r="Q760" s="1015"/>
      <c r="R760" s="1015">
        <v>500000</v>
      </c>
      <c r="S760" s="1016">
        <v>500</v>
      </c>
    </row>
    <row r="761" spans="1:19">
      <c r="A761" s="1012" t="s">
        <v>1614</v>
      </c>
      <c r="B761" s="1012" t="s">
        <v>924</v>
      </c>
      <c r="C761" s="1012" t="s">
        <v>1615</v>
      </c>
      <c r="D761" s="1012" t="s">
        <v>1139</v>
      </c>
      <c r="E761" s="1012" t="s">
        <v>998</v>
      </c>
      <c r="F761" s="1013">
        <v>39813</v>
      </c>
      <c r="G761" s="1012" t="s">
        <v>285</v>
      </c>
      <c r="H761" s="1015">
        <v>295400000</v>
      </c>
      <c r="I761" s="1015">
        <v>0</v>
      </c>
      <c r="J761" s="1015">
        <v>119071500.97</v>
      </c>
      <c r="K761" s="1012" t="s">
        <v>898</v>
      </c>
      <c r="L761" s="1015"/>
      <c r="M761" s="1015"/>
      <c r="N761" s="1016"/>
      <c r="O761" s="1015"/>
      <c r="P761" s="1015"/>
      <c r="Q761" s="1015"/>
      <c r="R761" s="1015"/>
      <c r="S761" s="1016"/>
    </row>
    <row r="762" spans="1:19">
      <c r="A762" s="1012" t="s">
        <v>1614</v>
      </c>
      <c r="B762" s="1012" t="s">
        <v>283</v>
      </c>
      <c r="C762" s="1012" t="s">
        <v>1615</v>
      </c>
      <c r="D762" s="1012" t="s">
        <v>1139</v>
      </c>
      <c r="E762" s="1012" t="s">
        <v>998</v>
      </c>
      <c r="F762" s="1013">
        <v>41494</v>
      </c>
      <c r="G762" s="1012" t="s">
        <v>283</v>
      </c>
      <c r="H762" s="1015"/>
      <c r="I762" s="1015"/>
      <c r="J762" s="1015"/>
      <c r="K762" s="1012" t="s">
        <v>283</v>
      </c>
      <c r="L762" s="1015">
        <v>105000</v>
      </c>
      <c r="M762" s="1015"/>
      <c r="N762" s="1016">
        <v>300</v>
      </c>
      <c r="O762" s="1015">
        <v>350</v>
      </c>
      <c r="P762" s="1015">
        <v>-195000</v>
      </c>
      <c r="Q762" s="1015"/>
      <c r="R762" s="1015"/>
      <c r="S762" s="1016"/>
    </row>
    <row r="763" spans="1:19">
      <c r="A763" s="1012" t="s">
        <v>1614</v>
      </c>
      <c r="B763" s="1012" t="s">
        <v>283</v>
      </c>
      <c r="C763" s="1012" t="s">
        <v>1615</v>
      </c>
      <c r="D763" s="1012" t="s">
        <v>1139</v>
      </c>
      <c r="E763" s="1012" t="s">
        <v>998</v>
      </c>
      <c r="F763" s="1013">
        <v>41495</v>
      </c>
      <c r="G763" s="1012" t="s">
        <v>283</v>
      </c>
      <c r="H763" s="1015"/>
      <c r="I763" s="1015"/>
      <c r="J763" s="1015"/>
      <c r="K763" s="1012" t="s">
        <v>283</v>
      </c>
      <c r="L763" s="1015">
        <v>12171950</v>
      </c>
      <c r="M763" s="1015"/>
      <c r="N763" s="1016">
        <v>34777</v>
      </c>
      <c r="O763" s="1015">
        <v>350</v>
      </c>
      <c r="P763" s="1015">
        <v>-22605050</v>
      </c>
      <c r="Q763" s="1015"/>
      <c r="R763" s="1015">
        <v>2430181.71</v>
      </c>
      <c r="S763" s="1016">
        <v>4299</v>
      </c>
    </row>
    <row r="764" spans="1:19">
      <c r="A764" s="1012" t="s">
        <v>1614</v>
      </c>
      <c r="B764" s="1012" t="s">
        <v>283</v>
      </c>
      <c r="C764" s="1012" t="s">
        <v>1615</v>
      </c>
      <c r="D764" s="1012" t="s">
        <v>1139</v>
      </c>
      <c r="E764" s="1012" t="s">
        <v>998</v>
      </c>
      <c r="F764" s="1013">
        <v>41498</v>
      </c>
      <c r="G764" s="1012" t="s">
        <v>283</v>
      </c>
      <c r="H764" s="1015"/>
      <c r="I764" s="1015"/>
      <c r="J764" s="1015"/>
      <c r="K764" s="1012" t="s">
        <v>283</v>
      </c>
      <c r="L764" s="1015">
        <v>87028900</v>
      </c>
      <c r="M764" s="1015"/>
      <c r="N764" s="1016">
        <v>248654</v>
      </c>
      <c r="O764" s="1015">
        <v>350</v>
      </c>
      <c r="P764" s="1015">
        <v>-161625100</v>
      </c>
      <c r="Q764" s="1015"/>
      <c r="R764" s="1015">
        <v>5919151.5899999999</v>
      </c>
      <c r="S764" s="1016">
        <v>10471</v>
      </c>
    </row>
    <row r="765" spans="1:19">
      <c r="A765" s="1012" t="s">
        <v>1614</v>
      </c>
      <c r="B765" s="1012" t="s">
        <v>283</v>
      </c>
      <c r="C765" s="1012" t="s">
        <v>1615</v>
      </c>
      <c r="D765" s="1012" t="s">
        <v>1139</v>
      </c>
      <c r="E765" s="1012" t="s">
        <v>998</v>
      </c>
      <c r="F765" s="1013">
        <v>41529</v>
      </c>
      <c r="G765" s="1012" t="s">
        <v>283</v>
      </c>
      <c r="H765" s="1015"/>
      <c r="I765" s="1015"/>
      <c r="J765" s="1015"/>
      <c r="K765" s="1012" t="s">
        <v>283</v>
      </c>
      <c r="L765" s="1015"/>
      <c r="M765" s="1015">
        <v>-993058.5</v>
      </c>
      <c r="N765" s="1016"/>
      <c r="O765" s="1015"/>
      <c r="P765" s="1015"/>
      <c r="Q765" s="1015"/>
      <c r="R765" s="1015"/>
      <c r="S765" s="1016"/>
    </row>
    <row r="766" spans="1:19">
      <c r="A766" s="1012" t="s">
        <v>1614</v>
      </c>
      <c r="B766" s="1012" t="s">
        <v>283</v>
      </c>
      <c r="C766" s="1012" t="s">
        <v>1615</v>
      </c>
      <c r="D766" s="1012" t="s">
        <v>1139</v>
      </c>
      <c r="E766" s="1012" t="s">
        <v>998</v>
      </c>
      <c r="F766" s="1013">
        <v>41541</v>
      </c>
      <c r="G766" s="1012" t="s">
        <v>283</v>
      </c>
      <c r="H766" s="1015"/>
      <c r="I766" s="1015"/>
      <c r="J766" s="1015"/>
      <c r="K766" s="1012" t="s">
        <v>283</v>
      </c>
      <c r="L766" s="1015">
        <v>3209702.21</v>
      </c>
      <c r="M766" s="1015"/>
      <c r="N766" s="1016">
        <v>5819</v>
      </c>
      <c r="O766" s="1015">
        <v>551.59</v>
      </c>
      <c r="P766" s="1015">
        <v>-2609297.79</v>
      </c>
      <c r="Q766" s="1015"/>
      <c r="R766" s="1015"/>
      <c r="S766" s="1016"/>
    </row>
    <row r="767" spans="1:19">
      <c r="A767" s="1012" t="s">
        <v>1614</v>
      </c>
      <c r="B767" s="1012" t="s">
        <v>283</v>
      </c>
      <c r="C767" s="1012" t="s">
        <v>1615</v>
      </c>
      <c r="D767" s="1012" t="s">
        <v>1139</v>
      </c>
      <c r="E767" s="1012" t="s">
        <v>998</v>
      </c>
      <c r="F767" s="1013">
        <v>41542</v>
      </c>
      <c r="G767" s="1012" t="s">
        <v>283</v>
      </c>
      <c r="H767" s="1015"/>
      <c r="I767" s="1015"/>
      <c r="J767" s="1015"/>
      <c r="K767" s="1012" t="s">
        <v>283</v>
      </c>
      <c r="L767" s="1015">
        <v>3226801.5</v>
      </c>
      <c r="M767" s="1015"/>
      <c r="N767" s="1016">
        <v>5850</v>
      </c>
      <c r="O767" s="1015">
        <v>551.59</v>
      </c>
      <c r="P767" s="1015">
        <v>-2623198.5</v>
      </c>
      <c r="Q767" s="1015"/>
      <c r="R767" s="1015"/>
      <c r="S767" s="1016"/>
    </row>
    <row r="768" spans="1:19">
      <c r="A768" s="1012" t="s">
        <v>1614</v>
      </c>
      <c r="B768" s="1012" t="s">
        <v>283</v>
      </c>
      <c r="C768" s="1012" t="s">
        <v>1615</v>
      </c>
      <c r="D768" s="1012" t="s">
        <v>1139</v>
      </c>
      <c r="E768" s="1012" t="s">
        <v>998</v>
      </c>
      <c r="F768" s="1013">
        <v>41576</v>
      </c>
      <c r="G768" s="1012" t="s">
        <v>283</v>
      </c>
      <c r="H768" s="1015"/>
      <c r="I768" s="1015"/>
      <c r="J768" s="1015"/>
      <c r="K768" s="1012" t="s">
        <v>283</v>
      </c>
      <c r="L768" s="1015"/>
      <c r="M768" s="1015">
        <v>-64365.04</v>
      </c>
      <c r="N768" s="1016"/>
      <c r="O768" s="1015"/>
      <c r="P768" s="1015"/>
      <c r="Q768" s="1015"/>
      <c r="R768" s="1015"/>
      <c r="S768" s="1016"/>
    </row>
    <row r="769" spans="1:19">
      <c r="A769" s="1012" t="s">
        <v>1616</v>
      </c>
      <c r="B769" s="1012" t="s">
        <v>953</v>
      </c>
      <c r="C769" s="1012" t="s">
        <v>1617</v>
      </c>
      <c r="D769" s="1012" t="s">
        <v>1618</v>
      </c>
      <c r="E769" s="1012" t="s">
        <v>89</v>
      </c>
      <c r="F769" s="1013">
        <v>39878</v>
      </c>
      <c r="G769" s="1012" t="s">
        <v>284</v>
      </c>
      <c r="H769" s="1015">
        <v>100000000</v>
      </c>
      <c r="I769" s="1015">
        <v>0</v>
      </c>
      <c r="J769" s="1015">
        <v>112410898.89</v>
      </c>
      <c r="K769" s="1012" t="s">
        <v>1196</v>
      </c>
      <c r="L769" s="1015"/>
      <c r="M769" s="1015"/>
      <c r="N769" s="1016"/>
      <c r="O769" s="1015"/>
      <c r="P769" s="1015"/>
      <c r="Q769" s="1015"/>
      <c r="R769" s="1015"/>
      <c r="S769" s="1016"/>
    </row>
    <row r="770" spans="1:19">
      <c r="A770" s="1012" t="s">
        <v>1616</v>
      </c>
      <c r="B770" s="1012" t="s">
        <v>283</v>
      </c>
      <c r="C770" s="1012" t="s">
        <v>1617</v>
      </c>
      <c r="D770" s="1012" t="s">
        <v>1618</v>
      </c>
      <c r="E770" s="1012" t="s">
        <v>89</v>
      </c>
      <c r="F770" s="1013">
        <v>40780</v>
      </c>
      <c r="G770" s="1012" t="s">
        <v>283</v>
      </c>
      <c r="H770" s="1015"/>
      <c r="I770" s="1015"/>
      <c r="J770" s="1015"/>
      <c r="K770" s="1012" t="s">
        <v>283</v>
      </c>
      <c r="L770" s="1015">
        <v>100000000</v>
      </c>
      <c r="M770" s="1015"/>
      <c r="N770" s="1016">
        <v>100000</v>
      </c>
      <c r="O770" s="1015">
        <v>1000</v>
      </c>
      <c r="P770" s="1015"/>
      <c r="Q770" s="1015"/>
      <c r="R770" s="1015"/>
      <c r="S770" s="1016"/>
    </row>
    <row r="771" spans="1:19">
      <c r="A771" s="1012" t="s">
        <v>1616</v>
      </c>
      <c r="B771" s="1012" t="s">
        <v>283</v>
      </c>
      <c r="C771" s="1012" t="s">
        <v>1617</v>
      </c>
      <c r="D771" s="1012" t="s">
        <v>1618</v>
      </c>
      <c r="E771" s="1012" t="s">
        <v>89</v>
      </c>
      <c r="F771" s="1013">
        <v>40870</v>
      </c>
      <c r="G771" s="1012" t="s">
        <v>283</v>
      </c>
      <c r="H771" s="1015"/>
      <c r="I771" s="1015"/>
      <c r="J771" s="1015"/>
      <c r="K771" s="1012" t="s">
        <v>283</v>
      </c>
      <c r="L771" s="1015"/>
      <c r="M771" s="1015"/>
      <c r="N771" s="1016"/>
      <c r="O771" s="1015"/>
      <c r="P771" s="1015"/>
      <c r="Q771" s="1015"/>
      <c r="R771" s="1015">
        <v>63677</v>
      </c>
      <c r="S771" s="1016">
        <v>573833</v>
      </c>
    </row>
    <row r="772" spans="1:19">
      <c r="A772" s="1012" t="s">
        <v>1619</v>
      </c>
      <c r="B772" s="1012" t="s">
        <v>1077</v>
      </c>
      <c r="C772" s="1012" t="s">
        <v>1620</v>
      </c>
      <c r="D772" s="1012" t="s">
        <v>1621</v>
      </c>
      <c r="E772" s="1012" t="s">
        <v>6</v>
      </c>
      <c r="F772" s="1013">
        <v>39913</v>
      </c>
      <c r="G772" s="1012" t="s">
        <v>284</v>
      </c>
      <c r="H772" s="1015">
        <v>2211000</v>
      </c>
      <c r="I772" s="1015">
        <v>0</v>
      </c>
      <c r="J772" s="1015">
        <v>4693275.6100000003</v>
      </c>
      <c r="K772" s="1012" t="s">
        <v>898</v>
      </c>
      <c r="L772" s="1015"/>
      <c r="M772" s="1015"/>
      <c r="N772" s="1016"/>
      <c r="O772" s="1015"/>
      <c r="P772" s="1015"/>
      <c r="Q772" s="1015"/>
      <c r="R772" s="1015"/>
      <c r="S772" s="1016"/>
    </row>
    <row r="773" spans="1:19">
      <c r="A773" s="1012" t="s">
        <v>1619</v>
      </c>
      <c r="B773" s="1012" t="s">
        <v>283</v>
      </c>
      <c r="C773" s="1012" t="s">
        <v>1620</v>
      </c>
      <c r="D773" s="1012" t="s">
        <v>1621</v>
      </c>
      <c r="E773" s="1012" t="s">
        <v>6</v>
      </c>
      <c r="F773" s="1013">
        <v>40158</v>
      </c>
      <c r="G773" s="1012" t="s">
        <v>283</v>
      </c>
      <c r="H773" s="1015">
        <v>2032000</v>
      </c>
      <c r="I773" s="1015"/>
      <c r="J773" s="1015"/>
      <c r="K773" s="1012" t="s">
        <v>283</v>
      </c>
      <c r="L773" s="1015"/>
      <c r="M773" s="1015"/>
      <c r="N773" s="1016"/>
      <c r="O773" s="1015"/>
      <c r="P773" s="1015"/>
      <c r="Q773" s="1015"/>
      <c r="R773" s="1015"/>
      <c r="S773" s="1016"/>
    </row>
    <row r="774" spans="1:19">
      <c r="A774" s="1012" t="s">
        <v>1619</v>
      </c>
      <c r="B774" s="1012" t="s">
        <v>283</v>
      </c>
      <c r="C774" s="1012" t="s">
        <v>1620</v>
      </c>
      <c r="D774" s="1012" t="s">
        <v>1621</v>
      </c>
      <c r="E774" s="1012" t="s">
        <v>6</v>
      </c>
      <c r="F774" s="1013">
        <v>41262</v>
      </c>
      <c r="G774" s="1012" t="s">
        <v>283</v>
      </c>
      <c r="H774" s="1015"/>
      <c r="I774" s="1015"/>
      <c r="J774" s="1015"/>
      <c r="K774" s="1012" t="s">
        <v>283</v>
      </c>
      <c r="L774" s="1015">
        <v>1373084</v>
      </c>
      <c r="M774" s="1015"/>
      <c r="N774" s="1016">
        <v>1500</v>
      </c>
      <c r="O774" s="1015">
        <v>915.38933299999997</v>
      </c>
      <c r="P774" s="1015">
        <v>-126916</v>
      </c>
      <c r="Q774" s="1015"/>
      <c r="R774" s="1015">
        <v>90461.65</v>
      </c>
      <c r="S774" s="1016">
        <v>111</v>
      </c>
    </row>
    <row r="775" spans="1:19">
      <c r="A775" s="1012" t="s">
        <v>1619</v>
      </c>
      <c r="B775" s="1012" t="s">
        <v>283</v>
      </c>
      <c r="C775" s="1012" t="s">
        <v>1620</v>
      </c>
      <c r="D775" s="1012" t="s">
        <v>1621</v>
      </c>
      <c r="E775" s="1012" t="s">
        <v>6</v>
      </c>
      <c r="F775" s="1013">
        <v>41263</v>
      </c>
      <c r="G775" s="1012" t="s">
        <v>283</v>
      </c>
      <c r="H775" s="1015"/>
      <c r="I775" s="1015"/>
      <c r="J775" s="1015"/>
      <c r="K775" s="1012" t="s">
        <v>283</v>
      </c>
      <c r="L775" s="1015">
        <v>2510399.84</v>
      </c>
      <c r="M775" s="1015"/>
      <c r="N775" s="1016">
        <v>2743</v>
      </c>
      <c r="O775" s="1015">
        <v>915.20227399999999</v>
      </c>
      <c r="P775" s="1015">
        <v>-232600.16</v>
      </c>
      <c r="Q775" s="1015"/>
      <c r="R775" s="1015"/>
      <c r="S775" s="1016"/>
    </row>
    <row r="776" spans="1:19">
      <c r="A776" s="1012" t="s">
        <v>1619</v>
      </c>
      <c r="B776" s="1012" t="s">
        <v>283</v>
      </c>
      <c r="C776" s="1012" t="s">
        <v>1620</v>
      </c>
      <c r="D776" s="1012" t="s">
        <v>1621</v>
      </c>
      <c r="E776" s="1012" t="s">
        <v>6</v>
      </c>
      <c r="F776" s="1013">
        <v>41285</v>
      </c>
      <c r="G776" s="1012" t="s">
        <v>283</v>
      </c>
      <c r="H776" s="1015"/>
      <c r="I776" s="1015"/>
      <c r="J776" s="1015"/>
      <c r="K776" s="1012" t="s">
        <v>283</v>
      </c>
      <c r="L776" s="1015"/>
      <c r="M776" s="1015">
        <v>-33333.33</v>
      </c>
      <c r="N776" s="1016"/>
      <c r="O776" s="1015"/>
      <c r="P776" s="1015"/>
      <c r="Q776" s="1015"/>
      <c r="R776" s="1015"/>
      <c r="S776" s="1016"/>
    </row>
    <row r="777" spans="1:19">
      <c r="A777" s="1012" t="s">
        <v>1622</v>
      </c>
      <c r="B777" s="1012" t="s">
        <v>953</v>
      </c>
      <c r="C777" s="1012" t="s">
        <v>1623</v>
      </c>
      <c r="D777" s="1012" t="s">
        <v>1624</v>
      </c>
      <c r="E777" s="1012" t="s">
        <v>6</v>
      </c>
      <c r="F777" s="1013">
        <v>39801</v>
      </c>
      <c r="G777" s="1012" t="s">
        <v>284</v>
      </c>
      <c r="H777" s="1015">
        <v>25000000</v>
      </c>
      <c r="I777" s="1015">
        <v>0</v>
      </c>
      <c r="J777" s="1015">
        <v>28810847.550000001</v>
      </c>
      <c r="K777" s="1012" t="s">
        <v>1196</v>
      </c>
      <c r="L777" s="1015"/>
      <c r="M777" s="1015"/>
      <c r="N777" s="1016"/>
      <c r="O777" s="1015"/>
      <c r="P777" s="1015"/>
      <c r="Q777" s="1015"/>
      <c r="R777" s="1015"/>
      <c r="S777" s="1016"/>
    </row>
    <row r="778" spans="1:19">
      <c r="A778" s="1012" t="s">
        <v>1622</v>
      </c>
      <c r="B778" s="1012" t="s">
        <v>283</v>
      </c>
      <c r="C778" s="1012" t="s">
        <v>1623</v>
      </c>
      <c r="D778" s="1012" t="s">
        <v>1624</v>
      </c>
      <c r="E778" s="1012" t="s">
        <v>6</v>
      </c>
      <c r="F778" s="1013">
        <v>40738</v>
      </c>
      <c r="G778" s="1012" t="s">
        <v>283</v>
      </c>
      <c r="H778" s="1015"/>
      <c r="I778" s="1015"/>
      <c r="J778" s="1015"/>
      <c r="K778" s="1012" t="s">
        <v>283</v>
      </c>
      <c r="L778" s="1015">
        <v>25000000</v>
      </c>
      <c r="M778" s="1015"/>
      <c r="N778" s="1016">
        <v>25000</v>
      </c>
      <c r="O778" s="1015">
        <v>1000</v>
      </c>
      <c r="P778" s="1015"/>
      <c r="Q778" s="1015"/>
      <c r="R778" s="1015"/>
      <c r="S778" s="1016"/>
    </row>
    <row r="779" spans="1:19">
      <c r="A779" s="1012" t="s">
        <v>1622</v>
      </c>
      <c r="B779" s="1012" t="s">
        <v>283</v>
      </c>
      <c r="C779" s="1012" t="s">
        <v>1623</v>
      </c>
      <c r="D779" s="1012" t="s">
        <v>1624</v>
      </c>
      <c r="E779" s="1012" t="s">
        <v>6</v>
      </c>
      <c r="F779" s="1013">
        <v>40779</v>
      </c>
      <c r="G779" s="1012" t="s">
        <v>283</v>
      </c>
      <c r="H779" s="1015"/>
      <c r="I779" s="1015"/>
      <c r="J779" s="1015"/>
      <c r="K779" s="1012" t="s">
        <v>283</v>
      </c>
      <c r="L779" s="1015"/>
      <c r="M779" s="1015"/>
      <c r="N779" s="1016"/>
      <c r="O779" s="1015"/>
      <c r="P779" s="1015"/>
      <c r="Q779" s="1015"/>
      <c r="R779" s="1015">
        <v>599042</v>
      </c>
      <c r="S779" s="1016">
        <v>599042</v>
      </c>
    </row>
    <row r="780" spans="1:19">
      <c r="A780" s="1012" t="s">
        <v>1625</v>
      </c>
      <c r="B780" s="1012"/>
      <c r="C780" s="1012" t="s">
        <v>1626</v>
      </c>
      <c r="D780" s="1012" t="s">
        <v>1390</v>
      </c>
      <c r="E780" s="1012" t="s">
        <v>246</v>
      </c>
      <c r="F780" s="1013">
        <v>39906</v>
      </c>
      <c r="G780" s="1012" t="s">
        <v>284</v>
      </c>
      <c r="H780" s="1015">
        <v>10958000</v>
      </c>
      <c r="I780" s="1015">
        <v>0</v>
      </c>
      <c r="J780" s="1015">
        <v>11956712.439999999</v>
      </c>
      <c r="K780" s="1012" t="s">
        <v>898</v>
      </c>
      <c r="L780" s="1015"/>
      <c r="M780" s="1015"/>
      <c r="N780" s="1016"/>
      <c r="O780" s="1015"/>
      <c r="P780" s="1015"/>
      <c r="Q780" s="1015"/>
      <c r="R780" s="1015"/>
      <c r="S780" s="1016"/>
    </row>
    <row r="781" spans="1:19">
      <c r="A781" s="1012" t="s">
        <v>1625</v>
      </c>
      <c r="B781" s="1012" t="s">
        <v>283</v>
      </c>
      <c r="C781" s="1012" t="s">
        <v>1626</v>
      </c>
      <c r="D781" s="1012" t="s">
        <v>1390</v>
      </c>
      <c r="E781" s="1012" t="s">
        <v>246</v>
      </c>
      <c r="F781" s="1013">
        <v>41079</v>
      </c>
      <c r="G781" s="1012" t="s">
        <v>283</v>
      </c>
      <c r="H781" s="1015"/>
      <c r="I781" s="1015"/>
      <c r="J781" s="1015"/>
      <c r="K781" s="1012" t="s">
        <v>283</v>
      </c>
      <c r="L781" s="1015">
        <v>10082565.380000001</v>
      </c>
      <c r="M781" s="1015">
        <v>-151238.48000000001</v>
      </c>
      <c r="N781" s="1016">
        <v>10958</v>
      </c>
      <c r="O781" s="1015">
        <v>920.11</v>
      </c>
      <c r="P781" s="1015">
        <v>-875434.62</v>
      </c>
      <c r="Q781" s="1015"/>
      <c r="R781" s="1015"/>
      <c r="S781" s="1016"/>
    </row>
    <row r="782" spans="1:19">
      <c r="A782" s="1012" t="s">
        <v>1625</v>
      </c>
      <c r="B782" s="1012" t="s">
        <v>283</v>
      </c>
      <c r="C782" s="1012" t="s">
        <v>1626</v>
      </c>
      <c r="D782" s="1012" t="s">
        <v>1390</v>
      </c>
      <c r="E782" s="1012" t="s">
        <v>246</v>
      </c>
      <c r="F782" s="1013">
        <v>41311</v>
      </c>
      <c r="G782" s="1012" t="s">
        <v>283</v>
      </c>
      <c r="H782" s="1015"/>
      <c r="I782" s="1015"/>
      <c r="J782" s="1015"/>
      <c r="K782" s="1012" t="s">
        <v>283</v>
      </c>
      <c r="L782" s="1015"/>
      <c r="M782" s="1015"/>
      <c r="N782" s="1016"/>
      <c r="O782" s="1015"/>
      <c r="P782" s="1015"/>
      <c r="Q782" s="1015"/>
      <c r="R782" s="1015">
        <v>266041.78000000003</v>
      </c>
      <c r="S782" s="1016">
        <v>417648</v>
      </c>
    </row>
    <row r="783" spans="1:19">
      <c r="A783" s="1012" t="s">
        <v>61</v>
      </c>
      <c r="B783" s="1012" t="s">
        <v>1627</v>
      </c>
      <c r="C783" s="1012" t="s">
        <v>1628</v>
      </c>
      <c r="D783" s="1012" t="s">
        <v>1629</v>
      </c>
      <c r="E783" s="1012" t="s">
        <v>6</v>
      </c>
      <c r="F783" s="1013">
        <v>39857</v>
      </c>
      <c r="G783" s="1012" t="s">
        <v>285</v>
      </c>
      <c r="H783" s="1015">
        <v>2200000</v>
      </c>
      <c r="I783" s="1015">
        <v>0</v>
      </c>
      <c r="J783" s="1015">
        <v>5446642.9400000004</v>
      </c>
      <c r="K783" s="1012" t="s">
        <v>1196</v>
      </c>
      <c r="L783" s="1015"/>
      <c r="M783" s="1015"/>
      <c r="N783" s="1016"/>
      <c r="O783" s="1015"/>
      <c r="P783" s="1015"/>
      <c r="Q783" s="1015"/>
      <c r="R783" s="1015"/>
      <c r="S783" s="1016"/>
    </row>
    <row r="784" spans="1:19">
      <c r="A784" s="1012" t="s">
        <v>61</v>
      </c>
      <c r="B784" s="1012" t="s">
        <v>283</v>
      </c>
      <c r="C784" s="1012" t="s">
        <v>1628</v>
      </c>
      <c r="D784" s="1012" t="s">
        <v>1629</v>
      </c>
      <c r="E784" s="1012" t="s">
        <v>6</v>
      </c>
      <c r="F784" s="1013">
        <v>40169</v>
      </c>
      <c r="G784" s="1012" t="s">
        <v>283</v>
      </c>
      <c r="H784" s="1015">
        <v>2836000</v>
      </c>
      <c r="I784" s="1015"/>
      <c r="J784" s="1015"/>
      <c r="K784" s="1012" t="s">
        <v>283</v>
      </c>
      <c r="L784" s="1015"/>
      <c r="M784" s="1015"/>
      <c r="N784" s="1016"/>
      <c r="O784" s="1015"/>
      <c r="P784" s="1015"/>
      <c r="Q784" s="1015"/>
      <c r="R784" s="1015"/>
      <c r="S784" s="1016"/>
    </row>
    <row r="785" spans="1:19">
      <c r="A785" s="1012" t="s">
        <v>61</v>
      </c>
      <c r="B785" s="1012" t="s">
        <v>283</v>
      </c>
      <c r="C785" s="1012" t="s">
        <v>1628</v>
      </c>
      <c r="D785" s="1012" t="s">
        <v>1629</v>
      </c>
      <c r="E785" s="1012" t="s">
        <v>6</v>
      </c>
      <c r="F785" s="1013">
        <v>40445</v>
      </c>
      <c r="G785" s="1012" t="s">
        <v>283</v>
      </c>
      <c r="H785" s="1015"/>
      <c r="I785" s="1015"/>
      <c r="J785" s="1015"/>
      <c r="K785" s="1012" t="s">
        <v>283</v>
      </c>
      <c r="L785" s="1015">
        <v>5036000</v>
      </c>
      <c r="M785" s="1015"/>
      <c r="N785" s="1016">
        <v>5036</v>
      </c>
      <c r="O785" s="1015">
        <v>1000</v>
      </c>
      <c r="P785" s="1015"/>
      <c r="Q785" s="1015"/>
      <c r="R785" s="1015">
        <v>110000</v>
      </c>
      <c r="S785" s="1016">
        <v>110</v>
      </c>
    </row>
    <row r="786" spans="1:19">
      <c r="A786" s="1012" t="s">
        <v>1630</v>
      </c>
      <c r="B786" s="1012"/>
      <c r="C786" s="1012" t="s">
        <v>1631</v>
      </c>
      <c r="D786" s="1012" t="s">
        <v>1632</v>
      </c>
      <c r="E786" s="1012" t="s">
        <v>1231</v>
      </c>
      <c r="F786" s="1013">
        <v>39836</v>
      </c>
      <c r="G786" s="1012" t="s">
        <v>284</v>
      </c>
      <c r="H786" s="1015">
        <v>23184000</v>
      </c>
      <c r="I786" s="1015">
        <v>0</v>
      </c>
      <c r="J786" s="1015">
        <v>25245684.710000001</v>
      </c>
      <c r="K786" s="1012" t="s">
        <v>898</v>
      </c>
      <c r="L786" s="1015"/>
      <c r="M786" s="1015"/>
      <c r="N786" s="1016"/>
      <c r="O786" s="1015"/>
      <c r="P786" s="1015"/>
      <c r="Q786" s="1015"/>
      <c r="R786" s="1015"/>
      <c r="S786" s="1016"/>
    </row>
    <row r="787" spans="1:19">
      <c r="A787" s="1012" t="s">
        <v>1630</v>
      </c>
      <c r="B787" s="1012" t="s">
        <v>283</v>
      </c>
      <c r="C787" s="1012" t="s">
        <v>1631</v>
      </c>
      <c r="D787" s="1012" t="s">
        <v>1632</v>
      </c>
      <c r="E787" s="1012" t="s">
        <v>1231</v>
      </c>
      <c r="F787" s="1013">
        <v>41093</v>
      </c>
      <c r="G787" s="1012" t="s">
        <v>283</v>
      </c>
      <c r="H787" s="1015"/>
      <c r="I787" s="1015"/>
      <c r="J787" s="1015"/>
      <c r="K787" s="1012" t="s">
        <v>283</v>
      </c>
      <c r="L787" s="1015">
        <v>21004704</v>
      </c>
      <c r="M787" s="1015">
        <v>-315070.56</v>
      </c>
      <c r="N787" s="1016">
        <v>23184</v>
      </c>
      <c r="O787" s="1015">
        <v>906</v>
      </c>
      <c r="P787" s="1015">
        <v>-2179296</v>
      </c>
      <c r="Q787" s="1015"/>
      <c r="R787" s="1015"/>
      <c r="S787" s="1016"/>
    </row>
    <row r="788" spans="1:19">
      <c r="A788" s="1012" t="s">
        <v>1630</v>
      </c>
      <c r="B788" s="1012" t="s">
        <v>283</v>
      </c>
      <c r="C788" s="1012" t="s">
        <v>1631</v>
      </c>
      <c r="D788" s="1012" t="s">
        <v>1632</v>
      </c>
      <c r="E788" s="1012" t="s">
        <v>1231</v>
      </c>
      <c r="F788" s="1013">
        <v>41157</v>
      </c>
      <c r="G788" s="1012" t="s">
        <v>283</v>
      </c>
      <c r="H788" s="1015"/>
      <c r="I788" s="1015"/>
      <c r="J788" s="1015"/>
      <c r="K788" s="1012" t="s">
        <v>283</v>
      </c>
      <c r="L788" s="1015"/>
      <c r="M788" s="1015"/>
      <c r="N788" s="1016"/>
      <c r="O788" s="1015"/>
      <c r="P788" s="1015"/>
      <c r="Q788" s="1015"/>
      <c r="R788" s="1015">
        <v>563174</v>
      </c>
      <c r="S788" s="1016">
        <v>469312</v>
      </c>
    </row>
    <row r="789" spans="1:19">
      <c r="A789" s="1012" t="s">
        <v>1633</v>
      </c>
      <c r="B789" s="1012" t="s">
        <v>900</v>
      </c>
      <c r="C789" s="1012" t="s">
        <v>1634</v>
      </c>
      <c r="D789" s="1012" t="s">
        <v>1635</v>
      </c>
      <c r="E789" s="1012" t="s">
        <v>1273</v>
      </c>
      <c r="F789" s="1013">
        <v>39892</v>
      </c>
      <c r="G789" s="1012" t="s">
        <v>285</v>
      </c>
      <c r="H789" s="1015">
        <v>4500000</v>
      </c>
      <c r="I789" s="1015">
        <v>0</v>
      </c>
      <c r="J789" s="1015">
        <v>5339487.75</v>
      </c>
      <c r="K789" s="1012" t="s">
        <v>1196</v>
      </c>
      <c r="L789" s="1015"/>
      <c r="M789" s="1015"/>
      <c r="N789" s="1016"/>
      <c r="O789" s="1015"/>
      <c r="P789" s="1015"/>
      <c r="Q789" s="1015"/>
      <c r="R789" s="1015"/>
      <c r="S789" s="1016"/>
    </row>
    <row r="790" spans="1:19">
      <c r="A790" s="1012" t="s">
        <v>1633</v>
      </c>
      <c r="B790" s="1012" t="s">
        <v>283</v>
      </c>
      <c r="C790" s="1012" t="s">
        <v>1634</v>
      </c>
      <c r="D790" s="1012" t="s">
        <v>1635</v>
      </c>
      <c r="E790" s="1012" t="s">
        <v>1273</v>
      </c>
      <c r="F790" s="1013">
        <v>40808</v>
      </c>
      <c r="G790" s="1012" t="s">
        <v>283</v>
      </c>
      <c r="H790" s="1015"/>
      <c r="I790" s="1015"/>
      <c r="J790" s="1015"/>
      <c r="K790" s="1012" t="s">
        <v>283</v>
      </c>
      <c r="L790" s="1015">
        <v>4500000</v>
      </c>
      <c r="M790" s="1015"/>
      <c r="N790" s="1016">
        <v>4500</v>
      </c>
      <c r="O790" s="1015">
        <v>1000</v>
      </c>
      <c r="P790" s="1015"/>
      <c r="Q790" s="1015"/>
      <c r="R790" s="1015">
        <v>225000</v>
      </c>
      <c r="S790" s="1016">
        <v>225</v>
      </c>
    </row>
    <row r="791" spans="1:19">
      <c r="A791" s="1012" t="s">
        <v>1636</v>
      </c>
      <c r="B791" s="1012" t="s">
        <v>1637</v>
      </c>
      <c r="C791" s="1012" t="s">
        <v>1638</v>
      </c>
      <c r="D791" s="1012" t="s">
        <v>1639</v>
      </c>
      <c r="E791" s="1012" t="s">
        <v>246</v>
      </c>
      <c r="F791" s="1013">
        <v>39773</v>
      </c>
      <c r="G791" s="1012" t="s">
        <v>284</v>
      </c>
      <c r="H791" s="1015">
        <v>41500000</v>
      </c>
      <c r="I791" s="1015">
        <v>0</v>
      </c>
      <c r="J791" s="1015">
        <v>42839002.780000001</v>
      </c>
      <c r="K791" s="1012" t="s">
        <v>1196</v>
      </c>
      <c r="L791" s="1015"/>
      <c r="M791" s="1015"/>
      <c r="N791" s="1016"/>
      <c r="O791" s="1015"/>
      <c r="P791" s="1015"/>
      <c r="Q791" s="1015"/>
      <c r="R791" s="1015"/>
      <c r="S791" s="1016"/>
    </row>
    <row r="792" spans="1:19">
      <c r="A792" s="1012" t="s">
        <v>1636</v>
      </c>
      <c r="B792" s="1012" t="s">
        <v>283</v>
      </c>
      <c r="C792" s="1012" t="s">
        <v>1638</v>
      </c>
      <c r="D792" s="1012" t="s">
        <v>1639</v>
      </c>
      <c r="E792" s="1012" t="s">
        <v>246</v>
      </c>
      <c r="F792" s="1013">
        <v>40002</v>
      </c>
      <c r="G792" s="1012" t="s">
        <v>283</v>
      </c>
      <c r="H792" s="1015"/>
      <c r="I792" s="1015"/>
      <c r="J792" s="1015"/>
      <c r="K792" s="1012" t="s">
        <v>283</v>
      </c>
      <c r="L792" s="1015">
        <v>41500000</v>
      </c>
      <c r="M792" s="1015"/>
      <c r="N792" s="1016">
        <v>41500</v>
      </c>
      <c r="O792" s="1015">
        <v>1000</v>
      </c>
      <c r="P792" s="1015"/>
      <c r="Q792" s="1015"/>
      <c r="R792" s="1015"/>
      <c r="S792" s="1016"/>
    </row>
    <row r="793" spans="1:19">
      <c r="A793" s="1012" t="s">
        <v>1636</v>
      </c>
      <c r="B793" s="1012" t="s">
        <v>283</v>
      </c>
      <c r="C793" s="1012" t="s">
        <v>1638</v>
      </c>
      <c r="D793" s="1012" t="s">
        <v>1639</v>
      </c>
      <c r="E793" s="1012" t="s">
        <v>246</v>
      </c>
      <c r="F793" s="1013">
        <v>40869</v>
      </c>
      <c r="G793" s="1012" t="s">
        <v>283</v>
      </c>
      <c r="H793" s="1015"/>
      <c r="I793" s="1015"/>
      <c r="J793" s="1015"/>
      <c r="K793" s="1012" t="s">
        <v>283</v>
      </c>
      <c r="L793" s="1015"/>
      <c r="M793" s="1015"/>
      <c r="N793" s="1016"/>
      <c r="O793" s="1015"/>
      <c r="P793" s="1015"/>
      <c r="Q793" s="1015"/>
      <c r="R793" s="1015">
        <v>30600</v>
      </c>
      <c r="S793" s="1016">
        <v>88273</v>
      </c>
    </row>
    <row r="794" spans="1:19">
      <c r="A794" s="1012" t="s">
        <v>1640</v>
      </c>
      <c r="B794" s="1012" t="s">
        <v>1641</v>
      </c>
      <c r="C794" s="1012" t="s">
        <v>1642</v>
      </c>
      <c r="D794" s="1012" t="s">
        <v>1513</v>
      </c>
      <c r="E794" s="1012" t="s">
        <v>948</v>
      </c>
      <c r="F794" s="1013">
        <v>39948</v>
      </c>
      <c r="G794" s="1012" t="s">
        <v>285</v>
      </c>
      <c r="H794" s="1015">
        <v>14800000</v>
      </c>
      <c r="I794" s="1015">
        <v>0</v>
      </c>
      <c r="J794" s="1015">
        <v>19957763.300000001</v>
      </c>
      <c r="K794" s="1012" t="s">
        <v>1196</v>
      </c>
      <c r="L794" s="1015"/>
      <c r="M794" s="1015"/>
      <c r="N794" s="1016"/>
      <c r="O794" s="1015"/>
      <c r="P794" s="1015"/>
      <c r="Q794" s="1015"/>
      <c r="R794" s="1015"/>
      <c r="S794" s="1016"/>
    </row>
    <row r="795" spans="1:19">
      <c r="A795" s="1012" t="s">
        <v>1640</v>
      </c>
      <c r="B795" s="1012" t="s">
        <v>283</v>
      </c>
      <c r="C795" s="1012" t="s">
        <v>1642</v>
      </c>
      <c r="D795" s="1012" t="s">
        <v>1513</v>
      </c>
      <c r="E795" s="1012" t="s">
        <v>948</v>
      </c>
      <c r="F795" s="1013">
        <v>41836</v>
      </c>
      <c r="G795" s="1012" t="s">
        <v>283</v>
      </c>
      <c r="H795" s="1015"/>
      <c r="I795" s="1015"/>
      <c r="J795" s="1015"/>
      <c r="K795" s="1012" t="s">
        <v>283</v>
      </c>
      <c r="L795" s="1015">
        <v>14800000</v>
      </c>
      <c r="M795" s="1015"/>
      <c r="N795" s="1016">
        <v>14800</v>
      </c>
      <c r="O795" s="1015">
        <v>1000</v>
      </c>
      <c r="P795" s="1015"/>
      <c r="Q795" s="1015"/>
      <c r="R795" s="1015">
        <v>740000</v>
      </c>
      <c r="S795" s="1016">
        <v>740</v>
      </c>
    </row>
    <row r="796" spans="1:19">
      <c r="A796" s="1012" t="s">
        <v>1643</v>
      </c>
      <c r="B796" s="1012"/>
      <c r="C796" s="1012" t="s">
        <v>1644</v>
      </c>
      <c r="D796" s="1012" t="s">
        <v>1645</v>
      </c>
      <c r="E796" s="1012" t="s">
        <v>894</v>
      </c>
      <c r="F796" s="1013">
        <v>39805</v>
      </c>
      <c r="G796" s="1012" t="s">
        <v>284</v>
      </c>
      <c r="H796" s="1015">
        <v>10685000</v>
      </c>
      <c r="I796" s="1015">
        <v>0</v>
      </c>
      <c r="J796" s="1015">
        <v>8499249.9199999999</v>
      </c>
      <c r="K796" s="1012" t="s">
        <v>898</v>
      </c>
      <c r="L796" s="1015"/>
      <c r="M796" s="1015"/>
      <c r="N796" s="1016"/>
      <c r="O796" s="1015"/>
      <c r="P796" s="1015"/>
      <c r="Q796" s="1015"/>
      <c r="R796" s="1015"/>
      <c r="S796" s="1016"/>
    </row>
    <row r="797" spans="1:19">
      <c r="A797" s="1012" t="s">
        <v>1643</v>
      </c>
      <c r="B797" s="1012" t="s">
        <v>283</v>
      </c>
      <c r="C797" s="1012" t="s">
        <v>1644</v>
      </c>
      <c r="D797" s="1012" t="s">
        <v>1645</v>
      </c>
      <c r="E797" s="1012" t="s">
        <v>894</v>
      </c>
      <c r="F797" s="1013">
        <v>40694</v>
      </c>
      <c r="G797" s="1012" t="s">
        <v>283</v>
      </c>
      <c r="H797" s="1015"/>
      <c r="I797" s="1015"/>
      <c r="J797" s="1015"/>
      <c r="K797" s="1012" t="s">
        <v>283</v>
      </c>
      <c r="L797" s="1015">
        <v>7754267.4800000004</v>
      </c>
      <c r="M797" s="1015"/>
      <c r="N797" s="1016">
        <v>10685</v>
      </c>
      <c r="O797" s="1015">
        <v>725.71525299999996</v>
      </c>
      <c r="P797" s="1015">
        <v>-2930732.52</v>
      </c>
      <c r="Q797" s="1015"/>
      <c r="R797" s="1015"/>
      <c r="S797" s="1016"/>
    </row>
    <row r="798" spans="1:19">
      <c r="A798" s="1012" t="s">
        <v>1646</v>
      </c>
      <c r="B798" s="1012"/>
      <c r="C798" s="1012" t="s">
        <v>1647</v>
      </c>
      <c r="D798" s="1012" t="s">
        <v>1648</v>
      </c>
      <c r="E798" s="1012" t="s">
        <v>11</v>
      </c>
      <c r="F798" s="1013">
        <v>39773</v>
      </c>
      <c r="G798" s="1012" t="s">
        <v>284</v>
      </c>
      <c r="H798" s="1015">
        <v>11350000</v>
      </c>
      <c r="I798" s="1015">
        <v>0</v>
      </c>
      <c r="J798" s="1015">
        <v>13425979.359999999</v>
      </c>
      <c r="K798" s="1012" t="s">
        <v>898</v>
      </c>
      <c r="L798" s="1015"/>
      <c r="M798" s="1015"/>
      <c r="N798" s="1016"/>
      <c r="O798" s="1015"/>
      <c r="P798" s="1015"/>
      <c r="Q798" s="1015"/>
      <c r="R798" s="1015"/>
      <c r="S798" s="1016"/>
    </row>
    <row r="799" spans="1:19">
      <c r="A799" s="1012" t="s">
        <v>1646</v>
      </c>
      <c r="B799" s="1012" t="s">
        <v>283</v>
      </c>
      <c r="C799" s="1012" t="s">
        <v>1647</v>
      </c>
      <c r="D799" s="1012" t="s">
        <v>1648</v>
      </c>
      <c r="E799" s="1012" t="s">
        <v>11</v>
      </c>
      <c r="F799" s="1013">
        <v>41150</v>
      </c>
      <c r="G799" s="1012" t="s">
        <v>283</v>
      </c>
      <c r="H799" s="1015"/>
      <c r="I799" s="1015"/>
      <c r="J799" s="1015"/>
      <c r="K799" s="1012" t="s">
        <v>283</v>
      </c>
      <c r="L799" s="1015">
        <v>11155120.5</v>
      </c>
      <c r="M799" s="1015">
        <v>-167326.81</v>
      </c>
      <c r="N799" s="1016">
        <v>11350</v>
      </c>
      <c r="O799" s="1015">
        <v>982.83</v>
      </c>
      <c r="P799" s="1015">
        <v>-194879.5</v>
      </c>
      <c r="Q799" s="1015"/>
      <c r="R799" s="1015"/>
      <c r="S799" s="1016"/>
    </row>
    <row r="800" spans="1:19">
      <c r="A800" s="1012" t="s">
        <v>1646</v>
      </c>
      <c r="B800" s="1012" t="s">
        <v>283</v>
      </c>
      <c r="C800" s="1012" t="s">
        <v>1647</v>
      </c>
      <c r="D800" s="1012" t="s">
        <v>1648</v>
      </c>
      <c r="E800" s="1012" t="s">
        <v>11</v>
      </c>
      <c r="F800" s="1013">
        <v>41214</v>
      </c>
      <c r="G800" s="1012" t="s">
        <v>283</v>
      </c>
      <c r="H800" s="1015"/>
      <c r="I800" s="1015"/>
      <c r="J800" s="1015"/>
      <c r="K800" s="1012" t="s">
        <v>283</v>
      </c>
      <c r="L800" s="1015"/>
      <c r="M800" s="1015"/>
      <c r="N800" s="1016"/>
      <c r="O800" s="1015"/>
      <c r="P800" s="1015"/>
      <c r="Q800" s="1015"/>
      <c r="R800" s="1015">
        <v>297500</v>
      </c>
      <c r="S800" s="1016">
        <v>195915</v>
      </c>
    </row>
    <row r="801" spans="1:19">
      <c r="A801" s="1012" t="s">
        <v>1649</v>
      </c>
      <c r="B801" s="1012" t="s">
        <v>924</v>
      </c>
      <c r="C801" s="1012" t="s">
        <v>1650</v>
      </c>
      <c r="D801" s="1012" t="s">
        <v>1651</v>
      </c>
      <c r="E801" s="1012" t="s">
        <v>89</v>
      </c>
      <c r="F801" s="1013">
        <v>40158</v>
      </c>
      <c r="G801" s="1012" t="s">
        <v>285</v>
      </c>
      <c r="H801" s="1015">
        <v>22000000</v>
      </c>
      <c r="I801" s="1015">
        <v>0</v>
      </c>
      <c r="J801" s="1015">
        <v>18252479.059999999</v>
      </c>
      <c r="K801" s="1012" t="s">
        <v>898</v>
      </c>
      <c r="L801" s="1015"/>
      <c r="M801" s="1015"/>
      <c r="N801" s="1016"/>
      <c r="O801" s="1015"/>
      <c r="P801" s="1015"/>
      <c r="Q801" s="1015"/>
      <c r="R801" s="1015"/>
      <c r="S801" s="1016"/>
    </row>
    <row r="802" spans="1:19">
      <c r="A802" s="1012" t="s">
        <v>1649</v>
      </c>
      <c r="B802" s="1012" t="s">
        <v>283</v>
      </c>
      <c r="C802" s="1012" t="s">
        <v>1650</v>
      </c>
      <c r="D802" s="1012" t="s">
        <v>1651</v>
      </c>
      <c r="E802" s="1012" t="s">
        <v>89</v>
      </c>
      <c r="F802" s="1013">
        <v>41129</v>
      </c>
      <c r="G802" s="1012" t="s">
        <v>283</v>
      </c>
      <c r="H802" s="1015"/>
      <c r="I802" s="1015"/>
      <c r="J802" s="1015"/>
      <c r="K802" s="1012" t="s">
        <v>283</v>
      </c>
      <c r="L802" s="1015"/>
      <c r="M802" s="1015"/>
      <c r="N802" s="1016"/>
      <c r="O802" s="1015"/>
      <c r="P802" s="1015"/>
      <c r="Q802" s="1015"/>
      <c r="R802" s="1015">
        <v>70727.58</v>
      </c>
      <c r="S802" s="1016">
        <v>108</v>
      </c>
    </row>
    <row r="803" spans="1:19">
      <c r="A803" s="1012" t="s">
        <v>1649</v>
      </c>
      <c r="B803" s="1012" t="s">
        <v>283</v>
      </c>
      <c r="C803" s="1012" t="s">
        <v>1650</v>
      </c>
      <c r="D803" s="1012" t="s">
        <v>1651</v>
      </c>
      <c r="E803" s="1012" t="s">
        <v>89</v>
      </c>
      <c r="F803" s="1013">
        <v>41130</v>
      </c>
      <c r="G803" s="1012" t="s">
        <v>283</v>
      </c>
      <c r="H803" s="1015"/>
      <c r="I803" s="1015"/>
      <c r="J803" s="1015"/>
      <c r="K803" s="1012" t="s">
        <v>283</v>
      </c>
      <c r="L803" s="1015"/>
      <c r="M803" s="1015"/>
      <c r="N803" s="1016"/>
      <c r="O803" s="1015"/>
      <c r="P803" s="1015"/>
      <c r="Q803" s="1015"/>
      <c r="R803" s="1015">
        <v>440082.72</v>
      </c>
      <c r="S803" s="1016">
        <v>672</v>
      </c>
    </row>
    <row r="804" spans="1:19">
      <c r="A804" s="1012" t="s">
        <v>1649</v>
      </c>
      <c r="B804" s="1012" t="s">
        <v>283</v>
      </c>
      <c r="C804" s="1012" t="s">
        <v>1650</v>
      </c>
      <c r="D804" s="1012" t="s">
        <v>1651</v>
      </c>
      <c r="E804" s="1012" t="s">
        <v>89</v>
      </c>
      <c r="F804" s="1013">
        <v>41131</v>
      </c>
      <c r="G804" s="1012" t="s">
        <v>283</v>
      </c>
      <c r="H804" s="1015"/>
      <c r="I804" s="1015"/>
      <c r="J804" s="1015"/>
      <c r="K804" s="1012" t="s">
        <v>283</v>
      </c>
      <c r="L804" s="1015"/>
      <c r="M804" s="1015"/>
      <c r="N804" s="1016"/>
      <c r="O804" s="1015"/>
      <c r="P804" s="1015"/>
      <c r="Q804" s="1015"/>
      <c r="R804" s="1015">
        <v>209563.2</v>
      </c>
      <c r="S804" s="1016">
        <v>320</v>
      </c>
    </row>
    <row r="805" spans="1:19">
      <c r="A805" s="1012" t="s">
        <v>1649</v>
      </c>
      <c r="B805" s="1012" t="s">
        <v>283</v>
      </c>
      <c r="C805" s="1012" t="s">
        <v>1650</v>
      </c>
      <c r="D805" s="1012" t="s">
        <v>1651</v>
      </c>
      <c r="E805" s="1012" t="s">
        <v>89</v>
      </c>
      <c r="F805" s="1013">
        <v>41171</v>
      </c>
      <c r="G805" s="1012" t="s">
        <v>283</v>
      </c>
      <c r="H805" s="1015"/>
      <c r="I805" s="1015"/>
      <c r="J805" s="1015"/>
      <c r="K805" s="1012" t="s">
        <v>283</v>
      </c>
      <c r="L805" s="1015">
        <v>326250</v>
      </c>
      <c r="M805" s="1015"/>
      <c r="N805" s="1016">
        <v>500</v>
      </c>
      <c r="O805" s="1015">
        <v>652.5</v>
      </c>
      <c r="P805" s="1015">
        <v>-173750</v>
      </c>
      <c r="Q805" s="1015"/>
      <c r="R805" s="1015"/>
      <c r="S805" s="1016"/>
    </row>
    <row r="806" spans="1:19">
      <c r="A806" s="1012" t="s">
        <v>1649</v>
      </c>
      <c r="B806" s="1012" t="s">
        <v>283</v>
      </c>
      <c r="C806" s="1012" t="s">
        <v>1650</v>
      </c>
      <c r="D806" s="1012" t="s">
        <v>1651</v>
      </c>
      <c r="E806" s="1012" t="s">
        <v>89</v>
      </c>
      <c r="F806" s="1013">
        <v>41172</v>
      </c>
      <c r="G806" s="1012" t="s">
        <v>283</v>
      </c>
      <c r="H806" s="1015"/>
      <c r="I806" s="1015"/>
      <c r="J806" s="1015"/>
      <c r="K806" s="1012" t="s">
        <v>283</v>
      </c>
      <c r="L806" s="1015">
        <v>3051090</v>
      </c>
      <c r="M806" s="1015"/>
      <c r="N806" s="1016">
        <v>4676</v>
      </c>
      <c r="O806" s="1015">
        <v>652.5</v>
      </c>
      <c r="P806" s="1015">
        <v>-1624910</v>
      </c>
      <c r="Q806" s="1015"/>
      <c r="R806" s="1015"/>
      <c r="S806" s="1016"/>
    </row>
    <row r="807" spans="1:19">
      <c r="A807" s="1012" t="s">
        <v>1649</v>
      </c>
      <c r="B807" s="1012" t="s">
        <v>283</v>
      </c>
      <c r="C807" s="1012" t="s">
        <v>1650</v>
      </c>
      <c r="D807" s="1012" t="s">
        <v>1651</v>
      </c>
      <c r="E807" s="1012" t="s">
        <v>89</v>
      </c>
      <c r="F807" s="1013">
        <v>41173</v>
      </c>
      <c r="G807" s="1012" t="s">
        <v>283</v>
      </c>
      <c r="H807" s="1015"/>
      <c r="I807" s="1015"/>
      <c r="J807" s="1015"/>
      <c r="K807" s="1012" t="s">
        <v>283</v>
      </c>
      <c r="L807" s="1015">
        <v>10977660</v>
      </c>
      <c r="M807" s="1015"/>
      <c r="N807" s="1016">
        <v>16824</v>
      </c>
      <c r="O807" s="1015">
        <v>652.5</v>
      </c>
      <c r="P807" s="1015">
        <v>-5846340</v>
      </c>
      <c r="Q807" s="1015"/>
      <c r="R807" s="1015"/>
      <c r="S807" s="1016"/>
    </row>
    <row r="808" spans="1:19">
      <c r="A808" s="1012" t="s">
        <v>1649</v>
      </c>
      <c r="B808" s="1012" t="s">
        <v>283</v>
      </c>
      <c r="C808" s="1012" t="s">
        <v>1650</v>
      </c>
      <c r="D808" s="1012" t="s">
        <v>1651</v>
      </c>
      <c r="E808" s="1012" t="s">
        <v>89</v>
      </c>
      <c r="F808" s="1013">
        <v>41229</v>
      </c>
      <c r="G808" s="1012" t="s">
        <v>283</v>
      </c>
      <c r="H808" s="1015"/>
      <c r="I808" s="1015"/>
      <c r="J808" s="1015"/>
      <c r="K808" s="1012" t="s">
        <v>283</v>
      </c>
      <c r="L808" s="1015"/>
      <c r="M808" s="1015">
        <v>-143550</v>
      </c>
      <c r="N808" s="1016"/>
      <c r="O808" s="1015"/>
      <c r="P808" s="1015"/>
      <c r="Q808" s="1015"/>
      <c r="R808" s="1015"/>
      <c r="S808" s="1016"/>
    </row>
    <row r="809" spans="1:19">
      <c r="A809" s="1012" t="s">
        <v>1652</v>
      </c>
      <c r="B809" s="1012"/>
      <c r="C809" s="1012" t="s">
        <v>1653</v>
      </c>
      <c r="D809" s="1012" t="s">
        <v>1654</v>
      </c>
      <c r="E809" s="1012" t="s">
        <v>1231</v>
      </c>
      <c r="F809" s="1013">
        <v>39787</v>
      </c>
      <c r="G809" s="1012" t="s">
        <v>284</v>
      </c>
      <c r="H809" s="1015">
        <v>37000000</v>
      </c>
      <c r="I809" s="1015">
        <v>0</v>
      </c>
      <c r="J809" s="1015">
        <v>53610300.920000002</v>
      </c>
      <c r="K809" s="1012" t="s">
        <v>898</v>
      </c>
      <c r="L809" s="1015"/>
      <c r="M809" s="1015"/>
      <c r="N809" s="1016"/>
      <c r="O809" s="1015"/>
      <c r="P809" s="1015"/>
      <c r="Q809" s="1015"/>
      <c r="R809" s="1015"/>
      <c r="S809" s="1016"/>
    </row>
    <row r="810" spans="1:19">
      <c r="A810" s="1012" t="s">
        <v>1652</v>
      </c>
      <c r="B810" s="1012" t="s">
        <v>283</v>
      </c>
      <c r="C810" s="1012" t="s">
        <v>1653</v>
      </c>
      <c r="D810" s="1012" t="s">
        <v>1654</v>
      </c>
      <c r="E810" s="1012" t="s">
        <v>1231</v>
      </c>
      <c r="F810" s="1013">
        <v>41079</v>
      </c>
      <c r="G810" s="1012" t="s">
        <v>283</v>
      </c>
      <c r="H810" s="1015"/>
      <c r="I810" s="1015"/>
      <c r="J810" s="1015"/>
      <c r="K810" s="1012" t="s">
        <v>283</v>
      </c>
      <c r="L810" s="1015">
        <v>35618420</v>
      </c>
      <c r="M810" s="1015">
        <v>-534276.30000000005</v>
      </c>
      <c r="N810" s="1016">
        <v>37000</v>
      </c>
      <c r="O810" s="1015">
        <v>962.66</v>
      </c>
      <c r="P810" s="1015">
        <v>-1381580</v>
      </c>
      <c r="Q810" s="1015"/>
      <c r="R810" s="1015"/>
      <c r="S810" s="1016"/>
    </row>
    <row r="811" spans="1:19">
      <c r="A811" s="1012" t="s">
        <v>1652</v>
      </c>
      <c r="B811" s="1012" t="s">
        <v>283</v>
      </c>
      <c r="C811" s="1012" t="s">
        <v>1653</v>
      </c>
      <c r="D811" s="1012" t="s">
        <v>1654</v>
      </c>
      <c r="E811" s="1012" t="s">
        <v>1231</v>
      </c>
      <c r="F811" s="1013">
        <v>42074</v>
      </c>
      <c r="G811" s="1012" t="s">
        <v>283</v>
      </c>
      <c r="H811" s="1015"/>
      <c r="I811" s="1015"/>
      <c r="J811" s="1015"/>
      <c r="K811" s="1012" t="s">
        <v>283</v>
      </c>
      <c r="L811" s="1015"/>
      <c r="M811" s="1015"/>
      <c r="N811" s="1016"/>
      <c r="O811" s="1015"/>
      <c r="P811" s="1015"/>
      <c r="Q811" s="1015"/>
      <c r="R811" s="1015">
        <v>11979295</v>
      </c>
      <c r="S811" s="1016">
        <v>550595</v>
      </c>
    </row>
    <row r="812" spans="1:19">
      <c r="A812" s="1012" t="s">
        <v>113</v>
      </c>
      <c r="B812" s="1012" t="s">
        <v>1655</v>
      </c>
      <c r="C812" s="1012" t="s">
        <v>1656</v>
      </c>
      <c r="D812" s="1012" t="s">
        <v>1657</v>
      </c>
      <c r="E812" s="1012" t="s">
        <v>89</v>
      </c>
      <c r="F812" s="1013">
        <v>40067</v>
      </c>
      <c r="G812" s="1012" t="s">
        <v>922</v>
      </c>
      <c r="H812" s="1015">
        <v>7500000</v>
      </c>
      <c r="I812" s="1015">
        <v>0</v>
      </c>
      <c r="J812" s="1015">
        <v>8514738.2100000009</v>
      </c>
      <c r="K812" s="1012" t="s">
        <v>1196</v>
      </c>
      <c r="L812" s="1015"/>
      <c r="M812" s="1015"/>
      <c r="N812" s="1016"/>
      <c r="O812" s="1015"/>
      <c r="P812" s="1015"/>
      <c r="Q812" s="1015"/>
      <c r="R812" s="1015"/>
      <c r="S812" s="1016"/>
    </row>
    <row r="813" spans="1:19">
      <c r="A813" s="1012" t="s">
        <v>113</v>
      </c>
      <c r="B813" s="1012" t="s">
        <v>283</v>
      </c>
      <c r="C813" s="1012" t="s">
        <v>1656</v>
      </c>
      <c r="D813" s="1012" t="s">
        <v>1657</v>
      </c>
      <c r="E813" s="1012" t="s">
        <v>89</v>
      </c>
      <c r="F813" s="1013">
        <v>40438</v>
      </c>
      <c r="G813" s="1012" t="s">
        <v>283</v>
      </c>
      <c r="H813" s="1015"/>
      <c r="I813" s="1015"/>
      <c r="J813" s="1015"/>
      <c r="K813" s="1012" t="s">
        <v>283</v>
      </c>
      <c r="L813" s="1015">
        <v>7500000</v>
      </c>
      <c r="M813" s="1015"/>
      <c r="N813" s="1016">
        <v>7500000</v>
      </c>
      <c r="O813" s="1015">
        <v>1</v>
      </c>
      <c r="P813" s="1015"/>
      <c r="Q813" s="1015"/>
      <c r="R813" s="1015">
        <v>375000</v>
      </c>
      <c r="S813" s="1016">
        <v>375000</v>
      </c>
    </row>
    <row r="814" spans="1:19">
      <c r="A814" s="1012" t="s">
        <v>1658</v>
      </c>
      <c r="B814" s="1012" t="s">
        <v>891</v>
      </c>
      <c r="C814" s="1012" t="s">
        <v>1659</v>
      </c>
      <c r="D814" s="1012" t="s">
        <v>1660</v>
      </c>
      <c r="E814" s="1012" t="s">
        <v>903</v>
      </c>
      <c r="F814" s="1013">
        <v>39850</v>
      </c>
      <c r="G814" s="1012" t="s">
        <v>285</v>
      </c>
      <c r="H814" s="1015">
        <v>5000000</v>
      </c>
      <c r="I814" s="1015">
        <v>0</v>
      </c>
      <c r="J814" s="1015">
        <v>6074313</v>
      </c>
      <c r="K814" s="1012" t="s">
        <v>1196</v>
      </c>
      <c r="L814" s="1015"/>
      <c r="M814" s="1015"/>
      <c r="N814" s="1016"/>
      <c r="O814" s="1015"/>
      <c r="P814" s="1015"/>
      <c r="Q814" s="1015"/>
      <c r="R814" s="1015"/>
      <c r="S814" s="1016"/>
    </row>
    <row r="815" spans="1:19">
      <c r="A815" s="1012" t="s">
        <v>1658</v>
      </c>
      <c r="B815" s="1012" t="s">
        <v>283</v>
      </c>
      <c r="C815" s="1012" t="s">
        <v>1659</v>
      </c>
      <c r="D815" s="1012" t="s">
        <v>1660</v>
      </c>
      <c r="E815" s="1012" t="s">
        <v>903</v>
      </c>
      <c r="F815" s="1013">
        <v>40954</v>
      </c>
      <c r="G815" s="1012" t="s">
        <v>283</v>
      </c>
      <c r="H815" s="1015"/>
      <c r="I815" s="1015"/>
      <c r="J815" s="1015"/>
      <c r="K815" s="1012" t="s">
        <v>283</v>
      </c>
      <c r="L815" s="1015">
        <v>5000000</v>
      </c>
      <c r="M815" s="1015"/>
      <c r="N815" s="1016">
        <v>5000</v>
      </c>
      <c r="O815" s="1015">
        <v>1000</v>
      </c>
      <c r="P815" s="1015"/>
      <c r="Q815" s="1015"/>
      <c r="R815" s="1015">
        <v>250000</v>
      </c>
      <c r="S815" s="1016">
        <v>250</v>
      </c>
    </row>
    <row r="816" spans="1:19">
      <c r="A816" s="1012" t="s">
        <v>1661</v>
      </c>
      <c r="B816" s="1012"/>
      <c r="C816" s="1012" t="s">
        <v>1662</v>
      </c>
      <c r="D816" s="1012" t="s">
        <v>1404</v>
      </c>
      <c r="E816" s="1012" t="s">
        <v>42</v>
      </c>
      <c r="F816" s="1013">
        <v>39878</v>
      </c>
      <c r="G816" s="1012" t="s">
        <v>284</v>
      </c>
      <c r="H816" s="1015">
        <v>16500000</v>
      </c>
      <c r="I816" s="1015">
        <v>0</v>
      </c>
      <c r="J816" s="1015">
        <v>6570625</v>
      </c>
      <c r="K816" s="1012" t="s">
        <v>898</v>
      </c>
      <c r="L816" s="1015"/>
      <c r="M816" s="1015"/>
      <c r="N816" s="1016"/>
      <c r="O816" s="1015"/>
      <c r="P816" s="1015"/>
      <c r="Q816" s="1015"/>
      <c r="R816" s="1015"/>
      <c r="S816" s="1016"/>
    </row>
    <row r="817" spans="1:19">
      <c r="A817" s="1012" t="s">
        <v>1661</v>
      </c>
      <c r="B817" s="1012" t="s">
        <v>283</v>
      </c>
      <c r="C817" s="1012" t="s">
        <v>1662</v>
      </c>
      <c r="D817" s="1012" t="s">
        <v>1404</v>
      </c>
      <c r="E817" s="1012" t="s">
        <v>42</v>
      </c>
      <c r="F817" s="1013">
        <v>40666</v>
      </c>
      <c r="G817" s="1012" t="s">
        <v>283</v>
      </c>
      <c r="H817" s="1015"/>
      <c r="I817" s="1015"/>
      <c r="J817" s="1015"/>
      <c r="K817" s="1012" t="s">
        <v>283</v>
      </c>
      <c r="L817" s="1015">
        <v>6000000</v>
      </c>
      <c r="M817" s="1015"/>
      <c r="N817" s="1016">
        <v>16500</v>
      </c>
      <c r="O817" s="1015">
        <v>363.63636300000002</v>
      </c>
      <c r="P817" s="1015">
        <v>-10500000</v>
      </c>
      <c r="Q817" s="1015"/>
      <c r="R817" s="1015"/>
      <c r="S817" s="1016"/>
    </row>
    <row r="818" spans="1:19">
      <c r="A818" s="1012" t="s">
        <v>1663</v>
      </c>
      <c r="B818" s="1012" t="s">
        <v>1049</v>
      </c>
      <c r="C818" s="1012" t="s">
        <v>1664</v>
      </c>
      <c r="D818" s="1012" t="s">
        <v>1575</v>
      </c>
      <c r="E818" s="1012" t="s">
        <v>1231</v>
      </c>
      <c r="F818" s="1013">
        <v>39805</v>
      </c>
      <c r="G818" s="1012" t="s">
        <v>284</v>
      </c>
      <c r="H818" s="1015">
        <v>80000000</v>
      </c>
      <c r="I818" s="1015">
        <v>0</v>
      </c>
      <c r="J818" s="1015">
        <v>87644066.099999994</v>
      </c>
      <c r="K818" s="1012" t="s">
        <v>1196</v>
      </c>
      <c r="L818" s="1015"/>
      <c r="M818" s="1015"/>
      <c r="N818" s="1016"/>
      <c r="O818" s="1015"/>
      <c r="P818" s="1015"/>
      <c r="Q818" s="1015"/>
      <c r="R818" s="1015"/>
      <c r="S818" s="1016"/>
    </row>
    <row r="819" spans="1:19">
      <c r="A819" s="1012" t="s">
        <v>1663</v>
      </c>
      <c r="B819" s="1012" t="s">
        <v>283</v>
      </c>
      <c r="C819" s="1012" t="s">
        <v>1664</v>
      </c>
      <c r="D819" s="1012" t="s">
        <v>1575</v>
      </c>
      <c r="E819" s="1012" t="s">
        <v>1231</v>
      </c>
      <c r="F819" s="1013">
        <v>40233</v>
      </c>
      <c r="G819" s="1012" t="s">
        <v>283</v>
      </c>
      <c r="H819" s="1015"/>
      <c r="I819" s="1015"/>
      <c r="J819" s="1015"/>
      <c r="K819" s="1012" t="s">
        <v>283</v>
      </c>
      <c r="L819" s="1015">
        <v>80000000</v>
      </c>
      <c r="M819" s="1015"/>
      <c r="N819" s="1016">
        <v>80000</v>
      </c>
      <c r="O819" s="1015">
        <v>1000</v>
      </c>
      <c r="P819" s="1015"/>
      <c r="Q819" s="1015"/>
      <c r="R819" s="1015"/>
      <c r="S819" s="1016"/>
    </row>
    <row r="820" spans="1:19">
      <c r="A820" s="1012" t="s">
        <v>1663</v>
      </c>
      <c r="B820" s="1012" t="s">
        <v>283</v>
      </c>
      <c r="C820" s="1012" t="s">
        <v>1664</v>
      </c>
      <c r="D820" s="1012" t="s">
        <v>1575</v>
      </c>
      <c r="E820" s="1012" t="s">
        <v>1231</v>
      </c>
      <c r="F820" s="1013">
        <v>40337</v>
      </c>
      <c r="G820" s="1012" t="s">
        <v>283</v>
      </c>
      <c r="H820" s="1015"/>
      <c r="I820" s="1015"/>
      <c r="J820" s="1015"/>
      <c r="K820" s="1012" t="s">
        <v>283</v>
      </c>
      <c r="L820" s="1015"/>
      <c r="M820" s="1015"/>
      <c r="N820" s="1016"/>
      <c r="O820" s="1015"/>
      <c r="P820" s="1015"/>
      <c r="Q820" s="1015"/>
      <c r="R820" s="1015">
        <v>2966288.32</v>
      </c>
      <c r="S820" s="1016">
        <v>465117</v>
      </c>
    </row>
    <row r="821" spans="1:19">
      <c r="A821" s="1012" t="s">
        <v>1665</v>
      </c>
      <c r="B821" s="1012" t="s">
        <v>1583</v>
      </c>
      <c r="C821" s="1012" t="s">
        <v>1666</v>
      </c>
      <c r="D821" s="1012" t="s">
        <v>1667</v>
      </c>
      <c r="E821" s="1012" t="s">
        <v>948</v>
      </c>
      <c r="F821" s="1013">
        <v>39976</v>
      </c>
      <c r="G821" s="1012" t="s">
        <v>922</v>
      </c>
      <c r="H821" s="1015">
        <v>3756000</v>
      </c>
      <c r="I821" s="1015">
        <v>0</v>
      </c>
      <c r="J821" s="1015">
        <v>4563280.34</v>
      </c>
      <c r="K821" s="1012" t="s">
        <v>1196</v>
      </c>
      <c r="L821" s="1015"/>
      <c r="M821" s="1015"/>
      <c r="N821" s="1016"/>
      <c r="O821" s="1015"/>
      <c r="P821" s="1015"/>
      <c r="Q821" s="1015"/>
      <c r="R821" s="1015"/>
      <c r="S821" s="1016"/>
    </row>
    <row r="822" spans="1:19">
      <c r="A822" s="1012" t="s">
        <v>1665</v>
      </c>
      <c r="B822" s="1012" t="s">
        <v>283</v>
      </c>
      <c r="C822" s="1012" t="s">
        <v>1666</v>
      </c>
      <c r="D822" s="1012" t="s">
        <v>1667</v>
      </c>
      <c r="E822" s="1012" t="s">
        <v>948</v>
      </c>
      <c r="F822" s="1013">
        <v>40808</v>
      </c>
      <c r="G822" s="1012" t="s">
        <v>283</v>
      </c>
      <c r="H822" s="1015"/>
      <c r="I822" s="1015"/>
      <c r="J822" s="1015"/>
      <c r="K822" s="1012" t="s">
        <v>283</v>
      </c>
      <c r="L822" s="1015">
        <v>3756000</v>
      </c>
      <c r="M822" s="1015"/>
      <c r="N822" s="1016">
        <v>3756000</v>
      </c>
      <c r="O822" s="1015">
        <v>1</v>
      </c>
      <c r="P822" s="1015"/>
      <c r="Q822" s="1015"/>
      <c r="R822" s="1015">
        <v>113000</v>
      </c>
      <c r="S822" s="1016">
        <v>113000</v>
      </c>
    </row>
    <row r="823" spans="1:19">
      <c r="A823" s="1012" t="s">
        <v>1668</v>
      </c>
      <c r="B823" s="1012"/>
      <c r="C823" s="1012" t="s">
        <v>1669</v>
      </c>
      <c r="D823" s="1012" t="s">
        <v>1610</v>
      </c>
      <c r="E823" s="1012" t="s">
        <v>11</v>
      </c>
      <c r="F823" s="1013">
        <v>39787</v>
      </c>
      <c r="G823" s="1012" t="s">
        <v>284</v>
      </c>
      <c r="H823" s="1015">
        <v>65000000</v>
      </c>
      <c r="I823" s="1015">
        <v>0</v>
      </c>
      <c r="J823" s="1015">
        <v>68141972.189999998</v>
      </c>
      <c r="K823" s="1012" t="s">
        <v>898</v>
      </c>
      <c r="L823" s="1015"/>
      <c r="M823" s="1015"/>
      <c r="N823" s="1016"/>
      <c r="O823" s="1015"/>
      <c r="P823" s="1015"/>
      <c r="Q823" s="1015"/>
      <c r="R823" s="1015"/>
      <c r="S823" s="1016"/>
    </row>
    <row r="824" spans="1:19">
      <c r="A824" s="1012" t="s">
        <v>1668</v>
      </c>
      <c r="B824" s="1012" t="s">
        <v>283</v>
      </c>
      <c r="C824" s="1012" t="s">
        <v>1669</v>
      </c>
      <c r="D824" s="1012" t="s">
        <v>1610</v>
      </c>
      <c r="E824" s="1012" t="s">
        <v>11</v>
      </c>
      <c r="F824" s="1013">
        <v>41002</v>
      </c>
      <c r="G824" s="1012" t="s">
        <v>283</v>
      </c>
      <c r="H824" s="1015"/>
      <c r="I824" s="1015"/>
      <c r="J824" s="1015"/>
      <c r="K824" s="1012" t="s">
        <v>283</v>
      </c>
      <c r="L824" s="1015">
        <v>56778150</v>
      </c>
      <c r="M824" s="1015">
        <v>-851672.25</v>
      </c>
      <c r="N824" s="1016">
        <v>65000</v>
      </c>
      <c r="O824" s="1015">
        <v>873.51</v>
      </c>
      <c r="P824" s="1015">
        <v>-8221850</v>
      </c>
      <c r="Q824" s="1015"/>
      <c r="R824" s="1015"/>
      <c r="S824" s="1016"/>
    </row>
    <row r="825" spans="1:19">
      <c r="A825" s="1012" t="s">
        <v>1668</v>
      </c>
      <c r="B825" s="1012" t="s">
        <v>283</v>
      </c>
      <c r="C825" s="1012" t="s">
        <v>1669</v>
      </c>
      <c r="D825" s="1012" t="s">
        <v>1610</v>
      </c>
      <c r="E825" s="1012" t="s">
        <v>11</v>
      </c>
      <c r="F825" s="1013">
        <v>41416</v>
      </c>
      <c r="G825" s="1012" t="s">
        <v>283</v>
      </c>
      <c r="H825" s="1015"/>
      <c r="I825" s="1015"/>
      <c r="J825" s="1015"/>
      <c r="K825" s="1012" t="s">
        <v>283</v>
      </c>
      <c r="L825" s="1015"/>
      <c r="M825" s="1015"/>
      <c r="N825" s="1016"/>
      <c r="O825" s="1015"/>
      <c r="P825" s="1015"/>
      <c r="Q825" s="1015"/>
      <c r="R825" s="1015">
        <v>1400000</v>
      </c>
      <c r="S825" s="1016">
        <v>241696</v>
      </c>
    </row>
    <row r="826" spans="1:19">
      <c r="A826" s="1012" t="s">
        <v>1670</v>
      </c>
      <c r="B826" s="1012"/>
      <c r="C826" s="1012" t="s">
        <v>2935</v>
      </c>
      <c r="D826" s="1012" t="s">
        <v>1671</v>
      </c>
      <c r="E826" s="1012" t="s">
        <v>1309</v>
      </c>
      <c r="F826" s="1013">
        <v>39822</v>
      </c>
      <c r="G826" s="1012" t="s">
        <v>284</v>
      </c>
      <c r="H826" s="1015">
        <v>20000000</v>
      </c>
      <c r="I826" s="1015">
        <v>0</v>
      </c>
      <c r="J826" s="1015">
        <v>12336278</v>
      </c>
      <c r="K826" s="1012" t="s">
        <v>898</v>
      </c>
      <c r="L826" s="1015"/>
      <c r="M826" s="1015"/>
      <c r="N826" s="1016"/>
      <c r="O826" s="1015"/>
      <c r="P826" s="1015"/>
      <c r="Q826" s="1015"/>
      <c r="R826" s="1015"/>
      <c r="S826" s="1016"/>
    </row>
    <row r="827" spans="1:19">
      <c r="A827" s="1012" t="s">
        <v>1670</v>
      </c>
      <c r="B827" s="1012" t="s">
        <v>283</v>
      </c>
      <c r="C827" s="1012" t="s">
        <v>2935</v>
      </c>
      <c r="D827" s="1012" t="s">
        <v>1671</v>
      </c>
      <c r="E827" s="1012" t="s">
        <v>1309</v>
      </c>
      <c r="F827" s="1013">
        <v>41393</v>
      </c>
      <c r="G827" s="1012" t="s">
        <v>283</v>
      </c>
      <c r="H827" s="1015"/>
      <c r="I827" s="1015"/>
      <c r="J827" s="1015"/>
      <c r="K827" s="1012" t="s">
        <v>283</v>
      </c>
      <c r="L827" s="1015">
        <v>10842200</v>
      </c>
      <c r="M827" s="1015"/>
      <c r="N827" s="1016">
        <v>20000</v>
      </c>
      <c r="O827" s="1015">
        <v>542.11</v>
      </c>
      <c r="P827" s="1015">
        <v>-9157800</v>
      </c>
      <c r="Q827" s="1015"/>
      <c r="R827" s="1015"/>
      <c r="S827" s="1016"/>
    </row>
    <row r="828" spans="1:19">
      <c r="A828" s="1012" t="s">
        <v>1670</v>
      </c>
      <c r="B828" s="1012" t="s">
        <v>283</v>
      </c>
      <c r="C828" s="1012" t="s">
        <v>2935</v>
      </c>
      <c r="D828" s="1012" t="s">
        <v>1671</v>
      </c>
      <c r="E828" s="1012" t="s">
        <v>1309</v>
      </c>
      <c r="F828" s="1013">
        <v>41425</v>
      </c>
      <c r="G828" s="1012" t="s">
        <v>283</v>
      </c>
      <c r="H828" s="1015"/>
      <c r="I828" s="1015"/>
      <c r="J828" s="1015"/>
      <c r="K828" s="1012" t="s">
        <v>283</v>
      </c>
      <c r="L828" s="1015"/>
      <c r="M828" s="1015">
        <v>-108422</v>
      </c>
      <c r="N828" s="1016"/>
      <c r="O828" s="1015"/>
      <c r="P828" s="1015"/>
      <c r="Q828" s="1015"/>
      <c r="R828" s="1015"/>
      <c r="S828" s="1016"/>
    </row>
    <row r="829" spans="1:19">
      <c r="A829" s="1012" t="s">
        <v>1670</v>
      </c>
      <c r="B829" s="1012" t="s">
        <v>283</v>
      </c>
      <c r="C829" s="1012" t="s">
        <v>2935</v>
      </c>
      <c r="D829" s="1012" t="s">
        <v>1671</v>
      </c>
      <c r="E829" s="1012" t="s">
        <v>1309</v>
      </c>
      <c r="F829" s="1013">
        <v>42186</v>
      </c>
      <c r="G829" s="1012" t="s">
        <v>283</v>
      </c>
      <c r="H829" s="1015"/>
      <c r="I829" s="1015"/>
      <c r="J829" s="1015"/>
      <c r="K829" s="1012" t="s">
        <v>283</v>
      </c>
      <c r="L829" s="1015"/>
      <c r="M829" s="1015"/>
      <c r="N829" s="1016"/>
      <c r="O829" s="1015"/>
      <c r="P829" s="1015"/>
      <c r="Q829" s="1015"/>
      <c r="R829" s="1015">
        <v>2500</v>
      </c>
      <c r="S829" s="1016">
        <v>215983</v>
      </c>
    </row>
    <row r="830" spans="1:19">
      <c r="A830" s="1012" t="s">
        <v>1672</v>
      </c>
      <c r="B830" s="1012" t="s">
        <v>1673</v>
      </c>
      <c r="C830" s="1012" t="s">
        <v>1674</v>
      </c>
      <c r="D830" s="1012" t="s">
        <v>1221</v>
      </c>
      <c r="E830" s="1012" t="s">
        <v>60</v>
      </c>
      <c r="F830" s="1013">
        <v>40169</v>
      </c>
      <c r="G830" s="1012" t="s">
        <v>285</v>
      </c>
      <c r="H830" s="1015">
        <v>8700000</v>
      </c>
      <c r="I830" s="1015">
        <v>0</v>
      </c>
      <c r="J830" s="1015">
        <v>9522346.1699999999</v>
      </c>
      <c r="K830" s="1012" t="s">
        <v>898</v>
      </c>
      <c r="L830" s="1015"/>
      <c r="M830" s="1015"/>
      <c r="N830" s="1016"/>
      <c r="O830" s="1015"/>
      <c r="P830" s="1015"/>
      <c r="Q830" s="1015"/>
      <c r="R830" s="1015"/>
      <c r="S830" s="1016"/>
    </row>
    <row r="831" spans="1:19">
      <c r="A831" s="1012" t="s">
        <v>1672</v>
      </c>
      <c r="B831" s="1012" t="s">
        <v>283</v>
      </c>
      <c r="C831" s="1012" t="s">
        <v>1674</v>
      </c>
      <c r="D831" s="1012" t="s">
        <v>1221</v>
      </c>
      <c r="E831" s="1012" t="s">
        <v>60</v>
      </c>
      <c r="F831" s="1013">
        <v>41222</v>
      </c>
      <c r="G831" s="1012" t="s">
        <v>283</v>
      </c>
      <c r="H831" s="1015"/>
      <c r="I831" s="1015"/>
      <c r="J831" s="1015"/>
      <c r="K831" s="1012" t="s">
        <v>283</v>
      </c>
      <c r="L831" s="1015">
        <v>8025750</v>
      </c>
      <c r="M831" s="1015"/>
      <c r="N831" s="1016">
        <v>8700</v>
      </c>
      <c r="O831" s="1015">
        <v>922.5</v>
      </c>
      <c r="P831" s="1015">
        <v>-674250</v>
      </c>
      <c r="Q831" s="1015"/>
      <c r="R831" s="1015">
        <v>256118.75</v>
      </c>
      <c r="S831" s="1016">
        <v>261</v>
      </c>
    </row>
    <row r="832" spans="1:19">
      <c r="A832" s="1012" t="s">
        <v>1672</v>
      </c>
      <c r="B832" s="1012" t="s">
        <v>283</v>
      </c>
      <c r="C832" s="1012" t="s">
        <v>1674</v>
      </c>
      <c r="D832" s="1012" t="s">
        <v>1221</v>
      </c>
      <c r="E832" s="1012" t="s">
        <v>60</v>
      </c>
      <c r="F832" s="1013">
        <v>41285</v>
      </c>
      <c r="G832" s="1012" t="s">
        <v>283</v>
      </c>
      <c r="H832" s="1015"/>
      <c r="I832" s="1015"/>
      <c r="J832" s="1015"/>
      <c r="K832" s="1012" t="s">
        <v>283</v>
      </c>
      <c r="L832" s="1015"/>
      <c r="M832" s="1015">
        <v>-80257.5</v>
      </c>
      <c r="N832" s="1016"/>
      <c r="O832" s="1015"/>
      <c r="P832" s="1015"/>
      <c r="Q832" s="1015"/>
      <c r="R832" s="1015"/>
      <c r="S832" s="1016"/>
    </row>
    <row r="833" spans="1:19">
      <c r="A833" s="1012" t="s">
        <v>1675</v>
      </c>
      <c r="B833" s="1012" t="s">
        <v>905</v>
      </c>
      <c r="C833" s="1012" t="s">
        <v>1676</v>
      </c>
      <c r="D833" s="1012" t="s">
        <v>1677</v>
      </c>
      <c r="E833" s="1012" t="s">
        <v>903</v>
      </c>
      <c r="F833" s="1013">
        <v>39871</v>
      </c>
      <c r="G833" s="1012" t="s">
        <v>285</v>
      </c>
      <c r="H833" s="1015">
        <v>7570000</v>
      </c>
      <c r="I833" s="1015">
        <v>0</v>
      </c>
      <c r="J833" s="1015">
        <v>8702021.25</v>
      </c>
      <c r="K833" s="1012" t="s">
        <v>898</v>
      </c>
      <c r="L833" s="1015"/>
      <c r="M833" s="1015"/>
      <c r="N833" s="1016"/>
      <c r="O833" s="1015"/>
      <c r="P833" s="1015"/>
      <c r="Q833" s="1015"/>
      <c r="R833" s="1015"/>
      <c r="S833" s="1016"/>
    </row>
    <row r="834" spans="1:19">
      <c r="A834" s="1012" t="s">
        <v>1675</v>
      </c>
      <c r="B834" s="1012" t="s">
        <v>283</v>
      </c>
      <c r="C834" s="1012" t="s">
        <v>1676</v>
      </c>
      <c r="D834" s="1012" t="s">
        <v>1677</v>
      </c>
      <c r="E834" s="1012" t="s">
        <v>903</v>
      </c>
      <c r="F834" s="1013">
        <v>41211</v>
      </c>
      <c r="G834" s="1012" t="s">
        <v>283</v>
      </c>
      <c r="H834" s="1015"/>
      <c r="I834" s="1015"/>
      <c r="J834" s="1015"/>
      <c r="K834" s="1012" t="s">
        <v>283</v>
      </c>
      <c r="L834" s="1015">
        <v>26398.99</v>
      </c>
      <c r="M834" s="1015"/>
      <c r="N834" s="1016">
        <v>29</v>
      </c>
      <c r="O834" s="1015">
        <v>910.31</v>
      </c>
      <c r="P834" s="1015">
        <v>-2601.0100000000002</v>
      </c>
      <c r="Q834" s="1015"/>
      <c r="R834" s="1015"/>
      <c r="S834" s="1016"/>
    </row>
    <row r="835" spans="1:19">
      <c r="A835" s="1012" t="s">
        <v>1675</v>
      </c>
      <c r="B835" s="1012" t="s">
        <v>283</v>
      </c>
      <c r="C835" s="1012" t="s">
        <v>1676</v>
      </c>
      <c r="D835" s="1012" t="s">
        <v>1677</v>
      </c>
      <c r="E835" s="1012" t="s">
        <v>903</v>
      </c>
      <c r="F835" s="1013">
        <v>41213</v>
      </c>
      <c r="G835" s="1012" t="s">
        <v>283</v>
      </c>
      <c r="H835" s="1015"/>
      <c r="I835" s="1015"/>
      <c r="J835" s="1015"/>
      <c r="K835" s="1012" t="s">
        <v>283</v>
      </c>
      <c r="L835" s="1015">
        <v>6864647.71</v>
      </c>
      <c r="M835" s="1015"/>
      <c r="N835" s="1016">
        <v>7541</v>
      </c>
      <c r="O835" s="1015">
        <v>910.31</v>
      </c>
      <c r="P835" s="1015">
        <v>-676352.29</v>
      </c>
      <c r="Q835" s="1015"/>
      <c r="R835" s="1015">
        <v>362118.92</v>
      </c>
      <c r="S835" s="1016">
        <v>379</v>
      </c>
    </row>
    <row r="836" spans="1:19">
      <c r="A836" s="1012" t="s">
        <v>1675</v>
      </c>
      <c r="B836" s="1012" t="s">
        <v>283</v>
      </c>
      <c r="C836" s="1012" t="s">
        <v>1676</v>
      </c>
      <c r="D836" s="1012" t="s">
        <v>1677</v>
      </c>
      <c r="E836" s="1012" t="s">
        <v>903</v>
      </c>
      <c r="F836" s="1013">
        <v>41285</v>
      </c>
      <c r="G836" s="1012" t="s">
        <v>283</v>
      </c>
      <c r="H836" s="1015"/>
      <c r="I836" s="1015"/>
      <c r="J836" s="1015"/>
      <c r="K836" s="1012" t="s">
        <v>283</v>
      </c>
      <c r="L836" s="1015"/>
      <c r="M836" s="1015">
        <v>-68910.460000000006</v>
      </c>
      <c r="N836" s="1016"/>
      <c r="O836" s="1015"/>
      <c r="P836" s="1015"/>
      <c r="Q836" s="1015"/>
      <c r="R836" s="1015"/>
      <c r="S836" s="1016"/>
    </row>
    <row r="837" spans="1:19">
      <c r="A837" s="1012" t="s">
        <v>1678</v>
      </c>
      <c r="B837" s="1012" t="s">
        <v>900</v>
      </c>
      <c r="C837" s="1012" t="s">
        <v>1679</v>
      </c>
      <c r="D837" s="1012" t="s">
        <v>1680</v>
      </c>
      <c r="E837" s="1012" t="s">
        <v>52</v>
      </c>
      <c r="F837" s="1013">
        <v>40053</v>
      </c>
      <c r="G837" s="1012" t="s">
        <v>285</v>
      </c>
      <c r="H837" s="1015">
        <v>20699000</v>
      </c>
      <c r="I837" s="1015">
        <v>0</v>
      </c>
      <c r="J837" s="1015">
        <v>24059476.66</v>
      </c>
      <c r="K837" s="1012" t="s">
        <v>1196</v>
      </c>
      <c r="L837" s="1015"/>
      <c r="M837" s="1015"/>
      <c r="N837" s="1016"/>
      <c r="O837" s="1015"/>
      <c r="P837" s="1015"/>
      <c r="Q837" s="1015"/>
      <c r="R837" s="1015"/>
      <c r="S837" s="1016"/>
    </row>
    <row r="838" spans="1:19">
      <c r="A838" s="1012" t="s">
        <v>1678</v>
      </c>
      <c r="B838" s="1012" t="s">
        <v>283</v>
      </c>
      <c r="C838" s="1012" t="s">
        <v>1679</v>
      </c>
      <c r="D838" s="1012" t="s">
        <v>1680</v>
      </c>
      <c r="E838" s="1012" t="s">
        <v>52</v>
      </c>
      <c r="F838" s="1013">
        <v>40808</v>
      </c>
      <c r="G838" s="1012" t="s">
        <v>283</v>
      </c>
      <c r="H838" s="1015"/>
      <c r="I838" s="1015"/>
      <c r="J838" s="1015"/>
      <c r="K838" s="1012" t="s">
        <v>283</v>
      </c>
      <c r="L838" s="1015">
        <v>20699000</v>
      </c>
      <c r="M838" s="1015"/>
      <c r="N838" s="1016">
        <v>2069.9</v>
      </c>
      <c r="O838" s="1015">
        <v>10000</v>
      </c>
      <c r="P838" s="1015"/>
      <c r="Q838" s="1015"/>
      <c r="R838" s="1015">
        <v>1030000</v>
      </c>
      <c r="S838" s="1016">
        <v>103</v>
      </c>
    </row>
    <row r="839" spans="1:19">
      <c r="A839" s="1012" t="s">
        <v>1681</v>
      </c>
      <c r="B839" s="1012" t="s">
        <v>858</v>
      </c>
      <c r="C839" s="1012" t="s">
        <v>1682</v>
      </c>
      <c r="D839" s="1012" t="s">
        <v>1683</v>
      </c>
      <c r="E839" s="1012" t="s">
        <v>60</v>
      </c>
      <c r="F839" s="1013">
        <v>39766</v>
      </c>
      <c r="G839" s="1012" t="s">
        <v>284</v>
      </c>
      <c r="H839" s="1015">
        <v>866540000</v>
      </c>
      <c r="I839" s="1015">
        <v>0</v>
      </c>
      <c r="J839" s="1015">
        <v>1037467405.5599999</v>
      </c>
      <c r="K839" s="1012" t="s">
        <v>1196</v>
      </c>
      <c r="L839" s="1015"/>
      <c r="M839" s="1015"/>
      <c r="N839" s="1016"/>
      <c r="O839" s="1015"/>
      <c r="P839" s="1015"/>
      <c r="Q839" s="1015"/>
      <c r="R839" s="1015"/>
      <c r="S839" s="1016"/>
    </row>
    <row r="840" spans="1:19">
      <c r="A840" s="1012" t="s">
        <v>1681</v>
      </c>
      <c r="B840" s="1012" t="s">
        <v>283</v>
      </c>
      <c r="C840" s="1012" t="s">
        <v>1682</v>
      </c>
      <c r="D840" s="1012" t="s">
        <v>1683</v>
      </c>
      <c r="E840" s="1012" t="s">
        <v>60</v>
      </c>
      <c r="F840" s="1013">
        <v>40534</v>
      </c>
      <c r="G840" s="1012" t="s">
        <v>283</v>
      </c>
      <c r="H840" s="1015"/>
      <c r="I840" s="1015"/>
      <c r="J840" s="1015"/>
      <c r="K840" s="1012" t="s">
        <v>283</v>
      </c>
      <c r="L840" s="1015">
        <v>866540000</v>
      </c>
      <c r="M840" s="1015"/>
      <c r="N840" s="1016">
        <v>866540</v>
      </c>
      <c r="O840" s="1015">
        <v>1000</v>
      </c>
      <c r="P840" s="1015"/>
      <c r="Q840" s="1015"/>
      <c r="R840" s="1015"/>
      <c r="S840" s="1016"/>
    </row>
    <row r="841" spans="1:19">
      <c r="A841" s="1012" t="s">
        <v>1681</v>
      </c>
      <c r="B841" s="1012" t="s">
        <v>283</v>
      </c>
      <c r="C841" s="1012" t="s">
        <v>1682</v>
      </c>
      <c r="D841" s="1012" t="s">
        <v>1683</v>
      </c>
      <c r="E841" s="1012" t="s">
        <v>60</v>
      </c>
      <c r="F841" s="1013">
        <v>40611</v>
      </c>
      <c r="G841" s="1012" t="s">
        <v>283</v>
      </c>
      <c r="H841" s="1015"/>
      <c r="I841" s="1015"/>
      <c r="J841" s="1015"/>
      <c r="K841" s="1012" t="s">
        <v>283</v>
      </c>
      <c r="L841" s="1015"/>
      <c r="M841" s="1015"/>
      <c r="N841" s="1016"/>
      <c r="O841" s="1015"/>
      <c r="P841" s="1015"/>
      <c r="Q841" s="1015"/>
      <c r="R841" s="1015">
        <v>79700000</v>
      </c>
      <c r="S841" s="1016">
        <v>14842320.789999999</v>
      </c>
    </row>
    <row r="842" spans="1:19">
      <c r="A842" s="1012" t="s">
        <v>1684</v>
      </c>
      <c r="B842" s="1012" t="s">
        <v>1323</v>
      </c>
      <c r="C842" s="1012" t="s">
        <v>1685</v>
      </c>
      <c r="D842" s="1012" t="s">
        <v>1686</v>
      </c>
      <c r="E842" s="1012" t="s">
        <v>1080</v>
      </c>
      <c r="F842" s="1013">
        <v>40053</v>
      </c>
      <c r="G842" s="1012" t="s">
        <v>7</v>
      </c>
      <c r="H842" s="1015">
        <v>3223000</v>
      </c>
      <c r="I842" s="1015">
        <v>0</v>
      </c>
      <c r="J842" s="1015">
        <v>2820256.96</v>
      </c>
      <c r="K842" s="1012" t="s">
        <v>898</v>
      </c>
      <c r="L842" s="1015"/>
      <c r="M842" s="1015"/>
      <c r="N842" s="1016"/>
      <c r="O842" s="1015"/>
      <c r="P842" s="1015"/>
      <c r="Q842" s="1015"/>
      <c r="R842" s="1015"/>
      <c r="S842" s="1016"/>
    </row>
    <row r="843" spans="1:19">
      <c r="A843" s="1012" t="s">
        <v>1684</v>
      </c>
      <c r="B843" s="1012" t="s">
        <v>283</v>
      </c>
      <c r="C843" s="1012" t="s">
        <v>1685</v>
      </c>
      <c r="D843" s="1012" t="s">
        <v>1686</v>
      </c>
      <c r="E843" s="1012" t="s">
        <v>1080</v>
      </c>
      <c r="F843" s="1013">
        <v>41263</v>
      </c>
      <c r="G843" s="1012" t="s">
        <v>283</v>
      </c>
      <c r="H843" s="1015"/>
      <c r="I843" s="1015"/>
      <c r="J843" s="1015"/>
      <c r="K843" s="1012" t="s">
        <v>283</v>
      </c>
      <c r="L843" s="1015">
        <v>2336675</v>
      </c>
      <c r="M843" s="1015"/>
      <c r="N843" s="1016">
        <v>3223</v>
      </c>
      <c r="O843" s="1015">
        <v>725</v>
      </c>
      <c r="P843" s="1015">
        <v>-886325</v>
      </c>
      <c r="Q843" s="1015"/>
      <c r="R843" s="1015"/>
      <c r="S843" s="1016"/>
    </row>
    <row r="844" spans="1:19">
      <c r="A844" s="1012" t="s">
        <v>1684</v>
      </c>
      <c r="B844" s="1012" t="s">
        <v>283</v>
      </c>
      <c r="C844" s="1012" t="s">
        <v>1685</v>
      </c>
      <c r="D844" s="1012" t="s">
        <v>1686</v>
      </c>
      <c r="E844" s="1012" t="s">
        <v>1080</v>
      </c>
      <c r="F844" s="1013">
        <v>41285</v>
      </c>
      <c r="G844" s="1012" t="s">
        <v>283</v>
      </c>
      <c r="H844" s="1015"/>
      <c r="I844" s="1015"/>
      <c r="J844" s="1015"/>
      <c r="K844" s="1012" t="s">
        <v>283</v>
      </c>
      <c r="L844" s="1015"/>
      <c r="M844" s="1015">
        <v>-23366.75</v>
      </c>
      <c r="N844" s="1016"/>
      <c r="O844" s="1015"/>
      <c r="P844" s="1015"/>
      <c r="Q844" s="1015"/>
      <c r="R844" s="1015"/>
      <c r="S844" s="1016"/>
    </row>
    <row r="845" spans="1:19">
      <c r="A845" s="1012" t="s">
        <v>1684</v>
      </c>
      <c r="B845" s="1012" t="s">
        <v>283</v>
      </c>
      <c r="C845" s="1012" t="s">
        <v>1685</v>
      </c>
      <c r="D845" s="1012" t="s">
        <v>1686</v>
      </c>
      <c r="E845" s="1012" t="s">
        <v>1080</v>
      </c>
      <c r="F845" s="1013">
        <v>41359</v>
      </c>
      <c r="G845" s="1012" t="s">
        <v>283</v>
      </c>
      <c r="H845" s="1015"/>
      <c r="I845" s="1015"/>
      <c r="J845" s="1015"/>
      <c r="K845" s="1012" t="s">
        <v>283</v>
      </c>
      <c r="L845" s="1015"/>
      <c r="M845" s="1015">
        <v>-26633.25</v>
      </c>
      <c r="N845" s="1016"/>
      <c r="O845" s="1015"/>
      <c r="P845" s="1015"/>
      <c r="Q845" s="1015"/>
      <c r="R845" s="1015"/>
      <c r="S845" s="1016"/>
    </row>
    <row r="846" spans="1:19">
      <c r="A846" s="1012" t="s">
        <v>1687</v>
      </c>
      <c r="B846" s="1012" t="s">
        <v>924</v>
      </c>
      <c r="C846" s="1012" t="s">
        <v>1688</v>
      </c>
      <c r="D846" s="1012" t="s">
        <v>1689</v>
      </c>
      <c r="E846" s="1012" t="s">
        <v>19</v>
      </c>
      <c r="F846" s="1013">
        <v>39885</v>
      </c>
      <c r="G846" s="1012" t="s">
        <v>285</v>
      </c>
      <c r="H846" s="1015">
        <v>6398000</v>
      </c>
      <c r="I846" s="1015">
        <v>0</v>
      </c>
      <c r="J846" s="1015">
        <v>4118886.85</v>
      </c>
      <c r="K846" s="1012" t="s">
        <v>898</v>
      </c>
      <c r="L846" s="1015"/>
      <c r="M846" s="1015"/>
      <c r="N846" s="1016"/>
      <c r="O846" s="1015"/>
      <c r="P846" s="1015"/>
      <c r="Q846" s="1015"/>
      <c r="R846" s="1015"/>
      <c r="S846" s="1016"/>
    </row>
    <row r="847" spans="1:19">
      <c r="A847" s="1012" t="s">
        <v>1687</v>
      </c>
      <c r="B847" s="1012" t="s">
        <v>283</v>
      </c>
      <c r="C847" s="1012" t="s">
        <v>1688</v>
      </c>
      <c r="D847" s="1012" t="s">
        <v>1689</v>
      </c>
      <c r="E847" s="1012" t="s">
        <v>19</v>
      </c>
      <c r="F847" s="1013">
        <v>41498</v>
      </c>
      <c r="G847" s="1012" t="s">
        <v>283</v>
      </c>
      <c r="H847" s="1015"/>
      <c r="I847" s="1015"/>
      <c r="J847" s="1015"/>
      <c r="K847" s="1012" t="s">
        <v>283</v>
      </c>
      <c r="L847" s="1015">
        <v>3247112.96</v>
      </c>
      <c r="M847" s="1015"/>
      <c r="N847" s="1016">
        <v>6398</v>
      </c>
      <c r="O847" s="1015">
        <v>507.52</v>
      </c>
      <c r="P847" s="1015">
        <v>-3150887.04</v>
      </c>
      <c r="Q847" s="1015"/>
      <c r="R847" s="1015">
        <v>139320</v>
      </c>
      <c r="S847" s="1016">
        <v>320</v>
      </c>
    </row>
    <row r="848" spans="1:19">
      <c r="A848" s="1012" t="s">
        <v>1687</v>
      </c>
      <c r="B848" s="1012" t="s">
        <v>283</v>
      </c>
      <c r="C848" s="1012" t="s">
        <v>1688</v>
      </c>
      <c r="D848" s="1012" t="s">
        <v>1689</v>
      </c>
      <c r="E848" s="1012" t="s">
        <v>19</v>
      </c>
      <c r="F848" s="1013">
        <v>41529</v>
      </c>
      <c r="G848" s="1012" t="s">
        <v>283</v>
      </c>
      <c r="H848" s="1015"/>
      <c r="I848" s="1015"/>
      <c r="J848" s="1015"/>
      <c r="K848" s="1012" t="s">
        <v>283</v>
      </c>
      <c r="L848" s="1015"/>
      <c r="M848" s="1015">
        <v>-25000</v>
      </c>
      <c r="N848" s="1016"/>
      <c r="O848" s="1015"/>
      <c r="P848" s="1015"/>
      <c r="Q848" s="1015"/>
      <c r="R848" s="1015"/>
      <c r="S848" s="1016"/>
    </row>
    <row r="849" spans="1:19">
      <c r="A849" s="1012" t="s">
        <v>1690</v>
      </c>
      <c r="B849" s="1012" t="s">
        <v>858</v>
      </c>
      <c r="C849" s="1012" t="s">
        <v>1691</v>
      </c>
      <c r="D849" s="1012" t="s">
        <v>1692</v>
      </c>
      <c r="E849" s="1012" t="s">
        <v>149</v>
      </c>
      <c r="F849" s="1013">
        <v>39794</v>
      </c>
      <c r="G849" s="1012" t="s">
        <v>284</v>
      </c>
      <c r="H849" s="1015">
        <v>10000000</v>
      </c>
      <c r="I849" s="1015">
        <v>0</v>
      </c>
      <c r="J849" s="1015">
        <v>12147768.630000001</v>
      </c>
      <c r="K849" s="1012" t="s">
        <v>1196</v>
      </c>
      <c r="L849" s="1015"/>
      <c r="M849" s="1015"/>
      <c r="N849" s="1016"/>
      <c r="O849" s="1015"/>
      <c r="P849" s="1015"/>
      <c r="Q849" s="1015"/>
      <c r="R849" s="1015"/>
      <c r="S849" s="1016"/>
    </row>
    <row r="850" spans="1:19">
      <c r="A850" s="1012" t="s">
        <v>1690</v>
      </c>
      <c r="B850" s="1012" t="s">
        <v>283</v>
      </c>
      <c r="C850" s="1012" t="s">
        <v>1691</v>
      </c>
      <c r="D850" s="1012" t="s">
        <v>1692</v>
      </c>
      <c r="E850" s="1012" t="s">
        <v>149</v>
      </c>
      <c r="F850" s="1013">
        <v>40275</v>
      </c>
      <c r="G850" s="1012" t="s">
        <v>283</v>
      </c>
      <c r="H850" s="1015"/>
      <c r="I850" s="1015"/>
      <c r="J850" s="1015"/>
      <c r="K850" s="1012" t="s">
        <v>283</v>
      </c>
      <c r="L850" s="1015">
        <v>10000000</v>
      </c>
      <c r="M850" s="1015"/>
      <c r="N850" s="1016">
        <v>10000</v>
      </c>
      <c r="O850" s="1015">
        <v>1000</v>
      </c>
      <c r="P850" s="1015"/>
      <c r="Q850" s="1015"/>
      <c r="R850" s="1015">
        <v>1488046.41</v>
      </c>
      <c r="S850" s="1016">
        <v>199203</v>
      </c>
    </row>
    <row r="851" spans="1:19">
      <c r="A851" s="1012" t="s">
        <v>20</v>
      </c>
      <c r="B851" s="1012" t="s">
        <v>1693</v>
      </c>
      <c r="C851" s="1012" t="s">
        <v>1694</v>
      </c>
      <c r="D851" s="1012" t="s">
        <v>1695</v>
      </c>
      <c r="E851" s="1012" t="s">
        <v>23</v>
      </c>
      <c r="F851" s="1013">
        <v>39871</v>
      </c>
      <c r="G851" s="1012" t="s">
        <v>284</v>
      </c>
      <c r="H851" s="1015">
        <v>30000000</v>
      </c>
      <c r="I851" s="1015">
        <v>0</v>
      </c>
      <c r="J851" s="1015">
        <v>36472843.939999998</v>
      </c>
      <c r="K851" s="1012" t="s">
        <v>1196</v>
      </c>
      <c r="L851" s="1015"/>
      <c r="M851" s="1015"/>
      <c r="N851" s="1016"/>
      <c r="O851" s="1015"/>
      <c r="P851" s="1015"/>
      <c r="Q851" s="1015"/>
      <c r="R851" s="1015"/>
      <c r="S851" s="1016"/>
    </row>
    <row r="852" spans="1:19">
      <c r="A852" s="1012" t="s">
        <v>20</v>
      </c>
      <c r="B852" s="1012" t="s">
        <v>283</v>
      </c>
      <c r="C852" s="1012" t="s">
        <v>1694</v>
      </c>
      <c r="D852" s="1012" t="s">
        <v>1695</v>
      </c>
      <c r="E852" s="1012" t="s">
        <v>23</v>
      </c>
      <c r="F852" s="1013">
        <v>40450</v>
      </c>
      <c r="G852" s="1012" t="s">
        <v>283</v>
      </c>
      <c r="H852" s="1015"/>
      <c r="I852" s="1015"/>
      <c r="J852" s="1015"/>
      <c r="K852" s="1012" t="s">
        <v>283</v>
      </c>
      <c r="L852" s="1015">
        <v>30000000</v>
      </c>
      <c r="M852" s="1015"/>
      <c r="N852" s="1016">
        <v>30000</v>
      </c>
      <c r="O852" s="1015">
        <v>1000</v>
      </c>
      <c r="P852" s="1015"/>
      <c r="Q852" s="1015"/>
      <c r="R852" s="1015"/>
      <c r="S852" s="1016"/>
    </row>
    <row r="853" spans="1:19">
      <c r="A853" s="1012" t="s">
        <v>20</v>
      </c>
      <c r="B853" s="1012" t="s">
        <v>283</v>
      </c>
      <c r="C853" s="1012" t="s">
        <v>1694</v>
      </c>
      <c r="D853" s="1012" t="s">
        <v>1695</v>
      </c>
      <c r="E853" s="1012" t="s">
        <v>23</v>
      </c>
      <c r="F853" s="1013">
        <v>41516</v>
      </c>
      <c r="G853" s="1012" t="s">
        <v>283</v>
      </c>
      <c r="H853" s="1015"/>
      <c r="I853" s="1015"/>
      <c r="J853" s="1015"/>
      <c r="K853" s="1012" t="s">
        <v>283</v>
      </c>
      <c r="L853" s="1015"/>
      <c r="M853" s="1015"/>
      <c r="N853" s="1016"/>
      <c r="O853" s="1015"/>
      <c r="P853" s="1015"/>
      <c r="Q853" s="1015"/>
      <c r="R853" s="1015">
        <v>4089510.61</v>
      </c>
      <c r="S853" s="1016">
        <v>513113</v>
      </c>
    </row>
    <row r="854" spans="1:19">
      <c r="A854" s="1012" t="s">
        <v>1696</v>
      </c>
      <c r="B854" s="1012" t="s">
        <v>891</v>
      </c>
      <c r="C854" s="1012" t="s">
        <v>1697</v>
      </c>
      <c r="D854" s="1012" t="s">
        <v>1698</v>
      </c>
      <c r="E854" s="1012" t="s">
        <v>217</v>
      </c>
      <c r="F854" s="1013">
        <v>39829</v>
      </c>
      <c r="G854" s="1012" t="s">
        <v>285</v>
      </c>
      <c r="H854" s="1015">
        <v>12000000</v>
      </c>
      <c r="I854" s="1015">
        <v>0</v>
      </c>
      <c r="J854" s="1015">
        <v>12837983.33</v>
      </c>
      <c r="K854" s="1012" t="s">
        <v>1196</v>
      </c>
      <c r="L854" s="1015"/>
      <c r="M854" s="1015"/>
      <c r="N854" s="1016"/>
      <c r="O854" s="1015"/>
      <c r="P854" s="1015"/>
      <c r="Q854" s="1015"/>
      <c r="R854" s="1015"/>
      <c r="S854" s="1016"/>
    </row>
    <row r="855" spans="1:19">
      <c r="A855" s="1012" t="s">
        <v>1696</v>
      </c>
      <c r="B855" s="1012" t="s">
        <v>283</v>
      </c>
      <c r="C855" s="1012" t="s">
        <v>1697</v>
      </c>
      <c r="D855" s="1012" t="s">
        <v>1698</v>
      </c>
      <c r="E855" s="1012" t="s">
        <v>217</v>
      </c>
      <c r="F855" s="1013">
        <v>39960</v>
      </c>
      <c r="G855" s="1012" t="s">
        <v>283</v>
      </c>
      <c r="H855" s="1015"/>
      <c r="I855" s="1015"/>
      <c r="J855" s="1015"/>
      <c r="K855" s="1012" t="s">
        <v>283</v>
      </c>
      <c r="L855" s="1015">
        <v>12000000</v>
      </c>
      <c r="M855" s="1015"/>
      <c r="N855" s="1016">
        <v>12000</v>
      </c>
      <c r="O855" s="1015">
        <v>1000</v>
      </c>
      <c r="P855" s="1015"/>
      <c r="Q855" s="1015"/>
      <c r="R855" s="1015">
        <v>600000</v>
      </c>
      <c r="S855" s="1016">
        <v>600</v>
      </c>
    </row>
    <row r="856" spans="1:19">
      <c r="A856" s="1012" t="s">
        <v>1699</v>
      </c>
      <c r="B856" s="1012" t="s">
        <v>1700</v>
      </c>
      <c r="C856" s="1012" t="s">
        <v>1701</v>
      </c>
      <c r="D856" s="1012" t="s">
        <v>1702</v>
      </c>
      <c r="E856" s="1012" t="s">
        <v>246</v>
      </c>
      <c r="F856" s="1013">
        <v>39850</v>
      </c>
      <c r="G856" s="1012" t="s">
        <v>284</v>
      </c>
      <c r="H856" s="1015">
        <v>33900000</v>
      </c>
      <c r="I856" s="1015">
        <v>0</v>
      </c>
      <c r="J856" s="1015">
        <v>40834859.350000001</v>
      </c>
      <c r="K856" s="1012" t="s">
        <v>1196</v>
      </c>
      <c r="L856" s="1015"/>
      <c r="M856" s="1015"/>
      <c r="N856" s="1016"/>
      <c r="O856" s="1015"/>
      <c r="P856" s="1015"/>
      <c r="Q856" s="1015"/>
      <c r="R856" s="1015"/>
      <c r="S856" s="1016"/>
    </row>
    <row r="857" spans="1:19">
      <c r="A857" s="1012" t="s">
        <v>1699</v>
      </c>
      <c r="B857" s="1012" t="s">
        <v>283</v>
      </c>
      <c r="C857" s="1012" t="s">
        <v>1701</v>
      </c>
      <c r="D857" s="1012" t="s">
        <v>1702</v>
      </c>
      <c r="E857" s="1012" t="s">
        <v>246</v>
      </c>
      <c r="F857" s="1013">
        <v>40884</v>
      </c>
      <c r="G857" s="1012" t="s">
        <v>283</v>
      </c>
      <c r="H857" s="1015"/>
      <c r="I857" s="1015"/>
      <c r="J857" s="1015"/>
      <c r="K857" s="1012" t="s">
        <v>283</v>
      </c>
      <c r="L857" s="1015">
        <v>33899999.999999903</v>
      </c>
      <c r="M857" s="1015"/>
      <c r="N857" s="1016">
        <v>35595</v>
      </c>
      <c r="O857" s="1015">
        <v>999.999999</v>
      </c>
      <c r="P857" s="1015"/>
      <c r="Q857" s="1015">
        <v>1694999.999998</v>
      </c>
      <c r="R857" s="1015"/>
      <c r="S857" s="1016"/>
    </row>
    <row r="858" spans="1:19">
      <c r="A858" s="1012" t="s">
        <v>1703</v>
      </c>
      <c r="B858" s="1012" t="s">
        <v>900</v>
      </c>
      <c r="C858" s="1012" t="s">
        <v>1704</v>
      </c>
      <c r="D858" s="1012" t="s">
        <v>1705</v>
      </c>
      <c r="E858" s="1012" t="s">
        <v>217</v>
      </c>
      <c r="F858" s="1013">
        <v>39857</v>
      </c>
      <c r="G858" s="1012" t="s">
        <v>285</v>
      </c>
      <c r="H858" s="1015">
        <v>4797000</v>
      </c>
      <c r="I858" s="1015">
        <v>0</v>
      </c>
      <c r="J858" s="1015">
        <v>5713865</v>
      </c>
      <c r="K858" s="1012" t="s">
        <v>1196</v>
      </c>
      <c r="L858" s="1015"/>
      <c r="M858" s="1015"/>
      <c r="N858" s="1016"/>
      <c r="O858" s="1015"/>
      <c r="P858" s="1015"/>
      <c r="Q858" s="1015"/>
      <c r="R858" s="1015"/>
      <c r="S858" s="1016"/>
    </row>
    <row r="859" spans="1:19">
      <c r="A859" s="1012" t="s">
        <v>1703</v>
      </c>
      <c r="B859" s="1012" t="s">
        <v>283</v>
      </c>
      <c r="C859" s="1012" t="s">
        <v>1704</v>
      </c>
      <c r="D859" s="1012" t="s">
        <v>1705</v>
      </c>
      <c r="E859" s="1012" t="s">
        <v>217</v>
      </c>
      <c r="F859" s="1013">
        <v>40801</v>
      </c>
      <c r="G859" s="1012" t="s">
        <v>283</v>
      </c>
      <c r="H859" s="1015"/>
      <c r="I859" s="1015"/>
      <c r="J859" s="1015"/>
      <c r="K859" s="1012" t="s">
        <v>283</v>
      </c>
      <c r="L859" s="1015">
        <v>4797000</v>
      </c>
      <c r="M859" s="1015"/>
      <c r="N859" s="1016">
        <v>4797</v>
      </c>
      <c r="O859" s="1015">
        <v>1000</v>
      </c>
      <c r="P859" s="1015"/>
      <c r="Q859" s="1015"/>
      <c r="R859" s="1015">
        <v>240000</v>
      </c>
      <c r="S859" s="1016">
        <v>240</v>
      </c>
    </row>
    <row r="860" spans="1:19">
      <c r="A860" s="1012" t="s">
        <v>1706</v>
      </c>
      <c r="B860" s="1012" t="s">
        <v>1707</v>
      </c>
      <c r="C860" s="1012" t="s">
        <v>1708</v>
      </c>
      <c r="D860" s="1012" t="s">
        <v>1709</v>
      </c>
      <c r="E860" s="1012" t="s">
        <v>153</v>
      </c>
      <c r="F860" s="1013">
        <v>39864</v>
      </c>
      <c r="G860" s="1012" t="s">
        <v>284</v>
      </c>
      <c r="H860" s="1015">
        <v>116000000</v>
      </c>
      <c r="I860" s="1015">
        <v>0</v>
      </c>
      <c r="J860" s="1015">
        <v>131383055.11</v>
      </c>
      <c r="K860" s="1012" t="s">
        <v>1196</v>
      </c>
      <c r="L860" s="1015"/>
      <c r="M860" s="1015"/>
      <c r="N860" s="1016"/>
      <c r="O860" s="1015"/>
      <c r="P860" s="1015"/>
      <c r="Q860" s="1015"/>
      <c r="R860" s="1015"/>
      <c r="S860" s="1016"/>
    </row>
    <row r="861" spans="1:19">
      <c r="A861" s="1012" t="s">
        <v>1706</v>
      </c>
      <c r="B861" s="1012" t="s">
        <v>283</v>
      </c>
      <c r="C861" s="1012" t="s">
        <v>1708</v>
      </c>
      <c r="D861" s="1012" t="s">
        <v>1709</v>
      </c>
      <c r="E861" s="1012" t="s">
        <v>153</v>
      </c>
      <c r="F861" s="1013">
        <v>40808</v>
      </c>
      <c r="G861" s="1012" t="s">
        <v>283</v>
      </c>
      <c r="H861" s="1015"/>
      <c r="I861" s="1015"/>
      <c r="J861" s="1015"/>
      <c r="K861" s="1012" t="s">
        <v>283</v>
      </c>
      <c r="L861" s="1015">
        <v>116000000</v>
      </c>
      <c r="M861" s="1015"/>
      <c r="N861" s="1016">
        <v>116000</v>
      </c>
      <c r="O861" s="1015">
        <v>1000</v>
      </c>
      <c r="P861" s="1015"/>
      <c r="Q861" s="1015"/>
      <c r="R861" s="1015"/>
      <c r="S861" s="1016"/>
    </row>
    <row r="862" spans="1:19">
      <c r="A862" s="1012" t="s">
        <v>1706</v>
      </c>
      <c r="B862" s="1012" t="s">
        <v>283</v>
      </c>
      <c r="C862" s="1012" t="s">
        <v>1708</v>
      </c>
      <c r="D862" s="1012" t="s">
        <v>1709</v>
      </c>
      <c r="E862" s="1012" t="s">
        <v>153</v>
      </c>
      <c r="F862" s="1013">
        <v>40870</v>
      </c>
      <c r="G862" s="1012" t="s">
        <v>283</v>
      </c>
      <c r="H862" s="1015"/>
      <c r="I862" s="1015"/>
      <c r="J862" s="1015"/>
      <c r="K862" s="1012" t="s">
        <v>283</v>
      </c>
      <c r="L862" s="1015"/>
      <c r="M862" s="1015"/>
      <c r="N862" s="1016"/>
      <c r="O862" s="1015"/>
      <c r="P862" s="1015"/>
      <c r="Q862" s="1015"/>
      <c r="R862" s="1015">
        <v>367500</v>
      </c>
      <c r="S862" s="1016">
        <v>991453</v>
      </c>
    </row>
    <row r="863" spans="1:19">
      <c r="A863" s="1012" t="s">
        <v>1710</v>
      </c>
      <c r="B863" s="1012" t="s">
        <v>858</v>
      </c>
      <c r="C863" s="1012" t="s">
        <v>1711</v>
      </c>
      <c r="D863" s="1012" t="s">
        <v>1712</v>
      </c>
      <c r="E863" s="1012" t="s">
        <v>89</v>
      </c>
      <c r="F863" s="1013">
        <v>39787</v>
      </c>
      <c r="G863" s="1012" t="s">
        <v>284</v>
      </c>
      <c r="H863" s="1015">
        <v>193000000</v>
      </c>
      <c r="I863" s="1015">
        <v>0</v>
      </c>
      <c r="J863" s="1015">
        <v>222528333.33000001</v>
      </c>
      <c r="K863" s="1012" t="s">
        <v>1196</v>
      </c>
      <c r="L863" s="1015"/>
      <c r="M863" s="1015"/>
      <c r="N863" s="1016"/>
      <c r="O863" s="1015"/>
      <c r="P863" s="1015"/>
      <c r="Q863" s="1015"/>
      <c r="R863" s="1015"/>
      <c r="S863" s="1016"/>
    </row>
    <row r="864" spans="1:19">
      <c r="A864" s="1012" t="s">
        <v>1710</v>
      </c>
      <c r="B864" s="1012" t="s">
        <v>283</v>
      </c>
      <c r="C864" s="1012" t="s">
        <v>1711</v>
      </c>
      <c r="D864" s="1012" t="s">
        <v>1712</v>
      </c>
      <c r="E864" s="1012" t="s">
        <v>89</v>
      </c>
      <c r="F864" s="1013">
        <v>40870</v>
      </c>
      <c r="G864" s="1012" t="s">
        <v>283</v>
      </c>
      <c r="H864" s="1015"/>
      <c r="I864" s="1015"/>
      <c r="J864" s="1015"/>
      <c r="K864" s="1012" t="s">
        <v>283</v>
      </c>
      <c r="L864" s="1015">
        <v>193000000</v>
      </c>
      <c r="M864" s="1015"/>
      <c r="N864" s="1016">
        <v>193000</v>
      </c>
      <c r="O864" s="1015">
        <v>1000</v>
      </c>
      <c r="P864" s="1015"/>
      <c r="Q864" s="1015"/>
      <c r="R864" s="1015"/>
      <c r="S864" s="1016"/>
    </row>
    <row r="865" spans="1:19">
      <c r="A865" s="1012" t="s">
        <v>1710</v>
      </c>
      <c r="B865" s="1012" t="s">
        <v>283</v>
      </c>
      <c r="C865" s="1012" t="s">
        <v>1711</v>
      </c>
      <c r="D865" s="1012" t="s">
        <v>1712</v>
      </c>
      <c r="E865" s="1012" t="s">
        <v>89</v>
      </c>
      <c r="F865" s="1013">
        <v>40898</v>
      </c>
      <c r="G865" s="1012" t="s">
        <v>283</v>
      </c>
      <c r="H865" s="1015"/>
      <c r="I865" s="1015"/>
      <c r="J865" s="1015"/>
      <c r="K865" s="1012" t="s">
        <v>283</v>
      </c>
      <c r="L865" s="1015"/>
      <c r="M865" s="1015"/>
      <c r="N865" s="1016"/>
      <c r="O865" s="1015"/>
      <c r="P865" s="1015"/>
      <c r="Q865" s="1015"/>
      <c r="R865" s="1015">
        <v>900000</v>
      </c>
      <c r="S865" s="1016">
        <v>1305230</v>
      </c>
    </row>
    <row r="866" spans="1:19">
      <c r="A866" s="1012" t="s">
        <v>1713</v>
      </c>
      <c r="B866" s="1012" t="s">
        <v>905</v>
      </c>
      <c r="C866" s="1012" t="s">
        <v>1714</v>
      </c>
      <c r="D866" s="1012" t="s">
        <v>1715</v>
      </c>
      <c r="E866" s="1012" t="s">
        <v>246</v>
      </c>
      <c r="F866" s="1013">
        <v>39885</v>
      </c>
      <c r="G866" s="1012" t="s">
        <v>285</v>
      </c>
      <c r="H866" s="1015">
        <v>13900000</v>
      </c>
      <c r="I866" s="1015">
        <v>0</v>
      </c>
      <c r="J866" s="1015">
        <v>15329326.439999999</v>
      </c>
      <c r="K866" s="1012" t="s">
        <v>898</v>
      </c>
      <c r="L866" s="1015"/>
      <c r="M866" s="1015"/>
      <c r="N866" s="1016"/>
      <c r="O866" s="1015"/>
      <c r="P866" s="1015"/>
      <c r="Q866" s="1015"/>
      <c r="R866" s="1015"/>
      <c r="S866" s="1016"/>
    </row>
    <row r="867" spans="1:19">
      <c r="A867" s="1012" t="s">
        <v>1713</v>
      </c>
      <c r="B867" s="1012" t="s">
        <v>283</v>
      </c>
      <c r="C867" s="1012" t="s">
        <v>1714</v>
      </c>
      <c r="D867" s="1012" t="s">
        <v>1715</v>
      </c>
      <c r="E867" s="1012" t="s">
        <v>246</v>
      </c>
      <c r="F867" s="1013">
        <v>41150</v>
      </c>
      <c r="G867" s="1012" t="s">
        <v>283</v>
      </c>
      <c r="H867" s="1015"/>
      <c r="I867" s="1015"/>
      <c r="J867" s="1015"/>
      <c r="K867" s="1012" t="s">
        <v>283</v>
      </c>
      <c r="L867" s="1015">
        <v>12266750</v>
      </c>
      <c r="M867" s="1015">
        <v>-184001.25</v>
      </c>
      <c r="N867" s="1016">
        <v>13900</v>
      </c>
      <c r="O867" s="1015">
        <v>882.5</v>
      </c>
      <c r="P867" s="1015">
        <v>-1633250</v>
      </c>
      <c r="Q867" s="1015"/>
      <c r="R867" s="1015">
        <v>624674.68999999994</v>
      </c>
      <c r="S867" s="1016">
        <v>695</v>
      </c>
    </row>
    <row r="868" spans="1:19">
      <c r="A868" s="1012" t="s">
        <v>1716</v>
      </c>
      <c r="B868" s="1012" t="s">
        <v>900</v>
      </c>
      <c r="C868" s="1012" t="s">
        <v>1717</v>
      </c>
      <c r="D868" s="1012" t="s">
        <v>1718</v>
      </c>
      <c r="E868" s="1012" t="s">
        <v>52</v>
      </c>
      <c r="F868" s="1013">
        <v>39892</v>
      </c>
      <c r="G868" s="1012" t="s">
        <v>285</v>
      </c>
      <c r="H868" s="1015">
        <v>17836000</v>
      </c>
      <c r="I868" s="1015">
        <v>0</v>
      </c>
      <c r="J868" s="1015">
        <v>21033989.559999999</v>
      </c>
      <c r="K868" s="1012" t="s">
        <v>1196</v>
      </c>
      <c r="L868" s="1015"/>
      <c r="M868" s="1015"/>
      <c r="N868" s="1016"/>
      <c r="O868" s="1015"/>
      <c r="P868" s="1015"/>
      <c r="Q868" s="1015"/>
      <c r="R868" s="1015"/>
      <c r="S868" s="1016"/>
    </row>
    <row r="869" spans="1:19">
      <c r="A869" s="1012" t="s">
        <v>1716</v>
      </c>
      <c r="B869" s="1012" t="s">
        <v>283</v>
      </c>
      <c r="C869" s="1012" t="s">
        <v>1717</v>
      </c>
      <c r="D869" s="1012" t="s">
        <v>1718</v>
      </c>
      <c r="E869" s="1012" t="s">
        <v>52</v>
      </c>
      <c r="F869" s="1013">
        <v>40759</v>
      </c>
      <c r="G869" s="1012" t="s">
        <v>283</v>
      </c>
      <c r="H869" s="1015"/>
      <c r="I869" s="1015"/>
      <c r="J869" s="1015"/>
      <c r="K869" s="1012" t="s">
        <v>283</v>
      </c>
      <c r="L869" s="1015">
        <v>17836000</v>
      </c>
      <c r="M869" s="1015"/>
      <c r="N869" s="1016">
        <v>17836</v>
      </c>
      <c r="O869" s="1015">
        <v>1000</v>
      </c>
      <c r="P869" s="1015"/>
      <c r="Q869" s="1015"/>
      <c r="R869" s="1015">
        <v>892000</v>
      </c>
      <c r="S869" s="1016">
        <v>892</v>
      </c>
    </row>
    <row r="870" spans="1:19">
      <c r="A870" s="1012" t="s">
        <v>1719</v>
      </c>
      <c r="B870" s="1012" t="s">
        <v>1049</v>
      </c>
      <c r="C870" s="1012" t="s">
        <v>1720</v>
      </c>
      <c r="D870" s="1012" t="s">
        <v>1721</v>
      </c>
      <c r="E870" s="1012" t="s">
        <v>56</v>
      </c>
      <c r="F870" s="1013">
        <v>39773</v>
      </c>
      <c r="G870" s="1012" t="s">
        <v>284</v>
      </c>
      <c r="H870" s="1015">
        <v>184011000</v>
      </c>
      <c r="I870" s="1015">
        <v>0</v>
      </c>
      <c r="J870" s="1015">
        <v>191464618</v>
      </c>
      <c r="K870" s="1012" t="s">
        <v>1196</v>
      </c>
      <c r="L870" s="1015"/>
      <c r="M870" s="1015"/>
      <c r="N870" s="1016"/>
      <c r="O870" s="1015"/>
      <c r="P870" s="1015"/>
      <c r="Q870" s="1015"/>
      <c r="R870" s="1015"/>
      <c r="S870" s="1016"/>
    </row>
    <row r="871" spans="1:19">
      <c r="A871" s="1012" t="s">
        <v>1719</v>
      </c>
      <c r="B871" s="1012" t="s">
        <v>283</v>
      </c>
      <c r="C871" s="1012" t="s">
        <v>1720</v>
      </c>
      <c r="D871" s="1012" t="s">
        <v>1721</v>
      </c>
      <c r="E871" s="1012" t="s">
        <v>56</v>
      </c>
      <c r="F871" s="1013">
        <v>39960</v>
      </c>
      <c r="G871" s="1012" t="s">
        <v>283</v>
      </c>
      <c r="H871" s="1015"/>
      <c r="I871" s="1015"/>
      <c r="J871" s="1015"/>
      <c r="K871" s="1012" t="s">
        <v>283</v>
      </c>
      <c r="L871" s="1015">
        <v>184011000</v>
      </c>
      <c r="M871" s="1015"/>
      <c r="N871" s="1016">
        <v>184011</v>
      </c>
      <c r="O871" s="1015">
        <v>1000</v>
      </c>
      <c r="P871" s="1015"/>
      <c r="Q871" s="1015"/>
      <c r="R871" s="1015"/>
      <c r="S871" s="1016"/>
    </row>
    <row r="872" spans="1:19">
      <c r="A872" s="1012" t="s">
        <v>1719</v>
      </c>
      <c r="B872" s="1012" t="s">
        <v>283</v>
      </c>
      <c r="C872" s="1012" t="s">
        <v>1720</v>
      </c>
      <c r="D872" s="1012" t="s">
        <v>1721</v>
      </c>
      <c r="E872" s="1012" t="s">
        <v>56</v>
      </c>
      <c r="F872" s="1013">
        <v>39988</v>
      </c>
      <c r="G872" s="1012" t="s">
        <v>283</v>
      </c>
      <c r="H872" s="1015"/>
      <c r="I872" s="1015"/>
      <c r="J872" s="1015"/>
      <c r="K872" s="1012" t="s">
        <v>283</v>
      </c>
      <c r="L872" s="1015"/>
      <c r="M872" s="1015"/>
      <c r="N872" s="1016"/>
      <c r="O872" s="1015"/>
      <c r="P872" s="1015"/>
      <c r="Q872" s="1015"/>
      <c r="R872" s="1015">
        <v>2700000</v>
      </c>
      <c r="S872" s="1016">
        <v>953096</v>
      </c>
    </row>
    <row r="873" spans="1:19">
      <c r="A873" s="1012" t="s">
        <v>1722</v>
      </c>
      <c r="B873" s="1012" t="s">
        <v>1013</v>
      </c>
      <c r="C873" s="1012" t="s">
        <v>1723</v>
      </c>
      <c r="D873" s="1012" t="s">
        <v>1724</v>
      </c>
      <c r="E873" s="1012" t="s">
        <v>6</v>
      </c>
      <c r="F873" s="1013">
        <v>39885</v>
      </c>
      <c r="G873" s="1012" t="s">
        <v>284</v>
      </c>
      <c r="H873" s="1015">
        <v>17390000</v>
      </c>
      <c r="I873" s="1015">
        <v>0</v>
      </c>
      <c r="J873" s="1015">
        <v>19943580.329999998</v>
      </c>
      <c r="K873" s="1012" t="s">
        <v>1196</v>
      </c>
      <c r="L873" s="1015"/>
      <c r="M873" s="1015"/>
      <c r="N873" s="1016"/>
      <c r="O873" s="1015"/>
      <c r="P873" s="1015"/>
      <c r="Q873" s="1015"/>
      <c r="R873" s="1015"/>
      <c r="S873" s="1016"/>
    </row>
    <row r="874" spans="1:19">
      <c r="A874" s="1012" t="s">
        <v>1722</v>
      </c>
      <c r="B874" s="1012" t="s">
        <v>283</v>
      </c>
      <c r="C874" s="1012" t="s">
        <v>1723</v>
      </c>
      <c r="D874" s="1012" t="s">
        <v>1724</v>
      </c>
      <c r="E874" s="1012" t="s">
        <v>6</v>
      </c>
      <c r="F874" s="1013">
        <v>40801</v>
      </c>
      <c r="G874" s="1012" t="s">
        <v>283</v>
      </c>
      <c r="H874" s="1015"/>
      <c r="I874" s="1015"/>
      <c r="J874" s="1015"/>
      <c r="K874" s="1012" t="s">
        <v>283</v>
      </c>
      <c r="L874" s="1015">
        <v>17390000</v>
      </c>
      <c r="M874" s="1015"/>
      <c r="N874" s="1016">
        <v>17390</v>
      </c>
      <c r="O874" s="1015">
        <v>1000</v>
      </c>
      <c r="P874" s="1015"/>
      <c r="Q874" s="1015"/>
      <c r="R874" s="1015"/>
      <c r="S874" s="1016"/>
    </row>
    <row r="875" spans="1:19">
      <c r="A875" s="1012" t="s">
        <v>1722</v>
      </c>
      <c r="B875" s="1012" t="s">
        <v>283</v>
      </c>
      <c r="C875" s="1012" t="s">
        <v>1723</v>
      </c>
      <c r="D875" s="1012" t="s">
        <v>1724</v>
      </c>
      <c r="E875" s="1012" t="s">
        <v>6</v>
      </c>
      <c r="F875" s="1013">
        <v>40863</v>
      </c>
      <c r="G875" s="1012" t="s">
        <v>283</v>
      </c>
      <c r="H875" s="1015"/>
      <c r="I875" s="1015"/>
      <c r="J875" s="1015"/>
      <c r="K875" s="1012" t="s">
        <v>283</v>
      </c>
      <c r="L875" s="1015"/>
      <c r="M875" s="1015"/>
      <c r="N875" s="1016"/>
      <c r="O875" s="1015"/>
      <c r="P875" s="1015"/>
      <c r="Q875" s="1015"/>
      <c r="R875" s="1015">
        <v>375000</v>
      </c>
      <c r="S875" s="1016">
        <v>352977</v>
      </c>
    </row>
    <row r="876" spans="1:19">
      <c r="A876" s="1012" t="s">
        <v>1725</v>
      </c>
      <c r="B876" s="1012" t="s">
        <v>858</v>
      </c>
      <c r="C876" s="1012" t="s">
        <v>1726</v>
      </c>
      <c r="D876" s="1012" t="s">
        <v>1727</v>
      </c>
      <c r="E876" s="1012" t="s">
        <v>6</v>
      </c>
      <c r="F876" s="1013">
        <v>39773</v>
      </c>
      <c r="G876" s="1012" t="s">
        <v>284</v>
      </c>
      <c r="H876" s="1015">
        <v>19300000</v>
      </c>
      <c r="I876" s="1015">
        <v>0</v>
      </c>
      <c r="J876" s="1015">
        <v>22297560.34</v>
      </c>
      <c r="K876" s="1012" t="s">
        <v>1196</v>
      </c>
      <c r="L876" s="1015"/>
      <c r="M876" s="1015"/>
      <c r="N876" s="1016"/>
      <c r="O876" s="1015"/>
      <c r="P876" s="1015"/>
      <c r="Q876" s="1015"/>
      <c r="R876" s="1015"/>
      <c r="S876" s="1016"/>
    </row>
    <row r="877" spans="1:19">
      <c r="A877" s="1012" t="s">
        <v>1725</v>
      </c>
      <c r="B877" s="1012" t="s">
        <v>283</v>
      </c>
      <c r="C877" s="1012" t="s">
        <v>1726</v>
      </c>
      <c r="D877" s="1012" t="s">
        <v>1727</v>
      </c>
      <c r="E877" s="1012" t="s">
        <v>6</v>
      </c>
      <c r="F877" s="1013">
        <v>40527</v>
      </c>
      <c r="G877" s="1012" t="s">
        <v>283</v>
      </c>
      <c r="H877" s="1015"/>
      <c r="I877" s="1015"/>
      <c r="J877" s="1015"/>
      <c r="K877" s="1012" t="s">
        <v>283</v>
      </c>
      <c r="L877" s="1015">
        <v>19300000</v>
      </c>
      <c r="M877" s="1015"/>
      <c r="N877" s="1016">
        <v>19300</v>
      </c>
      <c r="O877" s="1015">
        <v>1000</v>
      </c>
      <c r="P877" s="1015"/>
      <c r="Q877" s="1015"/>
      <c r="R877" s="1015"/>
      <c r="S877" s="1016"/>
    </row>
    <row r="878" spans="1:19">
      <c r="A878" s="1012" t="s">
        <v>1725</v>
      </c>
      <c r="B878" s="1012" t="s">
        <v>283</v>
      </c>
      <c r="C878" s="1012" t="s">
        <v>1726</v>
      </c>
      <c r="D878" s="1012" t="s">
        <v>1727</v>
      </c>
      <c r="E878" s="1012" t="s">
        <v>6</v>
      </c>
      <c r="F878" s="1013">
        <v>40548</v>
      </c>
      <c r="G878" s="1012" t="s">
        <v>283</v>
      </c>
      <c r="H878" s="1015"/>
      <c r="I878" s="1015"/>
      <c r="J878" s="1015"/>
      <c r="K878" s="1012" t="s">
        <v>283</v>
      </c>
      <c r="L878" s="1015"/>
      <c r="M878" s="1015"/>
      <c r="N878" s="1016"/>
      <c r="O878" s="1015"/>
      <c r="P878" s="1015"/>
      <c r="Q878" s="1015"/>
      <c r="R878" s="1015">
        <v>1003227</v>
      </c>
      <c r="S878" s="1016">
        <v>280795</v>
      </c>
    </row>
    <row r="879" spans="1:19">
      <c r="A879" s="1012" t="s">
        <v>1728</v>
      </c>
      <c r="B879" s="1012" t="s">
        <v>1729</v>
      </c>
      <c r="C879" s="1012" t="s">
        <v>1730</v>
      </c>
      <c r="D879" s="1012" t="s">
        <v>1731</v>
      </c>
      <c r="E879" s="1012" t="s">
        <v>1231</v>
      </c>
      <c r="F879" s="1013">
        <v>39885</v>
      </c>
      <c r="G879" s="1012" t="s">
        <v>284</v>
      </c>
      <c r="H879" s="1015">
        <v>72927000</v>
      </c>
      <c r="I879" s="1015">
        <v>0</v>
      </c>
      <c r="J879" s="1015">
        <v>7009094.5</v>
      </c>
      <c r="K879" s="1012" t="s">
        <v>2930</v>
      </c>
      <c r="L879" s="1015"/>
      <c r="M879" s="1015"/>
      <c r="N879" s="1016"/>
      <c r="O879" s="1015"/>
      <c r="P879" s="1015"/>
      <c r="Q879" s="1015"/>
      <c r="R879" s="1015"/>
      <c r="S879" s="1016"/>
    </row>
    <row r="880" spans="1:19">
      <c r="A880" s="1012" t="s">
        <v>1728</v>
      </c>
      <c r="B880" s="1012" t="s">
        <v>283</v>
      </c>
      <c r="C880" s="1012" t="s">
        <v>1730</v>
      </c>
      <c r="D880" s="1012" t="s">
        <v>1731</v>
      </c>
      <c r="E880" s="1012" t="s">
        <v>1231</v>
      </c>
      <c r="F880" s="1013">
        <v>41211</v>
      </c>
      <c r="G880" s="1012" t="s">
        <v>283</v>
      </c>
      <c r="H880" s="1015"/>
      <c r="I880" s="1015"/>
      <c r="J880" s="1015"/>
      <c r="K880" s="1012" t="s">
        <v>283</v>
      </c>
      <c r="L880" s="1015"/>
      <c r="M880" s="1015"/>
      <c r="N880" s="1016"/>
      <c r="O880" s="1015"/>
      <c r="P880" s="1015">
        <v>-72927000</v>
      </c>
      <c r="Q880" s="1015"/>
      <c r="R880" s="1015"/>
      <c r="S880" s="1016"/>
    </row>
    <row r="881" spans="1:19">
      <c r="A881" s="1012" t="s">
        <v>1732</v>
      </c>
      <c r="B881" s="1012" t="s">
        <v>1077</v>
      </c>
      <c r="C881" s="1012" t="s">
        <v>1733</v>
      </c>
      <c r="D881" s="1012" t="s">
        <v>1734</v>
      </c>
      <c r="E881" s="1012" t="s">
        <v>239</v>
      </c>
      <c r="F881" s="1013">
        <v>39864</v>
      </c>
      <c r="G881" s="1012" t="s">
        <v>285</v>
      </c>
      <c r="H881" s="1015">
        <v>4579000</v>
      </c>
      <c r="I881" s="1015">
        <v>0</v>
      </c>
      <c r="J881" s="1015">
        <v>9948069.5800000001</v>
      </c>
      <c r="K881" s="1012" t="s">
        <v>898</v>
      </c>
      <c r="L881" s="1015"/>
      <c r="M881" s="1015"/>
      <c r="N881" s="1016"/>
      <c r="O881" s="1015"/>
      <c r="P881" s="1015"/>
      <c r="Q881" s="1015"/>
      <c r="R881" s="1015"/>
      <c r="S881" s="1016"/>
    </row>
    <row r="882" spans="1:19">
      <c r="A882" s="1012" t="s">
        <v>1732</v>
      </c>
      <c r="B882" s="1012" t="s">
        <v>283</v>
      </c>
      <c r="C882" s="1012" t="s">
        <v>1733</v>
      </c>
      <c r="D882" s="1012" t="s">
        <v>1734</v>
      </c>
      <c r="E882" s="1012" t="s">
        <v>239</v>
      </c>
      <c r="F882" s="1013">
        <v>40165</v>
      </c>
      <c r="G882" s="1012" t="s">
        <v>283</v>
      </c>
      <c r="H882" s="1015">
        <v>4596000</v>
      </c>
      <c r="I882" s="1015"/>
      <c r="J882" s="1015"/>
      <c r="K882" s="1012" t="s">
        <v>283</v>
      </c>
      <c r="L882" s="1015"/>
      <c r="M882" s="1015"/>
      <c r="N882" s="1016"/>
      <c r="O882" s="1015"/>
      <c r="P882" s="1015"/>
      <c r="Q882" s="1015"/>
      <c r="R882" s="1015"/>
      <c r="S882" s="1016"/>
    </row>
    <row r="883" spans="1:19">
      <c r="A883" s="1012" t="s">
        <v>1732</v>
      </c>
      <c r="B883" s="1012" t="s">
        <v>283</v>
      </c>
      <c r="C883" s="1012" t="s">
        <v>1733</v>
      </c>
      <c r="D883" s="1012" t="s">
        <v>1734</v>
      </c>
      <c r="E883" s="1012" t="s">
        <v>239</v>
      </c>
      <c r="F883" s="1013">
        <v>41312</v>
      </c>
      <c r="G883" s="1012" t="s">
        <v>283</v>
      </c>
      <c r="H883" s="1015"/>
      <c r="I883" s="1015"/>
      <c r="J883" s="1015"/>
      <c r="K883" s="1012" t="s">
        <v>283</v>
      </c>
      <c r="L883" s="1015">
        <v>6682192.5</v>
      </c>
      <c r="M883" s="1015"/>
      <c r="N883" s="1016">
        <v>7575</v>
      </c>
      <c r="O883" s="1015">
        <v>882.13762299999996</v>
      </c>
      <c r="P883" s="1015">
        <v>-892807.5</v>
      </c>
      <c r="Q883" s="1015"/>
      <c r="R883" s="1015">
        <v>48083.6</v>
      </c>
      <c r="S883" s="1016">
        <v>49</v>
      </c>
    </row>
    <row r="884" spans="1:19">
      <c r="A884" s="1012" t="s">
        <v>1732</v>
      </c>
      <c r="B884" s="1012" t="s">
        <v>283</v>
      </c>
      <c r="C884" s="1012" t="s">
        <v>1733</v>
      </c>
      <c r="D884" s="1012" t="s">
        <v>1734</v>
      </c>
      <c r="E884" s="1012" t="s">
        <v>239</v>
      </c>
      <c r="F884" s="1013">
        <v>41313</v>
      </c>
      <c r="G884" s="1012" t="s">
        <v>283</v>
      </c>
      <c r="H884" s="1015"/>
      <c r="I884" s="1015"/>
      <c r="J884" s="1015"/>
      <c r="K884" s="1012" t="s">
        <v>283</v>
      </c>
      <c r="L884" s="1015">
        <v>1410831.6</v>
      </c>
      <c r="M884" s="1015"/>
      <c r="N884" s="1016">
        <v>1600</v>
      </c>
      <c r="O884" s="1015">
        <v>881.76975000000004</v>
      </c>
      <c r="P884" s="1015">
        <v>-189168.4</v>
      </c>
      <c r="Q884" s="1015"/>
      <c r="R884" s="1015">
        <v>176633.62</v>
      </c>
      <c r="S884" s="1016">
        <v>180</v>
      </c>
    </row>
    <row r="885" spans="1:19">
      <c r="A885" s="1012" t="s">
        <v>1732</v>
      </c>
      <c r="B885" s="1012" t="s">
        <v>283</v>
      </c>
      <c r="C885" s="1012" t="s">
        <v>1733</v>
      </c>
      <c r="D885" s="1012" t="s">
        <v>1734</v>
      </c>
      <c r="E885" s="1012" t="s">
        <v>239</v>
      </c>
      <c r="F885" s="1013">
        <v>41359</v>
      </c>
      <c r="G885" s="1012" t="s">
        <v>283</v>
      </c>
      <c r="H885" s="1015"/>
      <c r="I885" s="1015"/>
      <c r="J885" s="1015"/>
      <c r="K885" s="1012" t="s">
        <v>283</v>
      </c>
      <c r="L885" s="1015"/>
      <c r="M885" s="1015">
        <v>-80930.240000000005</v>
      </c>
      <c r="N885" s="1016"/>
      <c r="O885" s="1015"/>
      <c r="P885" s="1015"/>
      <c r="Q885" s="1015"/>
      <c r="R885" s="1015"/>
      <c r="S885" s="1016"/>
    </row>
    <row r="886" spans="1:19">
      <c r="A886" s="1012" t="s">
        <v>1735</v>
      </c>
      <c r="B886" s="1012" t="s">
        <v>905</v>
      </c>
      <c r="C886" s="1012" t="s">
        <v>1736</v>
      </c>
      <c r="D886" s="1012" t="s">
        <v>1737</v>
      </c>
      <c r="E886" s="1012" t="s">
        <v>11</v>
      </c>
      <c r="F886" s="1013">
        <v>39878</v>
      </c>
      <c r="G886" s="1012" t="s">
        <v>285</v>
      </c>
      <c r="H886" s="1015">
        <v>15349000</v>
      </c>
      <c r="I886" s="1015">
        <v>0</v>
      </c>
      <c r="J886" s="1015">
        <v>12994059</v>
      </c>
      <c r="K886" s="1012" t="s">
        <v>898</v>
      </c>
      <c r="L886" s="1015"/>
      <c r="M886" s="1015"/>
      <c r="N886" s="1016"/>
      <c r="O886" s="1015"/>
      <c r="P886" s="1015"/>
      <c r="Q886" s="1015"/>
      <c r="R886" s="1015"/>
      <c r="S886" s="1016"/>
    </row>
    <row r="887" spans="1:19">
      <c r="A887" s="1012" t="s">
        <v>1735</v>
      </c>
      <c r="B887" s="1012" t="s">
        <v>283</v>
      </c>
      <c r="C887" s="1012" t="s">
        <v>1736</v>
      </c>
      <c r="D887" s="1012" t="s">
        <v>1737</v>
      </c>
      <c r="E887" s="1012" t="s">
        <v>11</v>
      </c>
      <c r="F887" s="1013">
        <v>41344</v>
      </c>
      <c r="G887" s="1012" t="s">
        <v>283</v>
      </c>
      <c r="H887" s="1015"/>
      <c r="I887" s="1015"/>
      <c r="J887" s="1015"/>
      <c r="K887" s="1012" t="s">
        <v>283</v>
      </c>
      <c r="L887" s="1015">
        <v>10431333.890000001</v>
      </c>
      <c r="M887" s="1015"/>
      <c r="N887" s="1016">
        <v>15349</v>
      </c>
      <c r="O887" s="1015">
        <v>679.61</v>
      </c>
      <c r="P887" s="1015">
        <v>-4917666.1100000003</v>
      </c>
      <c r="Q887" s="1015"/>
      <c r="R887" s="1015">
        <v>624632.44999999995</v>
      </c>
      <c r="S887" s="1016">
        <v>767</v>
      </c>
    </row>
    <row r="888" spans="1:19">
      <c r="A888" s="1012" t="s">
        <v>1735</v>
      </c>
      <c r="B888" s="1012" t="s">
        <v>283</v>
      </c>
      <c r="C888" s="1012" t="s">
        <v>1736</v>
      </c>
      <c r="D888" s="1012" t="s">
        <v>1737</v>
      </c>
      <c r="E888" s="1012" t="s">
        <v>11</v>
      </c>
      <c r="F888" s="1013">
        <v>41373</v>
      </c>
      <c r="G888" s="1012" t="s">
        <v>283</v>
      </c>
      <c r="H888" s="1015"/>
      <c r="I888" s="1015"/>
      <c r="J888" s="1015"/>
      <c r="K888" s="1012" t="s">
        <v>283</v>
      </c>
      <c r="L888" s="1015"/>
      <c r="M888" s="1015">
        <v>-104313.34</v>
      </c>
      <c r="N888" s="1016"/>
      <c r="O888" s="1015"/>
      <c r="P888" s="1015"/>
      <c r="Q888" s="1015"/>
      <c r="R888" s="1015"/>
      <c r="S888" s="1016"/>
    </row>
    <row r="889" spans="1:19">
      <c r="A889" s="1012" t="s">
        <v>1738</v>
      </c>
      <c r="B889" s="1012" t="s">
        <v>1739</v>
      </c>
      <c r="C889" s="1012" t="s">
        <v>1740</v>
      </c>
      <c r="D889" s="1012" t="s">
        <v>1741</v>
      </c>
      <c r="E889" s="1012" t="s">
        <v>239</v>
      </c>
      <c r="F889" s="1013">
        <v>39843</v>
      </c>
      <c r="G889" s="1012" t="s">
        <v>285</v>
      </c>
      <c r="H889" s="1015">
        <v>2600000</v>
      </c>
      <c r="I889" s="1015">
        <v>0</v>
      </c>
      <c r="J889" s="1015">
        <v>5731793.5999999996</v>
      </c>
      <c r="K889" s="1012" t="s">
        <v>1196</v>
      </c>
      <c r="L889" s="1015"/>
      <c r="M889" s="1015"/>
      <c r="N889" s="1016"/>
      <c r="O889" s="1015"/>
      <c r="P889" s="1015"/>
      <c r="Q889" s="1015"/>
      <c r="R889" s="1015"/>
      <c r="S889" s="1016"/>
    </row>
    <row r="890" spans="1:19">
      <c r="A890" s="1012" t="s">
        <v>1738</v>
      </c>
      <c r="B890" s="1012" t="s">
        <v>283</v>
      </c>
      <c r="C890" s="1012" t="s">
        <v>1740</v>
      </c>
      <c r="D890" s="1012" t="s">
        <v>1741</v>
      </c>
      <c r="E890" s="1012" t="s">
        <v>239</v>
      </c>
      <c r="F890" s="1013">
        <v>40158</v>
      </c>
      <c r="G890" s="1012" t="s">
        <v>283</v>
      </c>
      <c r="H890" s="1015">
        <v>2417000</v>
      </c>
      <c r="I890" s="1015"/>
      <c r="J890" s="1015"/>
      <c r="K890" s="1012" t="s">
        <v>283</v>
      </c>
      <c r="L890" s="1015"/>
      <c r="M890" s="1015"/>
      <c r="N890" s="1016"/>
      <c r="O890" s="1015"/>
      <c r="P890" s="1015"/>
      <c r="Q890" s="1015"/>
      <c r="R890" s="1015"/>
      <c r="S890" s="1016"/>
    </row>
    <row r="891" spans="1:19">
      <c r="A891" s="1012" t="s">
        <v>1738</v>
      </c>
      <c r="B891" s="1012" t="s">
        <v>283</v>
      </c>
      <c r="C891" s="1012" t="s">
        <v>1740</v>
      </c>
      <c r="D891" s="1012" t="s">
        <v>1741</v>
      </c>
      <c r="E891" s="1012" t="s">
        <v>239</v>
      </c>
      <c r="F891" s="1013">
        <v>40801</v>
      </c>
      <c r="G891" s="1012" t="s">
        <v>283</v>
      </c>
      <c r="H891" s="1015"/>
      <c r="I891" s="1015"/>
      <c r="J891" s="1015"/>
      <c r="K891" s="1012" t="s">
        <v>283</v>
      </c>
      <c r="L891" s="1015">
        <v>5017000</v>
      </c>
      <c r="M891" s="1015"/>
      <c r="N891" s="1016">
        <v>5017</v>
      </c>
      <c r="O891" s="1015">
        <v>1000</v>
      </c>
      <c r="P891" s="1015"/>
      <c r="Q891" s="1015"/>
      <c r="R891" s="1015">
        <v>130000</v>
      </c>
      <c r="S891" s="1016">
        <v>130</v>
      </c>
    </row>
    <row r="892" spans="1:19">
      <c r="A892" s="1012" t="s">
        <v>1742</v>
      </c>
      <c r="B892" s="1012" t="s">
        <v>1743</v>
      </c>
      <c r="C892" s="1012" t="s">
        <v>1744</v>
      </c>
      <c r="D892" s="1012" t="s">
        <v>1745</v>
      </c>
      <c r="E892" s="1012" t="s">
        <v>60</v>
      </c>
      <c r="F892" s="1013">
        <v>39822</v>
      </c>
      <c r="G892" s="1012" t="s">
        <v>284</v>
      </c>
      <c r="H892" s="1015">
        <v>33000000</v>
      </c>
      <c r="I892" s="1015">
        <v>0</v>
      </c>
      <c r="J892" s="1015">
        <v>16315362</v>
      </c>
      <c r="K892" s="1012" t="s">
        <v>898</v>
      </c>
      <c r="L892" s="1015"/>
      <c r="M892" s="1015"/>
      <c r="N892" s="1016"/>
      <c r="O892" s="1015"/>
      <c r="P892" s="1015"/>
      <c r="Q892" s="1015"/>
      <c r="R892" s="1015"/>
      <c r="S892" s="1016"/>
    </row>
    <row r="893" spans="1:19">
      <c r="A893" s="1012" t="s">
        <v>1742</v>
      </c>
      <c r="B893" s="1012" t="s">
        <v>283</v>
      </c>
      <c r="C893" s="1012" t="s">
        <v>1744</v>
      </c>
      <c r="D893" s="1012" t="s">
        <v>1745</v>
      </c>
      <c r="E893" s="1012" t="s">
        <v>60</v>
      </c>
      <c r="F893" s="1013">
        <v>41375</v>
      </c>
      <c r="G893" s="1012" t="s">
        <v>283</v>
      </c>
      <c r="H893" s="1015"/>
      <c r="I893" s="1015"/>
      <c r="J893" s="1015"/>
      <c r="K893" s="1012" t="s">
        <v>283</v>
      </c>
      <c r="L893" s="1015">
        <v>14912862</v>
      </c>
      <c r="M893" s="1015"/>
      <c r="N893" s="1016">
        <v>9941908</v>
      </c>
      <c r="O893" s="1015">
        <v>1.5</v>
      </c>
      <c r="P893" s="1015">
        <v>-18087138</v>
      </c>
      <c r="Q893" s="1015"/>
      <c r="R893" s="1015"/>
      <c r="S893" s="1016"/>
    </row>
    <row r="894" spans="1:19">
      <c r="A894" s="1012" t="s">
        <v>1746</v>
      </c>
      <c r="B894" s="1012" t="s">
        <v>1747</v>
      </c>
      <c r="C894" s="1012" t="s">
        <v>1748</v>
      </c>
      <c r="D894" s="1012" t="s">
        <v>1749</v>
      </c>
      <c r="E894" s="1012" t="s">
        <v>188</v>
      </c>
      <c r="F894" s="1013">
        <v>39805</v>
      </c>
      <c r="G894" s="1012" t="s">
        <v>284</v>
      </c>
      <c r="H894" s="1015">
        <v>7400000</v>
      </c>
      <c r="I894" s="1015">
        <v>0</v>
      </c>
      <c r="J894" s="1015">
        <v>4030944.44</v>
      </c>
      <c r="K894" s="1012" t="s">
        <v>898</v>
      </c>
      <c r="L894" s="1015"/>
      <c r="M894" s="1015"/>
      <c r="N894" s="1016"/>
      <c r="O894" s="1015"/>
      <c r="P894" s="1015"/>
      <c r="Q894" s="1015"/>
      <c r="R894" s="1015"/>
      <c r="S894" s="1016"/>
    </row>
    <row r="895" spans="1:19">
      <c r="A895" s="1012" t="s">
        <v>1746</v>
      </c>
      <c r="B895" s="1012" t="s">
        <v>283</v>
      </c>
      <c r="C895" s="1012" t="s">
        <v>1748</v>
      </c>
      <c r="D895" s="1012" t="s">
        <v>1749</v>
      </c>
      <c r="E895" s="1012" t="s">
        <v>188</v>
      </c>
      <c r="F895" s="1013">
        <v>41325</v>
      </c>
      <c r="G895" s="1012" t="s">
        <v>283</v>
      </c>
      <c r="H895" s="1015"/>
      <c r="I895" s="1015"/>
      <c r="J895" s="1015"/>
      <c r="K895" s="1012" t="s">
        <v>283</v>
      </c>
      <c r="L895" s="1015">
        <v>3700000</v>
      </c>
      <c r="M895" s="1015"/>
      <c r="N895" s="1016">
        <v>7400</v>
      </c>
      <c r="O895" s="1015">
        <v>500</v>
      </c>
      <c r="P895" s="1015">
        <v>-3700000</v>
      </c>
      <c r="Q895" s="1015"/>
      <c r="R895" s="1015"/>
      <c r="S895" s="1016"/>
    </row>
    <row r="896" spans="1:19">
      <c r="A896" s="1012" t="s">
        <v>1750</v>
      </c>
      <c r="B896" s="1012" t="s">
        <v>1593</v>
      </c>
      <c r="C896" s="1012" t="s">
        <v>1751</v>
      </c>
      <c r="D896" s="1012" t="s">
        <v>1648</v>
      </c>
      <c r="E896" s="1012" t="s">
        <v>60</v>
      </c>
      <c r="F896" s="1013">
        <v>40011</v>
      </c>
      <c r="G896" s="1012" t="s">
        <v>922</v>
      </c>
      <c r="H896" s="1015">
        <v>50000000</v>
      </c>
      <c r="I896" s="1015">
        <v>0</v>
      </c>
      <c r="J896" s="1015">
        <v>65432450.939999998</v>
      </c>
      <c r="K896" s="1012" t="s">
        <v>1196</v>
      </c>
      <c r="L896" s="1015"/>
      <c r="M896" s="1015"/>
      <c r="N896" s="1016"/>
      <c r="O896" s="1015"/>
      <c r="P896" s="1015"/>
      <c r="Q896" s="1015"/>
      <c r="R896" s="1015"/>
      <c r="S896" s="1016"/>
    </row>
    <row r="897" spans="1:19">
      <c r="A897" s="1012" t="s">
        <v>1750</v>
      </c>
      <c r="B897" s="1012" t="s">
        <v>283</v>
      </c>
      <c r="C897" s="1012" t="s">
        <v>1751</v>
      </c>
      <c r="D897" s="1012" t="s">
        <v>1648</v>
      </c>
      <c r="E897" s="1012" t="s">
        <v>60</v>
      </c>
      <c r="F897" s="1013">
        <v>40814</v>
      </c>
      <c r="G897" s="1012" t="s">
        <v>283</v>
      </c>
      <c r="H897" s="1015"/>
      <c r="I897" s="1015"/>
      <c r="J897" s="1015"/>
      <c r="K897" s="1012" t="s">
        <v>283</v>
      </c>
      <c r="L897" s="1015">
        <v>13125000</v>
      </c>
      <c r="M897" s="1015"/>
      <c r="N897" s="1016">
        <v>13125000</v>
      </c>
      <c r="O897" s="1015">
        <v>1</v>
      </c>
      <c r="P897" s="1015"/>
      <c r="Q897" s="1015"/>
      <c r="R897" s="1015"/>
      <c r="S897" s="1016"/>
    </row>
    <row r="898" spans="1:19">
      <c r="A898" s="1012" t="s">
        <v>1750</v>
      </c>
      <c r="B898" s="1012" t="s">
        <v>283</v>
      </c>
      <c r="C898" s="1012" t="s">
        <v>1751</v>
      </c>
      <c r="D898" s="1012" t="s">
        <v>1648</v>
      </c>
      <c r="E898" s="1012" t="s">
        <v>60</v>
      </c>
      <c r="F898" s="1013">
        <v>41241</v>
      </c>
      <c r="G898" s="1012" t="s">
        <v>283</v>
      </c>
      <c r="H898" s="1015"/>
      <c r="I898" s="1015"/>
      <c r="J898" s="1015"/>
      <c r="K898" s="1012" t="s">
        <v>283</v>
      </c>
      <c r="L898" s="1015">
        <v>36875000</v>
      </c>
      <c r="M898" s="1015"/>
      <c r="N898" s="1016">
        <v>36875000</v>
      </c>
      <c r="O898" s="1015">
        <v>1</v>
      </c>
      <c r="P898" s="1015"/>
      <c r="Q898" s="1015"/>
      <c r="R898" s="1015">
        <v>2500000</v>
      </c>
      <c r="S898" s="1016">
        <v>2500000</v>
      </c>
    </row>
    <row r="899" spans="1:19">
      <c r="A899" s="1012" t="s">
        <v>1752</v>
      </c>
      <c r="B899" s="1012" t="s">
        <v>891</v>
      </c>
      <c r="C899" s="1012" t="s">
        <v>1753</v>
      </c>
      <c r="D899" s="1012" t="s">
        <v>893</v>
      </c>
      <c r="E899" s="1012" t="s">
        <v>894</v>
      </c>
      <c r="F899" s="1013">
        <v>39843</v>
      </c>
      <c r="G899" s="1012" t="s">
        <v>285</v>
      </c>
      <c r="H899" s="1015">
        <v>10900000</v>
      </c>
      <c r="I899" s="1015">
        <v>0</v>
      </c>
      <c r="J899" s="1015">
        <v>12263468.310000001</v>
      </c>
      <c r="K899" s="1012" t="s">
        <v>1196</v>
      </c>
      <c r="L899" s="1015"/>
      <c r="M899" s="1015"/>
      <c r="N899" s="1016"/>
      <c r="O899" s="1015"/>
      <c r="P899" s="1015"/>
      <c r="Q899" s="1015"/>
      <c r="R899" s="1015"/>
      <c r="S899" s="1016"/>
    </row>
    <row r="900" spans="1:19">
      <c r="A900" s="1012" t="s">
        <v>1752</v>
      </c>
      <c r="B900" s="1012" t="s">
        <v>283</v>
      </c>
      <c r="C900" s="1012" t="s">
        <v>1753</v>
      </c>
      <c r="D900" s="1012" t="s">
        <v>893</v>
      </c>
      <c r="E900" s="1012" t="s">
        <v>894</v>
      </c>
      <c r="F900" s="1013">
        <v>40345</v>
      </c>
      <c r="G900" s="1012" t="s">
        <v>283</v>
      </c>
      <c r="H900" s="1015"/>
      <c r="I900" s="1015"/>
      <c r="J900" s="1015"/>
      <c r="K900" s="1012" t="s">
        <v>283</v>
      </c>
      <c r="L900" s="1015">
        <v>10900000</v>
      </c>
      <c r="M900" s="1015"/>
      <c r="N900" s="1016">
        <v>10900</v>
      </c>
      <c r="O900" s="1015">
        <v>1000</v>
      </c>
      <c r="P900" s="1015"/>
      <c r="Q900" s="1015"/>
      <c r="R900" s="1015">
        <v>545000</v>
      </c>
      <c r="S900" s="1016">
        <v>545</v>
      </c>
    </row>
    <row r="901" spans="1:19">
      <c r="A901" s="1012" t="s">
        <v>1754</v>
      </c>
      <c r="B901" s="1012" t="s">
        <v>905</v>
      </c>
      <c r="C901" s="1012" t="s">
        <v>1755</v>
      </c>
      <c r="D901" s="1012" t="s">
        <v>1756</v>
      </c>
      <c r="E901" s="1012" t="s">
        <v>931</v>
      </c>
      <c r="F901" s="1013">
        <v>39878</v>
      </c>
      <c r="G901" s="1012" t="s">
        <v>285</v>
      </c>
      <c r="H901" s="1015">
        <v>5500000</v>
      </c>
      <c r="I901" s="1015">
        <v>0</v>
      </c>
      <c r="J901" s="1015">
        <v>5359772.59</v>
      </c>
      <c r="K901" s="1012" t="s">
        <v>898</v>
      </c>
      <c r="L901" s="1015"/>
      <c r="M901" s="1015"/>
      <c r="N901" s="1016"/>
      <c r="O901" s="1015"/>
      <c r="P901" s="1015"/>
      <c r="Q901" s="1015"/>
      <c r="R901" s="1015"/>
      <c r="S901" s="1016"/>
    </row>
    <row r="902" spans="1:19">
      <c r="A902" s="1012" t="s">
        <v>1754</v>
      </c>
      <c r="B902" s="1012" t="s">
        <v>283</v>
      </c>
      <c r="C902" s="1012" t="s">
        <v>1755</v>
      </c>
      <c r="D902" s="1012" t="s">
        <v>1756</v>
      </c>
      <c r="E902" s="1012" t="s">
        <v>931</v>
      </c>
      <c r="F902" s="1013">
        <v>41359</v>
      </c>
      <c r="G902" s="1012" t="s">
        <v>283</v>
      </c>
      <c r="H902" s="1015"/>
      <c r="I902" s="1015"/>
      <c r="J902" s="1015"/>
      <c r="K902" s="1012" t="s">
        <v>283</v>
      </c>
      <c r="L902" s="1015">
        <v>315007</v>
      </c>
      <c r="M902" s="1015"/>
      <c r="N902" s="1016">
        <v>350</v>
      </c>
      <c r="O902" s="1015">
        <v>900.02</v>
      </c>
      <c r="P902" s="1015">
        <v>-34993</v>
      </c>
      <c r="Q902" s="1015"/>
      <c r="R902" s="1015"/>
      <c r="S902" s="1016"/>
    </row>
    <row r="903" spans="1:19">
      <c r="A903" s="1012" t="s">
        <v>1754</v>
      </c>
      <c r="B903" s="1012" t="s">
        <v>283</v>
      </c>
      <c r="C903" s="1012" t="s">
        <v>1755</v>
      </c>
      <c r="D903" s="1012" t="s">
        <v>1756</v>
      </c>
      <c r="E903" s="1012" t="s">
        <v>931</v>
      </c>
      <c r="F903" s="1013">
        <v>41360</v>
      </c>
      <c r="G903" s="1012" t="s">
        <v>283</v>
      </c>
      <c r="H903" s="1015"/>
      <c r="I903" s="1015"/>
      <c r="J903" s="1015"/>
      <c r="K903" s="1012" t="s">
        <v>283</v>
      </c>
      <c r="L903" s="1015">
        <v>2835063</v>
      </c>
      <c r="M903" s="1015"/>
      <c r="N903" s="1016">
        <v>3150</v>
      </c>
      <c r="O903" s="1015">
        <v>900.02</v>
      </c>
      <c r="P903" s="1015">
        <v>-314937</v>
      </c>
      <c r="Q903" s="1015"/>
      <c r="R903" s="1015">
        <v>206048.21</v>
      </c>
      <c r="S903" s="1016">
        <v>225</v>
      </c>
    </row>
    <row r="904" spans="1:19">
      <c r="A904" s="1012" t="s">
        <v>1754</v>
      </c>
      <c r="B904" s="1012" t="s">
        <v>283</v>
      </c>
      <c r="C904" s="1012" t="s">
        <v>1755</v>
      </c>
      <c r="D904" s="1012" t="s">
        <v>1756</v>
      </c>
      <c r="E904" s="1012" t="s">
        <v>931</v>
      </c>
      <c r="F904" s="1013">
        <v>41361</v>
      </c>
      <c r="G904" s="1012" t="s">
        <v>283</v>
      </c>
      <c r="H904" s="1015"/>
      <c r="I904" s="1015"/>
      <c r="J904" s="1015"/>
      <c r="K904" s="1012" t="s">
        <v>283</v>
      </c>
      <c r="L904" s="1015">
        <v>1800040</v>
      </c>
      <c r="M904" s="1015"/>
      <c r="N904" s="1016">
        <v>2000</v>
      </c>
      <c r="O904" s="1015">
        <v>900.02</v>
      </c>
      <c r="P904" s="1015">
        <v>-199960</v>
      </c>
      <c r="Q904" s="1015"/>
      <c r="R904" s="1015">
        <v>45788.480000000003</v>
      </c>
      <c r="S904" s="1016">
        <v>50</v>
      </c>
    </row>
    <row r="905" spans="1:19">
      <c r="A905" s="1012" t="s">
        <v>1754</v>
      </c>
      <c r="B905" s="1012" t="s">
        <v>283</v>
      </c>
      <c r="C905" s="1012" t="s">
        <v>1755</v>
      </c>
      <c r="D905" s="1012" t="s">
        <v>1756</v>
      </c>
      <c r="E905" s="1012" t="s">
        <v>931</v>
      </c>
      <c r="F905" s="1013">
        <v>41373</v>
      </c>
      <c r="G905" s="1012" t="s">
        <v>283</v>
      </c>
      <c r="H905" s="1015"/>
      <c r="I905" s="1015"/>
      <c r="J905" s="1015"/>
      <c r="K905" s="1012" t="s">
        <v>283</v>
      </c>
      <c r="L905" s="1015"/>
      <c r="M905" s="1015">
        <v>-49501.1</v>
      </c>
      <c r="N905" s="1016"/>
      <c r="O905" s="1015"/>
      <c r="P905" s="1015"/>
      <c r="Q905" s="1015"/>
      <c r="R905" s="1015"/>
      <c r="S905" s="1016"/>
    </row>
    <row r="906" spans="1:19">
      <c r="A906" s="1012" t="s">
        <v>1757</v>
      </c>
      <c r="B906" s="1012" t="s">
        <v>900</v>
      </c>
      <c r="C906" s="1012" t="s">
        <v>1758</v>
      </c>
      <c r="D906" s="1012" t="s">
        <v>1759</v>
      </c>
      <c r="E906" s="1012" t="s">
        <v>166</v>
      </c>
      <c r="F906" s="1013">
        <v>39878</v>
      </c>
      <c r="G906" s="1012" t="s">
        <v>285</v>
      </c>
      <c r="H906" s="1015">
        <v>13533000</v>
      </c>
      <c r="I906" s="1015">
        <v>0</v>
      </c>
      <c r="J906" s="1015">
        <v>16072389</v>
      </c>
      <c r="K906" s="1012" t="s">
        <v>1196</v>
      </c>
      <c r="L906" s="1015"/>
      <c r="M906" s="1015"/>
      <c r="N906" s="1016"/>
      <c r="O906" s="1015"/>
      <c r="P906" s="1015"/>
      <c r="Q906" s="1015"/>
      <c r="R906" s="1015"/>
      <c r="S906" s="1016"/>
    </row>
    <row r="907" spans="1:19">
      <c r="A907" s="1012" t="s">
        <v>1757</v>
      </c>
      <c r="B907" s="1012" t="s">
        <v>283</v>
      </c>
      <c r="C907" s="1012" t="s">
        <v>1758</v>
      </c>
      <c r="D907" s="1012" t="s">
        <v>1759</v>
      </c>
      <c r="E907" s="1012" t="s">
        <v>166</v>
      </c>
      <c r="F907" s="1013">
        <v>40801</v>
      </c>
      <c r="G907" s="1012" t="s">
        <v>283</v>
      </c>
      <c r="H907" s="1015"/>
      <c r="I907" s="1015"/>
      <c r="J907" s="1015"/>
      <c r="K907" s="1012" t="s">
        <v>283</v>
      </c>
      <c r="L907" s="1015">
        <v>13533000</v>
      </c>
      <c r="M907" s="1015"/>
      <c r="N907" s="1016">
        <v>13533</v>
      </c>
      <c r="O907" s="1015">
        <v>1000</v>
      </c>
      <c r="P907" s="1015"/>
      <c r="Q907" s="1015"/>
      <c r="R907" s="1015">
        <v>677000</v>
      </c>
      <c r="S907" s="1016">
        <v>677</v>
      </c>
    </row>
    <row r="908" spans="1:19">
      <c r="A908" s="1012" t="s">
        <v>1760</v>
      </c>
      <c r="B908" s="1012" t="s">
        <v>919</v>
      </c>
      <c r="C908" s="1012" t="s">
        <v>1761</v>
      </c>
      <c r="D908" s="1012" t="s">
        <v>1718</v>
      </c>
      <c r="E908" s="1012" t="s">
        <v>52</v>
      </c>
      <c r="F908" s="1013">
        <v>39969</v>
      </c>
      <c r="G908" s="1012" t="s">
        <v>922</v>
      </c>
      <c r="H908" s="1015">
        <v>17969000</v>
      </c>
      <c r="I908" s="1015">
        <v>0</v>
      </c>
      <c r="J908" s="1015">
        <v>15304180.5</v>
      </c>
      <c r="K908" s="1012" t="s">
        <v>898</v>
      </c>
      <c r="L908" s="1015"/>
      <c r="M908" s="1015"/>
      <c r="N908" s="1016"/>
      <c r="O908" s="1015"/>
      <c r="P908" s="1015"/>
      <c r="Q908" s="1015"/>
      <c r="R908" s="1015"/>
      <c r="S908" s="1016"/>
    </row>
    <row r="909" spans="1:19">
      <c r="A909" s="1012" t="s">
        <v>1760</v>
      </c>
      <c r="B909" s="1012" t="s">
        <v>283</v>
      </c>
      <c r="C909" s="1012" t="s">
        <v>1761</v>
      </c>
      <c r="D909" s="1012" t="s">
        <v>1718</v>
      </c>
      <c r="E909" s="1012" t="s">
        <v>52</v>
      </c>
      <c r="F909" s="1013">
        <v>41325</v>
      </c>
      <c r="G909" s="1012" t="s">
        <v>283</v>
      </c>
      <c r="H909" s="1015"/>
      <c r="I909" s="1015"/>
      <c r="J909" s="1015"/>
      <c r="K909" s="1012" t="s">
        <v>283</v>
      </c>
      <c r="L909" s="1015">
        <v>13750058.49</v>
      </c>
      <c r="M909" s="1015"/>
      <c r="N909" s="1016">
        <v>17969000</v>
      </c>
      <c r="O909" s="1015">
        <v>0.76520999999999995</v>
      </c>
      <c r="P909" s="1015">
        <v>-4218941.51</v>
      </c>
      <c r="Q909" s="1015"/>
      <c r="R909" s="1015">
        <v>644726.18999999994</v>
      </c>
      <c r="S909" s="1016">
        <v>898000</v>
      </c>
    </row>
    <row r="910" spans="1:19">
      <c r="A910" s="1012" t="s">
        <v>1760</v>
      </c>
      <c r="B910" s="1012" t="s">
        <v>283</v>
      </c>
      <c r="C910" s="1012" t="s">
        <v>1761</v>
      </c>
      <c r="D910" s="1012" t="s">
        <v>1718</v>
      </c>
      <c r="E910" s="1012" t="s">
        <v>52</v>
      </c>
      <c r="F910" s="1013">
        <v>41359</v>
      </c>
      <c r="G910" s="1012" t="s">
        <v>283</v>
      </c>
      <c r="H910" s="1015"/>
      <c r="I910" s="1015"/>
      <c r="J910" s="1015"/>
      <c r="K910" s="1012" t="s">
        <v>283</v>
      </c>
      <c r="L910" s="1015"/>
      <c r="M910" s="1015">
        <v>-137500.57999999999</v>
      </c>
      <c r="N910" s="1016"/>
      <c r="O910" s="1015"/>
      <c r="P910" s="1015"/>
      <c r="Q910" s="1015"/>
      <c r="R910" s="1015"/>
      <c r="S910" s="1016"/>
    </row>
    <row r="911" spans="1:19">
      <c r="A911" s="1012" t="s">
        <v>1762</v>
      </c>
      <c r="B911" s="1012" t="s">
        <v>891</v>
      </c>
      <c r="C911" s="1012" t="s">
        <v>1763</v>
      </c>
      <c r="D911" s="1012" t="s">
        <v>1383</v>
      </c>
      <c r="E911" s="1012" t="s">
        <v>6</v>
      </c>
      <c r="F911" s="1013">
        <v>39836</v>
      </c>
      <c r="G911" s="1012" t="s">
        <v>285</v>
      </c>
      <c r="H911" s="1015">
        <v>4900000</v>
      </c>
      <c r="I911" s="1015">
        <v>0</v>
      </c>
      <c r="J911" s="1015">
        <v>5211020.6900000004</v>
      </c>
      <c r="K911" s="1012" t="s">
        <v>1196</v>
      </c>
      <c r="L911" s="1015"/>
      <c r="M911" s="1015"/>
      <c r="N911" s="1016"/>
      <c r="O911" s="1015"/>
      <c r="P911" s="1015"/>
      <c r="Q911" s="1015"/>
      <c r="R911" s="1015"/>
      <c r="S911" s="1016"/>
    </row>
    <row r="912" spans="1:19">
      <c r="A912" s="1012" t="s">
        <v>1762</v>
      </c>
      <c r="B912" s="1012" t="s">
        <v>283</v>
      </c>
      <c r="C912" s="1012" t="s">
        <v>1763</v>
      </c>
      <c r="D912" s="1012" t="s">
        <v>1383</v>
      </c>
      <c r="E912" s="1012" t="s">
        <v>6</v>
      </c>
      <c r="F912" s="1013">
        <v>39925</v>
      </c>
      <c r="G912" s="1012" t="s">
        <v>283</v>
      </c>
      <c r="H912" s="1015"/>
      <c r="I912" s="1015"/>
      <c r="J912" s="1015"/>
      <c r="K912" s="1012" t="s">
        <v>283</v>
      </c>
      <c r="L912" s="1015">
        <v>4900000</v>
      </c>
      <c r="M912" s="1015"/>
      <c r="N912" s="1016">
        <v>4900</v>
      </c>
      <c r="O912" s="1015">
        <v>1000</v>
      </c>
      <c r="P912" s="1015"/>
      <c r="Q912" s="1015"/>
      <c r="R912" s="1015">
        <v>245000</v>
      </c>
      <c r="S912" s="1016">
        <v>245</v>
      </c>
    </row>
    <row r="913" spans="1:19">
      <c r="A913" s="1012" t="s">
        <v>1764</v>
      </c>
      <c r="B913" s="1012"/>
      <c r="C913" s="1012" t="s">
        <v>1765</v>
      </c>
      <c r="D913" s="1012" t="s">
        <v>1383</v>
      </c>
      <c r="E913" s="1012" t="s">
        <v>967</v>
      </c>
      <c r="F913" s="1013">
        <v>39843</v>
      </c>
      <c r="G913" s="1012" t="s">
        <v>284</v>
      </c>
      <c r="H913" s="1015">
        <v>30000000</v>
      </c>
      <c r="I913" s="1015">
        <v>0</v>
      </c>
      <c r="J913" s="1015">
        <v>40183721.329999998</v>
      </c>
      <c r="K913" s="1012" t="s">
        <v>898</v>
      </c>
      <c r="L913" s="1015"/>
      <c r="M913" s="1015"/>
      <c r="N913" s="1016"/>
      <c r="O913" s="1015"/>
      <c r="P913" s="1015"/>
      <c r="Q913" s="1015"/>
      <c r="R913" s="1015"/>
      <c r="S913" s="1016"/>
    </row>
    <row r="914" spans="1:19">
      <c r="A914" s="1012" t="s">
        <v>1764</v>
      </c>
      <c r="B914" s="1012" t="s">
        <v>283</v>
      </c>
      <c r="C914" s="1012" t="s">
        <v>1765</v>
      </c>
      <c r="D914" s="1012" t="s">
        <v>1383</v>
      </c>
      <c r="E914" s="1012" t="s">
        <v>967</v>
      </c>
      <c r="F914" s="1013">
        <v>41976</v>
      </c>
      <c r="G914" s="1012" t="s">
        <v>283</v>
      </c>
      <c r="H914" s="1015"/>
      <c r="I914" s="1015"/>
      <c r="J914" s="1015"/>
      <c r="K914" s="1012" t="s">
        <v>283</v>
      </c>
      <c r="L914" s="1015">
        <v>7800000</v>
      </c>
      <c r="M914" s="1015"/>
      <c r="N914" s="1016">
        <v>7800</v>
      </c>
      <c r="O914" s="1015">
        <v>1002.01</v>
      </c>
      <c r="P914" s="1015"/>
      <c r="Q914" s="1015">
        <v>15678</v>
      </c>
      <c r="R914" s="1015"/>
      <c r="S914" s="1016"/>
    </row>
    <row r="915" spans="1:19">
      <c r="A915" s="1012" t="s">
        <v>1764</v>
      </c>
      <c r="B915" s="1012" t="s">
        <v>283</v>
      </c>
      <c r="C915" s="1012" t="s">
        <v>1765</v>
      </c>
      <c r="D915" s="1012" t="s">
        <v>1383</v>
      </c>
      <c r="E915" s="1012" t="s">
        <v>967</v>
      </c>
      <c r="F915" s="1013">
        <v>41977</v>
      </c>
      <c r="G915" s="1012" t="s">
        <v>283</v>
      </c>
      <c r="H915" s="1015"/>
      <c r="I915" s="1015"/>
      <c r="J915" s="1015"/>
      <c r="K915" s="1012" t="s">
        <v>283</v>
      </c>
      <c r="L915" s="1015">
        <v>22200000</v>
      </c>
      <c r="M915" s="1015"/>
      <c r="N915" s="1016">
        <v>22200</v>
      </c>
      <c r="O915" s="1015">
        <v>1002.01</v>
      </c>
      <c r="P915" s="1015"/>
      <c r="Q915" s="1015">
        <v>44622</v>
      </c>
      <c r="R915" s="1015"/>
      <c r="S915" s="1016"/>
    </row>
    <row r="916" spans="1:19">
      <c r="A916" s="1012" t="s">
        <v>1764</v>
      </c>
      <c r="B916" s="1012" t="s">
        <v>283</v>
      </c>
      <c r="C916" s="1012" t="s">
        <v>1765</v>
      </c>
      <c r="D916" s="1012" t="s">
        <v>1383</v>
      </c>
      <c r="E916" s="1012" t="s">
        <v>967</v>
      </c>
      <c r="F916" s="1013">
        <v>42013</v>
      </c>
      <c r="G916" s="1012" t="s">
        <v>283</v>
      </c>
      <c r="H916" s="1015"/>
      <c r="I916" s="1015"/>
      <c r="J916" s="1015"/>
      <c r="K916" s="1012" t="s">
        <v>283</v>
      </c>
      <c r="L916" s="1015"/>
      <c r="M916" s="1015">
        <v>-300603</v>
      </c>
      <c r="N916" s="1016"/>
      <c r="O916" s="1015"/>
      <c r="P916" s="1015"/>
      <c r="Q916" s="1015"/>
      <c r="R916" s="1015"/>
      <c r="S916" s="1016"/>
    </row>
    <row r="917" spans="1:19">
      <c r="A917" s="1012" t="s">
        <v>1764</v>
      </c>
      <c r="B917" s="1012" t="s">
        <v>283</v>
      </c>
      <c r="C917" s="1012" t="s">
        <v>1765</v>
      </c>
      <c r="D917" s="1012" t="s">
        <v>1383</v>
      </c>
      <c r="E917" s="1012" t="s">
        <v>967</v>
      </c>
      <c r="F917" s="1013">
        <v>42151</v>
      </c>
      <c r="G917" s="1012" t="s">
        <v>283</v>
      </c>
      <c r="H917" s="1015"/>
      <c r="I917" s="1015"/>
      <c r="J917" s="1015"/>
      <c r="K917" s="1012" t="s">
        <v>283</v>
      </c>
      <c r="L917" s="1015"/>
      <c r="M917" s="1015"/>
      <c r="N917" s="1016"/>
      <c r="O917" s="1015"/>
      <c r="P917" s="1015"/>
      <c r="Q917" s="1015"/>
      <c r="R917" s="1015">
        <v>117162.42</v>
      </c>
      <c r="S917" s="1016">
        <v>326323</v>
      </c>
    </row>
    <row r="918" spans="1:19">
      <c r="A918" s="1012" t="s">
        <v>90</v>
      </c>
      <c r="B918" s="1012" t="s">
        <v>1766</v>
      </c>
      <c r="C918" s="1012" t="s">
        <v>1767</v>
      </c>
      <c r="D918" s="1012" t="s">
        <v>1768</v>
      </c>
      <c r="E918" s="1012" t="s">
        <v>15</v>
      </c>
      <c r="F918" s="1013">
        <v>39976</v>
      </c>
      <c r="G918" s="1012" t="s">
        <v>285</v>
      </c>
      <c r="H918" s="1015">
        <v>6000000</v>
      </c>
      <c r="I918" s="1015">
        <v>0</v>
      </c>
      <c r="J918" s="1015">
        <v>6662770.4199999999</v>
      </c>
      <c r="K918" s="1012" t="s">
        <v>1196</v>
      </c>
      <c r="L918" s="1015"/>
      <c r="M918" s="1015"/>
      <c r="N918" s="1016"/>
      <c r="O918" s="1015"/>
      <c r="P918" s="1015"/>
      <c r="Q918" s="1015"/>
      <c r="R918" s="1015"/>
      <c r="S918" s="1016"/>
    </row>
    <row r="919" spans="1:19">
      <c r="A919" s="1012" t="s">
        <v>90</v>
      </c>
      <c r="B919" s="1012" t="s">
        <v>283</v>
      </c>
      <c r="C919" s="1012" t="s">
        <v>1767</v>
      </c>
      <c r="D919" s="1012" t="s">
        <v>1768</v>
      </c>
      <c r="E919" s="1012" t="s">
        <v>15</v>
      </c>
      <c r="F919" s="1013">
        <v>40450</v>
      </c>
      <c r="G919" s="1012" t="s">
        <v>283</v>
      </c>
      <c r="H919" s="1015"/>
      <c r="I919" s="1015"/>
      <c r="J919" s="1015"/>
      <c r="K919" s="1012" t="s">
        <v>283</v>
      </c>
      <c r="L919" s="1015">
        <v>6000000</v>
      </c>
      <c r="M919" s="1015"/>
      <c r="N919" s="1016">
        <v>6000</v>
      </c>
      <c r="O919" s="1015">
        <v>1000</v>
      </c>
      <c r="P919" s="1015"/>
      <c r="Q919" s="1015"/>
      <c r="R919" s="1015">
        <v>245000</v>
      </c>
      <c r="S919" s="1016">
        <v>245</v>
      </c>
    </row>
    <row r="920" spans="1:19">
      <c r="A920" s="1012" t="s">
        <v>1769</v>
      </c>
      <c r="B920" s="1012" t="s">
        <v>1077</v>
      </c>
      <c r="C920" s="1012" t="s">
        <v>1770</v>
      </c>
      <c r="D920" s="1012" t="s">
        <v>1035</v>
      </c>
      <c r="E920" s="1012" t="s">
        <v>931</v>
      </c>
      <c r="F920" s="1013">
        <v>39850</v>
      </c>
      <c r="G920" s="1012" t="s">
        <v>284</v>
      </c>
      <c r="H920" s="1015">
        <v>8559000</v>
      </c>
      <c r="I920" s="1015">
        <v>0</v>
      </c>
      <c r="J920" s="1015">
        <v>21142314.800000001</v>
      </c>
      <c r="K920" s="1012" t="s">
        <v>898</v>
      </c>
      <c r="L920" s="1015"/>
      <c r="M920" s="1015"/>
      <c r="N920" s="1016"/>
      <c r="O920" s="1015"/>
      <c r="P920" s="1015"/>
      <c r="Q920" s="1015"/>
      <c r="R920" s="1015"/>
      <c r="S920" s="1016"/>
    </row>
    <row r="921" spans="1:19">
      <c r="A921" s="1012" t="s">
        <v>1769</v>
      </c>
      <c r="B921" s="1012" t="s">
        <v>283</v>
      </c>
      <c r="C921" s="1012" t="s">
        <v>1770</v>
      </c>
      <c r="D921" s="1012" t="s">
        <v>1035</v>
      </c>
      <c r="E921" s="1012" t="s">
        <v>931</v>
      </c>
      <c r="F921" s="1013">
        <v>40158</v>
      </c>
      <c r="G921" s="1012" t="s">
        <v>283</v>
      </c>
      <c r="H921" s="1015">
        <v>11881000</v>
      </c>
      <c r="I921" s="1015"/>
      <c r="J921" s="1015"/>
      <c r="K921" s="1012" t="s">
        <v>283</v>
      </c>
      <c r="L921" s="1015"/>
      <c r="M921" s="1015"/>
      <c r="N921" s="1016"/>
      <c r="O921" s="1015"/>
      <c r="P921" s="1015"/>
      <c r="Q921" s="1015"/>
      <c r="R921" s="1015"/>
      <c r="S921" s="1016"/>
    </row>
    <row r="922" spans="1:19">
      <c r="A922" s="1012" t="s">
        <v>1769</v>
      </c>
      <c r="B922" s="1012" t="s">
        <v>283</v>
      </c>
      <c r="C922" s="1012" t="s">
        <v>1770</v>
      </c>
      <c r="D922" s="1012" t="s">
        <v>1035</v>
      </c>
      <c r="E922" s="1012" t="s">
        <v>931</v>
      </c>
      <c r="F922" s="1013">
        <v>41130</v>
      </c>
      <c r="G922" s="1012" t="s">
        <v>283</v>
      </c>
      <c r="H922" s="1015"/>
      <c r="I922" s="1015"/>
      <c r="J922" s="1015"/>
      <c r="K922" s="1012" t="s">
        <v>283</v>
      </c>
      <c r="L922" s="1015">
        <v>6138000</v>
      </c>
      <c r="M922" s="1015"/>
      <c r="N922" s="1016">
        <v>7920</v>
      </c>
      <c r="O922" s="1015">
        <v>775</v>
      </c>
      <c r="P922" s="1015">
        <v>-1782000</v>
      </c>
      <c r="Q922" s="1015"/>
      <c r="R922" s="1015">
        <v>311681.7</v>
      </c>
      <c r="S922" s="1016">
        <v>380</v>
      </c>
    </row>
    <row r="923" spans="1:19">
      <c r="A923" s="1012" t="s">
        <v>1769</v>
      </c>
      <c r="B923" s="1012" t="s">
        <v>283</v>
      </c>
      <c r="C923" s="1012" t="s">
        <v>1770</v>
      </c>
      <c r="D923" s="1012" t="s">
        <v>1035</v>
      </c>
      <c r="E923" s="1012" t="s">
        <v>931</v>
      </c>
      <c r="F923" s="1013">
        <v>41131</v>
      </c>
      <c r="G923" s="1012" t="s">
        <v>283</v>
      </c>
      <c r="H923" s="1015"/>
      <c r="I923" s="1015"/>
      <c r="J923" s="1015"/>
      <c r="K923" s="1012" t="s">
        <v>283</v>
      </c>
      <c r="L923" s="1015">
        <v>62000</v>
      </c>
      <c r="M923" s="1015"/>
      <c r="N923" s="1016">
        <v>80</v>
      </c>
      <c r="O923" s="1015">
        <v>775</v>
      </c>
      <c r="P923" s="1015">
        <v>-18000</v>
      </c>
      <c r="Q923" s="1015"/>
      <c r="R923" s="1015">
        <v>39370.32</v>
      </c>
      <c r="S923" s="1016">
        <v>48</v>
      </c>
    </row>
    <row r="924" spans="1:19">
      <c r="A924" s="1012" t="s">
        <v>1769</v>
      </c>
      <c r="B924" s="1012" t="s">
        <v>283</v>
      </c>
      <c r="C924" s="1012" t="s">
        <v>1770</v>
      </c>
      <c r="D924" s="1012" t="s">
        <v>1035</v>
      </c>
      <c r="E924" s="1012" t="s">
        <v>931</v>
      </c>
      <c r="F924" s="1013">
        <v>41163</v>
      </c>
      <c r="G924" s="1012" t="s">
        <v>283</v>
      </c>
      <c r="H924" s="1015"/>
      <c r="I924" s="1015"/>
      <c r="J924" s="1015"/>
      <c r="K924" s="1012" t="s">
        <v>283</v>
      </c>
      <c r="L924" s="1015"/>
      <c r="M924" s="1015">
        <v>-62000</v>
      </c>
      <c r="N924" s="1016"/>
      <c r="O924" s="1015"/>
      <c r="P924" s="1015"/>
      <c r="Q924" s="1015"/>
      <c r="R924" s="1015"/>
      <c r="S924" s="1016"/>
    </row>
    <row r="925" spans="1:19">
      <c r="A925" s="1012" t="s">
        <v>1769</v>
      </c>
      <c r="B925" s="1012" t="s">
        <v>283</v>
      </c>
      <c r="C925" s="1012" t="s">
        <v>1770</v>
      </c>
      <c r="D925" s="1012" t="s">
        <v>1035</v>
      </c>
      <c r="E925" s="1012" t="s">
        <v>931</v>
      </c>
      <c r="F925" s="1013">
        <v>41449</v>
      </c>
      <c r="G925" s="1012" t="s">
        <v>283</v>
      </c>
      <c r="H925" s="1015"/>
      <c r="I925" s="1015"/>
      <c r="J925" s="1015"/>
      <c r="K925" s="1012" t="s">
        <v>283</v>
      </c>
      <c r="L925" s="1015">
        <v>10994240</v>
      </c>
      <c r="M925" s="1015"/>
      <c r="N925" s="1016">
        <v>12440</v>
      </c>
      <c r="O925" s="1015">
        <v>883.78134999999997</v>
      </c>
      <c r="P925" s="1015">
        <v>-1445760</v>
      </c>
      <c r="Q925" s="1015"/>
      <c r="R925" s="1015"/>
      <c r="S925" s="1016"/>
    </row>
    <row r="926" spans="1:19">
      <c r="A926" s="1012" t="s">
        <v>1769</v>
      </c>
      <c r="B926" s="1012" t="s">
        <v>283</v>
      </c>
      <c r="C926" s="1012" t="s">
        <v>1770</v>
      </c>
      <c r="D926" s="1012" t="s">
        <v>1035</v>
      </c>
      <c r="E926" s="1012" t="s">
        <v>931</v>
      </c>
      <c r="F926" s="1013">
        <v>41481</v>
      </c>
      <c r="G926" s="1012" t="s">
        <v>283</v>
      </c>
      <c r="H926" s="1015"/>
      <c r="I926" s="1015"/>
      <c r="J926" s="1015"/>
      <c r="K926" s="1012" t="s">
        <v>283</v>
      </c>
      <c r="L926" s="1015"/>
      <c r="M926" s="1015">
        <v>-109942.41</v>
      </c>
      <c r="N926" s="1016"/>
      <c r="O926" s="1015"/>
      <c r="P926" s="1015"/>
      <c r="Q926" s="1015"/>
      <c r="R926" s="1015"/>
      <c r="S926" s="1016"/>
    </row>
    <row r="927" spans="1:19">
      <c r="A927" s="1012" t="s">
        <v>1771</v>
      </c>
      <c r="B927" s="1012"/>
      <c r="C927" s="1012" t="s">
        <v>1772</v>
      </c>
      <c r="D927" s="1012" t="s">
        <v>1773</v>
      </c>
      <c r="E927" s="1012" t="s">
        <v>1080</v>
      </c>
      <c r="F927" s="1013">
        <v>39843</v>
      </c>
      <c r="G927" s="1012" t="s">
        <v>284</v>
      </c>
      <c r="H927" s="1015">
        <v>33000000</v>
      </c>
      <c r="I927" s="1015">
        <v>0</v>
      </c>
      <c r="J927" s="1015">
        <v>38185560.049999997</v>
      </c>
      <c r="K927" s="1012" t="s">
        <v>898</v>
      </c>
      <c r="L927" s="1015"/>
      <c r="M927" s="1015"/>
      <c r="N927" s="1016"/>
      <c r="O927" s="1015"/>
      <c r="P927" s="1015"/>
      <c r="Q927" s="1015"/>
      <c r="R927" s="1015"/>
      <c r="S927" s="1016"/>
    </row>
    <row r="928" spans="1:19">
      <c r="A928" s="1012" t="s">
        <v>1771</v>
      </c>
      <c r="B928" s="1012" t="s">
        <v>283</v>
      </c>
      <c r="C928" s="1012" t="s">
        <v>1772</v>
      </c>
      <c r="D928" s="1012" t="s">
        <v>1773</v>
      </c>
      <c r="E928" s="1012" t="s">
        <v>1080</v>
      </c>
      <c r="F928" s="1013">
        <v>41093</v>
      </c>
      <c r="G928" s="1012" t="s">
        <v>283</v>
      </c>
      <c r="H928" s="1015"/>
      <c r="I928" s="1015"/>
      <c r="J928" s="1015"/>
      <c r="K928" s="1012" t="s">
        <v>283</v>
      </c>
      <c r="L928" s="1015">
        <v>31053330</v>
      </c>
      <c r="M928" s="1015">
        <v>-465799.95</v>
      </c>
      <c r="N928" s="1016">
        <v>33000</v>
      </c>
      <c r="O928" s="1015">
        <v>941.01</v>
      </c>
      <c r="P928" s="1015">
        <v>-1946670</v>
      </c>
      <c r="Q928" s="1015"/>
      <c r="R928" s="1015"/>
      <c r="S928" s="1016"/>
    </row>
    <row r="929" spans="1:19">
      <c r="A929" s="1012" t="s">
        <v>1771</v>
      </c>
      <c r="B929" s="1012" t="s">
        <v>283</v>
      </c>
      <c r="C929" s="1012" t="s">
        <v>1772</v>
      </c>
      <c r="D929" s="1012" t="s">
        <v>1773</v>
      </c>
      <c r="E929" s="1012" t="s">
        <v>1080</v>
      </c>
      <c r="F929" s="1013">
        <v>41108</v>
      </c>
      <c r="G929" s="1012" t="s">
        <v>283</v>
      </c>
      <c r="H929" s="1015"/>
      <c r="I929" s="1015"/>
      <c r="J929" s="1015"/>
      <c r="K929" s="1012" t="s">
        <v>283</v>
      </c>
      <c r="L929" s="1015"/>
      <c r="M929" s="1015"/>
      <c r="N929" s="1016"/>
      <c r="O929" s="1015"/>
      <c r="P929" s="1015"/>
      <c r="Q929" s="1015"/>
      <c r="R929" s="1015">
        <v>1946670</v>
      </c>
      <c r="S929" s="1016">
        <v>578947</v>
      </c>
    </row>
    <row r="930" spans="1:19">
      <c r="A930" s="1012" t="s">
        <v>1774</v>
      </c>
      <c r="B930" s="1012" t="s">
        <v>858</v>
      </c>
      <c r="C930" s="1012" t="s">
        <v>1775</v>
      </c>
      <c r="D930" s="1012" t="s">
        <v>1776</v>
      </c>
      <c r="E930" s="1012" t="s">
        <v>1231</v>
      </c>
      <c r="F930" s="1013">
        <v>39822</v>
      </c>
      <c r="G930" s="1012" t="s">
        <v>284</v>
      </c>
      <c r="H930" s="1015">
        <v>125000000</v>
      </c>
      <c r="I930" s="1015">
        <v>0</v>
      </c>
      <c r="J930" s="1015">
        <v>131813194.44</v>
      </c>
      <c r="K930" s="1012" t="s">
        <v>1196</v>
      </c>
      <c r="L930" s="1015"/>
      <c r="M930" s="1015"/>
      <c r="N930" s="1016"/>
      <c r="O930" s="1015"/>
      <c r="P930" s="1015"/>
      <c r="Q930" s="1015"/>
      <c r="R930" s="1015"/>
      <c r="S930" s="1016"/>
    </row>
    <row r="931" spans="1:19">
      <c r="A931" s="1012" t="s">
        <v>1774</v>
      </c>
      <c r="B931" s="1012" t="s">
        <v>283</v>
      </c>
      <c r="C931" s="1012" t="s">
        <v>1775</v>
      </c>
      <c r="D931" s="1012" t="s">
        <v>1776</v>
      </c>
      <c r="E931" s="1012" t="s">
        <v>1231</v>
      </c>
      <c r="F931" s="1013">
        <v>39925</v>
      </c>
      <c r="G931" s="1012" t="s">
        <v>283</v>
      </c>
      <c r="H931" s="1015"/>
      <c r="I931" s="1015"/>
      <c r="J931" s="1015"/>
      <c r="K931" s="1012" t="s">
        <v>283</v>
      </c>
      <c r="L931" s="1015">
        <v>125000000</v>
      </c>
      <c r="M931" s="1015"/>
      <c r="N931" s="1016">
        <v>125000</v>
      </c>
      <c r="O931" s="1015">
        <v>1000</v>
      </c>
      <c r="P931" s="1015"/>
      <c r="Q931" s="1015"/>
      <c r="R931" s="1015"/>
      <c r="S931" s="1016"/>
    </row>
    <row r="932" spans="1:19">
      <c r="A932" s="1012" t="s">
        <v>1774</v>
      </c>
      <c r="B932" s="1012" t="s">
        <v>283</v>
      </c>
      <c r="C932" s="1012" t="s">
        <v>1775</v>
      </c>
      <c r="D932" s="1012" t="s">
        <v>1776</v>
      </c>
      <c r="E932" s="1012" t="s">
        <v>1231</v>
      </c>
      <c r="F932" s="1013">
        <v>39960</v>
      </c>
      <c r="G932" s="1012" t="s">
        <v>283</v>
      </c>
      <c r="H932" s="1015"/>
      <c r="I932" s="1015"/>
      <c r="J932" s="1015"/>
      <c r="K932" s="1012" t="s">
        <v>283</v>
      </c>
      <c r="L932" s="1015"/>
      <c r="M932" s="1015"/>
      <c r="N932" s="1016"/>
      <c r="O932" s="1015"/>
      <c r="P932" s="1015"/>
      <c r="Q932" s="1015"/>
      <c r="R932" s="1015">
        <v>5025000</v>
      </c>
      <c r="S932" s="1016">
        <v>952260</v>
      </c>
    </row>
    <row r="933" spans="1:19">
      <c r="A933" s="1012" t="s">
        <v>1777</v>
      </c>
      <c r="B933" s="1012"/>
      <c r="C933" s="1012" t="s">
        <v>1778</v>
      </c>
      <c r="D933" s="1012" t="s">
        <v>1600</v>
      </c>
      <c r="E933" s="1012" t="s">
        <v>1080</v>
      </c>
      <c r="F933" s="1013">
        <v>39843</v>
      </c>
      <c r="G933" s="1012" t="s">
        <v>284</v>
      </c>
      <c r="H933" s="1015">
        <v>266657000</v>
      </c>
      <c r="I933" s="1015">
        <v>0</v>
      </c>
      <c r="J933" s="1015">
        <v>277861053.94</v>
      </c>
      <c r="K933" s="1012" t="s">
        <v>898</v>
      </c>
      <c r="L933" s="1015"/>
      <c r="M933" s="1015"/>
      <c r="N933" s="1016"/>
      <c r="O933" s="1015"/>
      <c r="P933" s="1015"/>
      <c r="Q933" s="1015"/>
      <c r="R933" s="1015"/>
      <c r="S933" s="1016"/>
    </row>
    <row r="934" spans="1:19">
      <c r="A934" s="1012" t="s">
        <v>1777</v>
      </c>
      <c r="B934" s="1012" t="s">
        <v>283</v>
      </c>
      <c r="C934" s="1012" t="s">
        <v>1778</v>
      </c>
      <c r="D934" s="1012" t="s">
        <v>1600</v>
      </c>
      <c r="E934" s="1012" t="s">
        <v>1080</v>
      </c>
      <c r="F934" s="1013">
        <v>41359</v>
      </c>
      <c r="G934" s="1012" t="s">
        <v>283</v>
      </c>
      <c r="H934" s="1015"/>
      <c r="I934" s="1015"/>
      <c r="J934" s="1015"/>
      <c r="K934" s="1012" t="s">
        <v>283</v>
      </c>
      <c r="L934" s="1015">
        <v>1439258.5</v>
      </c>
      <c r="M934" s="1015"/>
      <c r="N934" s="1016">
        <v>1579</v>
      </c>
      <c r="O934" s="1015">
        <v>911.5</v>
      </c>
      <c r="P934" s="1015">
        <v>-139741.5</v>
      </c>
      <c r="Q934" s="1015"/>
      <c r="R934" s="1015"/>
      <c r="S934" s="1016"/>
    </row>
    <row r="935" spans="1:19">
      <c r="A935" s="1012" t="s">
        <v>1777</v>
      </c>
      <c r="B935" s="1012" t="s">
        <v>283</v>
      </c>
      <c r="C935" s="1012" t="s">
        <v>1778</v>
      </c>
      <c r="D935" s="1012" t="s">
        <v>1600</v>
      </c>
      <c r="E935" s="1012" t="s">
        <v>1080</v>
      </c>
      <c r="F935" s="1013">
        <v>41360</v>
      </c>
      <c r="G935" s="1012" t="s">
        <v>283</v>
      </c>
      <c r="H935" s="1015"/>
      <c r="I935" s="1015"/>
      <c r="J935" s="1015"/>
      <c r="K935" s="1012" t="s">
        <v>283</v>
      </c>
      <c r="L935" s="1015">
        <v>228401847</v>
      </c>
      <c r="M935" s="1015"/>
      <c r="N935" s="1016">
        <v>250578</v>
      </c>
      <c r="O935" s="1015">
        <v>911.5</v>
      </c>
      <c r="P935" s="1015">
        <v>-22176153</v>
      </c>
      <c r="Q935" s="1015"/>
      <c r="R935" s="1015"/>
      <c r="S935" s="1016"/>
    </row>
    <row r="936" spans="1:19">
      <c r="A936" s="1012" t="s">
        <v>1777</v>
      </c>
      <c r="B936" s="1012" t="s">
        <v>283</v>
      </c>
      <c r="C936" s="1012" t="s">
        <v>1778</v>
      </c>
      <c r="D936" s="1012" t="s">
        <v>1600</v>
      </c>
      <c r="E936" s="1012" t="s">
        <v>1080</v>
      </c>
      <c r="F936" s="1013">
        <v>41361</v>
      </c>
      <c r="G936" s="1012" t="s">
        <v>283</v>
      </c>
      <c r="H936" s="1015"/>
      <c r="I936" s="1015"/>
      <c r="J936" s="1015"/>
      <c r="K936" s="1012" t="s">
        <v>283</v>
      </c>
      <c r="L936" s="1015">
        <v>13216750</v>
      </c>
      <c r="M936" s="1015"/>
      <c r="N936" s="1016">
        <v>14500</v>
      </c>
      <c r="O936" s="1015">
        <v>911.5</v>
      </c>
      <c r="P936" s="1015">
        <v>-1283250</v>
      </c>
      <c r="Q936" s="1015"/>
      <c r="R936" s="1015"/>
      <c r="S936" s="1016"/>
    </row>
    <row r="937" spans="1:19">
      <c r="A937" s="1012" t="s">
        <v>1777</v>
      </c>
      <c r="B937" s="1012" t="s">
        <v>283</v>
      </c>
      <c r="C937" s="1012" t="s">
        <v>1778</v>
      </c>
      <c r="D937" s="1012" t="s">
        <v>1600</v>
      </c>
      <c r="E937" s="1012" t="s">
        <v>1080</v>
      </c>
      <c r="F937" s="1013">
        <v>41373</v>
      </c>
      <c r="G937" s="1012" t="s">
        <v>283</v>
      </c>
      <c r="H937" s="1015"/>
      <c r="I937" s="1015"/>
      <c r="J937" s="1015"/>
      <c r="K937" s="1012" t="s">
        <v>283</v>
      </c>
      <c r="L937" s="1015"/>
      <c r="M937" s="1015">
        <v>-2430578.56</v>
      </c>
      <c r="N937" s="1016"/>
      <c r="O937" s="1015"/>
      <c r="P937" s="1015"/>
      <c r="Q937" s="1015"/>
      <c r="R937" s="1015"/>
      <c r="S937" s="1016"/>
    </row>
    <row r="938" spans="1:19">
      <c r="A938" s="1012" t="s">
        <v>1777</v>
      </c>
      <c r="B938" s="1012" t="s">
        <v>283</v>
      </c>
      <c r="C938" s="1012" t="s">
        <v>1778</v>
      </c>
      <c r="D938" s="1012" t="s">
        <v>1600</v>
      </c>
      <c r="E938" s="1012" t="s">
        <v>1080</v>
      </c>
      <c r="F938" s="1013">
        <v>41437</v>
      </c>
      <c r="G938" s="1012" t="s">
        <v>283</v>
      </c>
      <c r="H938" s="1015"/>
      <c r="I938" s="1015"/>
      <c r="J938" s="1015"/>
      <c r="K938" s="1012" t="s">
        <v>283</v>
      </c>
      <c r="L938" s="1015"/>
      <c r="M938" s="1015"/>
      <c r="N938" s="1016"/>
      <c r="O938" s="1015"/>
      <c r="P938" s="1015"/>
      <c r="Q938" s="1015"/>
      <c r="R938" s="1015">
        <v>12905</v>
      </c>
      <c r="S938" s="1016">
        <v>645137.9</v>
      </c>
    </row>
    <row r="939" spans="1:19">
      <c r="A939" s="1012" t="s">
        <v>1779</v>
      </c>
      <c r="B939" s="1012" t="s">
        <v>1780</v>
      </c>
      <c r="C939" s="1012" t="s">
        <v>1781</v>
      </c>
      <c r="D939" s="1012" t="s">
        <v>1782</v>
      </c>
      <c r="E939" s="1012" t="s">
        <v>894</v>
      </c>
      <c r="F939" s="1013">
        <v>40018</v>
      </c>
      <c r="G939" s="1012" t="s">
        <v>285</v>
      </c>
      <c r="H939" s="1015">
        <v>20471000</v>
      </c>
      <c r="I939" s="1015">
        <v>0</v>
      </c>
      <c r="J939" s="1015">
        <v>9180793.0800000001</v>
      </c>
      <c r="K939" s="1012" t="s">
        <v>898</v>
      </c>
      <c r="L939" s="1015"/>
      <c r="M939" s="1015"/>
      <c r="N939" s="1016"/>
      <c r="O939" s="1015"/>
      <c r="P939" s="1015"/>
      <c r="Q939" s="1015"/>
      <c r="R939" s="1015"/>
      <c r="S939" s="1016"/>
    </row>
    <row r="940" spans="1:19">
      <c r="A940" s="1012" t="s">
        <v>1779</v>
      </c>
      <c r="B940" s="1012" t="s">
        <v>283</v>
      </c>
      <c r="C940" s="1012" t="s">
        <v>1781</v>
      </c>
      <c r="D940" s="1012" t="s">
        <v>1782</v>
      </c>
      <c r="E940" s="1012" t="s">
        <v>894</v>
      </c>
      <c r="F940" s="1013">
        <v>41500</v>
      </c>
      <c r="G940" s="1012" t="s">
        <v>283</v>
      </c>
      <c r="H940" s="1015"/>
      <c r="I940" s="1015"/>
      <c r="J940" s="1015"/>
      <c r="K940" s="1012" t="s">
        <v>283</v>
      </c>
      <c r="L940" s="1015">
        <v>8000000</v>
      </c>
      <c r="M940" s="1015"/>
      <c r="N940" s="1016">
        <v>20471</v>
      </c>
      <c r="O940" s="1015">
        <v>390.79673600000001</v>
      </c>
      <c r="P940" s="1015">
        <v>-12471000</v>
      </c>
      <c r="Q940" s="1015"/>
      <c r="R940" s="1015"/>
      <c r="S940" s="1016"/>
    </row>
    <row r="941" spans="1:19">
      <c r="A941" s="1012" t="s">
        <v>1783</v>
      </c>
      <c r="B941" s="1012" t="s">
        <v>900</v>
      </c>
      <c r="C941" s="1012" t="s">
        <v>1784</v>
      </c>
      <c r="D941" s="1012" t="s">
        <v>1782</v>
      </c>
      <c r="E941" s="1012" t="s">
        <v>894</v>
      </c>
      <c r="F941" s="1013">
        <v>39864</v>
      </c>
      <c r="G941" s="1012" t="s">
        <v>285</v>
      </c>
      <c r="H941" s="1015">
        <v>9495000</v>
      </c>
      <c r="I941" s="1015">
        <v>0</v>
      </c>
      <c r="J941" s="1015">
        <v>11309750.5</v>
      </c>
      <c r="K941" s="1012" t="s">
        <v>1196</v>
      </c>
      <c r="L941" s="1015"/>
      <c r="M941" s="1015"/>
      <c r="N941" s="1016"/>
      <c r="O941" s="1015"/>
      <c r="P941" s="1015"/>
      <c r="Q941" s="1015"/>
      <c r="R941" s="1015"/>
      <c r="S941" s="1016"/>
    </row>
    <row r="942" spans="1:19">
      <c r="A942" s="1012" t="s">
        <v>1783</v>
      </c>
      <c r="B942" s="1012" t="s">
        <v>283</v>
      </c>
      <c r="C942" s="1012" t="s">
        <v>1784</v>
      </c>
      <c r="D942" s="1012" t="s">
        <v>1782</v>
      </c>
      <c r="E942" s="1012" t="s">
        <v>894</v>
      </c>
      <c r="F942" s="1013">
        <v>40808</v>
      </c>
      <c r="G942" s="1012" t="s">
        <v>283</v>
      </c>
      <c r="H942" s="1015"/>
      <c r="I942" s="1015"/>
      <c r="J942" s="1015"/>
      <c r="K942" s="1012" t="s">
        <v>283</v>
      </c>
      <c r="L942" s="1015">
        <v>9495000</v>
      </c>
      <c r="M942" s="1015"/>
      <c r="N942" s="1016">
        <v>9495</v>
      </c>
      <c r="O942" s="1015">
        <v>1000</v>
      </c>
      <c r="P942" s="1015"/>
      <c r="Q942" s="1015"/>
      <c r="R942" s="1015">
        <v>475000</v>
      </c>
      <c r="S942" s="1016">
        <v>475</v>
      </c>
    </row>
    <row r="943" spans="1:19">
      <c r="A943" s="1012" t="s">
        <v>1785</v>
      </c>
      <c r="B943" s="1012" t="s">
        <v>1049</v>
      </c>
      <c r="C943" s="1012" t="s">
        <v>1786</v>
      </c>
      <c r="D943" s="1012" t="s">
        <v>1787</v>
      </c>
      <c r="E943" s="1012" t="s">
        <v>56</v>
      </c>
      <c r="F943" s="1013">
        <v>39801</v>
      </c>
      <c r="G943" s="1012" t="s">
        <v>284</v>
      </c>
      <c r="H943" s="1015">
        <v>70000000</v>
      </c>
      <c r="I943" s="1015">
        <v>0</v>
      </c>
      <c r="J943" s="1015">
        <v>73904166.659999996</v>
      </c>
      <c r="K943" s="1012" t="s">
        <v>1196</v>
      </c>
      <c r="L943" s="1015"/>
      <c r="M943" s="1015"/>
      <c r="N943" s="1016"/>
      <c r="O943" s="1015"/>
      <c r="P943" s="1015"/>
      <c r="Q943" s="1015"/>
      <c r="R943" s="1015"/>
      <c r="S943" s="1016"/>
    </row>
    <row r="944" spans="1:19">
      <c r="A944" s="1012" t="s">
        <v>1785</v>
      </c>
      <c r="B944" s="1012" t="s">
        <v>283</v>
      </c>
      <c r="C944" s="1012" t="s">
        <v>1786</v>
      </c>
      <c r="D944" s="1012" t="s">
        <v>1787</v>
      </c>
      <c r="E944" s="1012" t="s">
        <v>56</v>
      </c>
      <c r="F944" s="1013">
        <v>40114</v>
      </c>
      <c r="G944" s="1012" t="s">
        <v>283</v>
      </c>
      <c r="H944" s="1015"/>
      <c r="I944" s="1015"/>
      <c r="J944" s="1015"/>
      <c r="K944" s="1012" t="s">
        <v>283</v>
      </c>
      <c r="L944" s="1015">
        <v>70000000</v>
      </c>
      <c r="M944" s="1015"/>
      <c r="N944" s="1016">
        <v>70000</v>
      </c>
      <c r="O944" s="1015">
        <v>1000</v>
      </c>
      <c r="P944" s="1015"/>
      <c r="Q944" s="1015"/>
      <c r="R944" s="1015"/>
      <c r="S944" s="1016"/>
    </row>
    <row r="945" spans="1:19">
      <c r="A945" s="1012" t="s">
        <v>1785</v>
      </c>
      <c r="B945" s="1012" t="s">
        <v>283</v>
      </c>
      <c r="C945" s="1012" t="s">
        <v>1786</v>
      </c>
      <c r="D945" s="1012" t="s">
        <v>1787</v>
      </c>
      <c r="E945" s="1012" t="s">
        <v>56</v>
      </c>
      <c r="F945" s="1013">
        <v>40177</v>
      </c>
      <c r="G945" s="1012" t="s">
        <v>283</v>
      </c>
      <c r="H945" s="1015"/>
      <c r="I945" s="1015"/>
      <c r="J945" s="1015"/>
      <c r="K945" s="1012" t="s">
        <v>283</v>
      </c>
      <c r="L945" s="1015"/>
      <c r="M945" s="1015"/>
      <c r="N945" s="1016"/>
      <c r="O945" s="1015"/>
      <c r="P945" s="1015"/>
      <c r="Q945" s="1015"/>
      <c r="R945" s="1015">
        <v>900000</v>
      </c>
      <c r="S945" s="1016">
        <v>375806</v>
      </c>
    </row>
    <row r="946" spans="1:19">
      <c r="A946" s="1012" t="s">
        <v>1788</v>
      </c>
      <c r="B946" s="1012" t="s">
        <v>933</v>
      </c>
      <c r="C946" s="1012" t="s">
        <v>1789</v>
      </c>
      <c r="D946" s="1012" t="s">
        <v>1790</v>
      </c>
      <c r="E946" s="1012" t="s">
        <v>6</v>
      </c>
      <c r="F946" s="1013">
        <v>39871</v>
      </c>
      <c r="G946" s="1012" t="s">
        <v>285</v>
      </c>
      <c r="H946" s="1015">
        <v>12000000</v>
      </c>
      <c r="I946" s="1015">
        <v>0</v>
      </c>
      <c r="J946" s="1015">
        <v>14267700</v>
      </c>
      <c r="K946" s="1012" t="s">
        <v>1196</v>
      </c>
      <c r="L946" s="1015"/>
      <c r="M946" s="1015"/>
      <c r="N946" s="1016"/>
      <c r="O946" s="1015"/>
      <c r="P946" s="1015"/>
      <c r="Q946" s="1015"/>
      <c r="R946" s="1015"/>
      <c r="S946" s="1016"/>
    </row>
    <row r="947" spans="1:19">
      <c r="A947" s="1012" t="s">
        <v>1788</v>
      </c>
      <c r="B947" s="1012" t="s">
        <v>283</v>
      </c>
      <c r="C947" s="1012" t="s">
        <v>1789</v>
      </c>
      <c r="D947" s="1012" t="s">
        <v>1790</v>
      </c>
      <c r="E947" s="1012" t="s">
        <v>6</v>
      </c>
      <c r="F947" s="1013">
        <v>40801</v>
      </c>
      <c r="G947" s="1012" t="s">
        <v>283</v>
      </c>
      <c r="H947" s="1015"/>
      <c r="I947" s="1015"/>
      <c r="J947" s="1015"/>
      <c r="K947" s="1012" t="s">
        <v>283</v>
      </c>
      <c r="L947" s="1015">
        <v>12000000</v>
      </c>
      <c r="M947" s="1015"/>
      <c r="N947" s="1016">
        <v>12000</v>
      </c>
      <c r="O947" s="1015">
        <v>1000</v>
      </c>
      <c r="P947" s="1015"/>
      <c r="Q947" s="1015"/>
      <c r="R947" s="1015">
        <v>600000</v>
      </c>
      <c r="S947" s="1016">
        <v>600</v>
      </c>
    </row>
    <row r="948" spans="1:19">
      <c r="A948" s="1012" t="s">
        <v>1791</v>
      </c>
      <c r="B948" s="1012" t="s">
        <v>891</v>
      </c>
      <c r="C948" s="1012" t="s">
        <v>1792</v>
      </c>
      <c r="D948" s="1012" t="s">
        <v>1793</v>
      </c>
      <c r="E948" s="1012" t="s">
        <v>89</v>
      </c>
      <c r="F948" s="1013">
        <v>39948</v>
      </c>
      <c r="G948" s="1012" t="s">
        <v>285</v>
      </c>
      <c r="H948" s="1015">
        <v>15000000</v>
      </c>
      <c r="I948" s="1015">
        <v>0</v>
      </c>
      <c r="J948" s="1015">
        <v>18670291.670000002</v>
      </c>
      <c r="K948" s="1012" t="s">
        <v>1196</v>
      </c>
      <c r="L948" s="1015"/>
      <c r="M948" s="1015"/>
      <c r="N948" s="1016"/>
      <c r="O948" s="1015"/>
      <c r="P948" s="1015"/>
      <c r="Q948" s="1015"/>
      <c r="R948" s="1015"/>
      <c r="S948" s="1016"/>
    </row>
    <row r="949" spans="1:19">
      <c r="A949" s="1012" t="s">
        <v>1791</v>
      </c>
      <c r="B949" s="1012" t="s">
        <v>283</v>
      </c>
      <c r="C949" s="1012" t="s">
        <v>1792</v>
      </c>
      <c r="D949" s="1012" t="s">
        <v>1793</v>
      </c>
      <c r="E949" s="1012" t="s">
        <v>89</v>
      </c>
      <c r="F949" s="1013">
        <v>41254</v>
      </c>
      <c r="G949" s="1012" t="s">
        <v>283</v>
      </c>
      <c r="H949" s="1015"/>
      <c r="I949" s="1015"/>
      <c r="J949" s="1015"/>
      <c r="K949" s="1012" t="s">
        <v>283</v>
      </c>
      <c r="L949" s="1015">
        <v>15000000</v>
      </c>
      <c r="M949" s="1015"/>
      <c r="N949" s="1016">
        <v>15000</v>
      </c>
      <c r="O949" s="1015">
        <v>1000</v>
      </c>
      <c r="P949" s="1015"/>
      <c r="Q949" s="1015"/>
      <c r="R949" s="1015">
        <v>750000</v>
      </c>
      <c r="S949" s="1016">
        <v>750</v>
      </c>
    </row>
    <row r="950" spans="1:19">
      <c r="A950" s="1012" t="s">
        <v>1794</v>
      </c>
      <c r="B950" s="1012" t="s">
        <v>1795</v>
      </c>
      <c r="C950" s="1012" t="s">
        <v>1796</v>
      </c>
      <c r="D950" s="1012" t="s">
        <v>1797</v>
      </c>
      <c r="E950" s="1012" t="s">
        <v>83</v>
      </c>
      <c r="F950" s="1013">
        <v>39955</v>
      </c>
      <c r="G950" s="1012" t="s">
        <v>285</v>
      </c>
      <c r="H950" s="1015">
        <v>1300000</v>
      </c>
      <c r="I950" s="1015">
        <v>0</v>
      </c>
      <c r="J950" s="1015">
        <v>87184.85</v>
      </c>
      <c r="K950" s="1012" t="s">
        <v>2930</v>
      </c>
      <c r="L950" s="1015"/>
      <c r="M950" s="1015"/>
      <c r="N950" s="1016"/>
      <c r="O950" s="1015"/>
      <c r="P950" s="1015"/>
      <c r="Q950" s="1015"/>
      <c r="R950" s="1015"/>
      <c r="S950" s="1016"/>
    </row>
    <row r="951" spans="1:19">
      <c r="A951" s="1012" t="s">
        <v>1794</v>
      </c>
      <c r="B951" s="1012" t="s">
        <v>283</v>
      </c>
      <c r="C951" s="1012" t="s">
        <v>1796</v>
      </c>
      <c r="D951" s="1012" t="s">
        <v>1797</v>
      </c>
      <c r="E951" s="1012" t="s">
        <v>83</v>
      </c>
      <c r="F951" s="1013">
        <v>41019</v>
      </c>
      <c r="G951" s="1012" t="s">
        <v>283</v>
      </c>
      <c r="H951" s="1015"/>
      <c r="I951" s="1015"/>
      <c r="J951" s="1015"/>
      <c r="K951" s="1012" t="s">
        <v>283</v>
      </c>
      <c r="L951" s="1015"/>
      <c r="M951" s="1015"/>
      <c r="N951" s="1016"/>
      <c r="O951" s="1015"/>
      <c r="P951" s="1015">
        <v>-1300000</v>
      </c>
      <c r="Q951" s="1015"/>
      <c r="R951" s="1015"/>
      <c r="S951" s="1016"/>
    </row>
    <row r="952" spans="1:19">
      <c r="A952" s="1012" t="s">
        <v>1798</v>
      </c>
      <c r="B952" s="1012" t="s">
        <v>933</v>
      </c>
      <c r="C952" s="1012" t="s">
        <v>1799</v>
      </c>
      <c r="D952" s="1012" t="s">
        <v>1800</v>
      </c>
      <c r="E952" s="1012" t="s">
        <v>998</v>
      </c>
      <c r="F952" s="1013">
        <v>39906</v>
      </c>
      <c r="G952" s="1012" t="s">
        <v>285</v>
      </c>
      <c r="H952" s="1015">
        <v>3100000</v>
      </c>
      <c r="I952" s="1015">
        <v>0</v>
      </c>
      <c r="J952" s="1015">
        <v>3668927.67</v>
      </c>
      <c r="K952" s="1012" t="s">
        <v>1196</v>
      </c>
      <c r="L952" s="1015"/>
      <c r="M952" s="1015"/>
      <c r="N952" s="1016"/>
      <c r="O952" s="1015"/>
      <c r="P952" s="1015"/>
      <c r="Q952" s="1015"/>
      <c r="R952" s="1015"/>
      <c r="S952" s="1016"/>
    </row>
    <row r="953" spans="1:19">
      <c r="A953" s="1012" t="s">
        <v>1798</v>
      </c>
      <c r="B953" s="1012" t="s">
        <v>283</v>
      </c>
      <c r="C953" s="1012" t="s">
        <v>1799</v>
      </c>
      <c r="D953" s="1012" t="s">
        <v>1800</v>
      </c>
      <c r="E953" s="1012" t="s">
        <v>998</v>
      </c>
      <c r="F953" s="1013">
        <v>40801</v>
      </c>
      <c r="G953" s="1012" t="s">
        <v>283</v>
      </c>
      <c r="H953" s="1015"/>
      <c r="I953" s="1015"/>
      <c r="J953" s="1015"/>
      <c r="K953" s="1012" t="s">
        <v>283</v>
      </c>
      <c r="L953" s="1015">
        <v>3100000</v>
      </c>
      <c r="M953" s="1015"/>
      <c r="N953" s="1016">
        <v>3100</v>
      </c>
      <c r="O953" s="1015">
        <v>1000</v>
      </c>
      <c r="P953" s="1015"/>
      <c r="Q953" s="1015"/>
      <c r="R953" s="1015">
        <v>155000</v>
      </c>
      <c r="S953" s="1016">
        <v>155</v>
      </c>
    </row>
    <row r="954" spans="1:19">
      <c r="A954" s="1012" t="s">
        <v>1801</v>
      </c>
      <c r="B954" s="1012" t="s">
        <v>1802</v>
      </c>
      <c r="C954" s="1012" t="s">
        <v>1803</v>
      </c>
      <c r="D954" s="1012" t="s">
        <v>1804</v>
      </c>
      <c r="E954" s="1012" t="s">
        <v>894</v>
      </c>
      <c r="F954" s="1013">
        <v>39787</v>
      </c>
      <c r="G954" s="1012" t="s">
        <v>284</v>
      </c>
      <c r="H954" s="1015">
        <v>5800000</v>
      </c>
      <c r="I954" s="1015">
        <v>0</v>
      </c>
      <c r="J954" s="1015">
        <v>273888.89</v>
      </c>
      <c r="K954" s="1012" t="s">
        <v>1099</v>
      </c>
      <c r="L954" s="1015"/>
      <c r="M954" s="1015"/>
      <c r="N954" s="1016"/>
      <c r="O954" s="1015"/>
      <c r="P954" s="1015"/>
      <c r="Q954" s="1015"/>
      <c r="R954" s="1015"/>
      <c r="S954" s="1016"/>
    </row>
    <row r="955" spans="1:19">
      <c r="A955" s="1012" t="s">
        <v>1801</v>
      </c>
      <c r="B955" s="1012" t="s">
        <v>283</v>
      </c>
      <c r="C955" s="1012" t="s">
        <v>1803</v>
      </c>
      <c r="D955" s="1012" t="s">
        <v>1804</v>
      </c>
      <c r="E955" s="1012" t="s">
        <v>894</v>
      </c>
      <c r="F955" s="1013">
        <v>40739</v>
      </c>
      <c r="G955" s="1012" t="s">
        <v>283</v>
      </c>
      <c r="H955" s="1015"/>
      <c r="I955" s="1015"/>
      <c r="J955" s="1015"/>
      <c r="K955" s="1012" t="s">
        <v>283</v>
      </c>
      <c r="L955" s="1015"/>
      <c r="M955" s="1015"/>
      <c r="N955" s="1016"/>
      <c r="O955" s="1015"/>
      <c r="P955" s="1015">
        <v>-5800000</v>
      </c>
      <c r="Q955" s="1015"/>
      <c r="R955" s="1015"/>
      <c r="S955" s="1016"/>
    </row>
    <row r="956" spans="1:19">
      <c r="A956" s="1012" t="s">
        <v>1805</v>
      </c>
      <c r="B956" s="1012" t="s">
        <v>891</v>
      </c>
      <c r="C956" s="1012" t="s">
        <v>1806</v>
      </c>
      <c r="D956" s="1012" t="s">
        <v>1680</v>
      </c>
      <c r="E956" s="1012" t="s">
        <v>52</v>
      </c>
      <c r="F956" s="1013">
        <v>39836</v>
      </c>
      <c r="G956" s="1012" t="s">
        <v>285</v>
      </c>
      <c r="H956" s="1015">
        <v>3240000</v>
      </c>
      <c r="I956" s="1015">
        <v>0</v>
      </c>
      <c r="J956" s="1015">
        <v>3623721.5</v>
      </c>
      <c r="K956" s="1012" t="s">
        <v>1196</v>
      </c>
      <c r="L956" s="1015"/>
      <c r="M956" s="1015"/>
      <c r="N956" s="1016"/>
      <c r="O956" s="1015"/>
      <c r="P956" s="1015"/>
      <c r="Q956" s="1015"/>
      <c r="R956" s="1015"/>
      <c r="S956" s="1016"/>
    </row>
    <row r="957" spans="1:19">
      <c r="A957" s="1012" t="s">
        <v>1805</v>
      </c>
      <c r="B957" s="1012" t="s">
        <v>283</v>
      </c>
      <c r="C957" s="1012" t="s">
        <v>1806</v>
      </c>
      <c r="D957" s="1012" t="s">
        <v>1680</v>
      </c>
      <c r="E957" s="1012" t="s">
        <v>52</v>
      </c>
      <c r="F957" s="1013">
        <v>40163</v>
      </c>
      <c r="G957" s="1012" t="s">
        <v>283</v>
      </c>
      <c r="H957" s="1015"/>
      <c r="I957" s="1015"/>
      <c r="J957" s="1015"/>
      <c r="K957" s="1012" t="s">
        <v>283</v>
      </c>
      <c r="L957" s="1015">
        <v>1000000</v>
      </c>
      <c r="M957" s="1015"/>
      <c r="N957" s="1016">
        <v>1000</v>
      </c>
      <c r="O957" s="1015">
        <v>1000</v>
      </c>
      <c r="P957" s="1015"/>
      <c r="Q957" s="1015"/>
      <c r="R957" s="1015"/>
      <c r="S957" s="1016"/>
    </row>
    <row r="958" spans="1:19">
      <c r="A958" s="1012" t="s">
        <v>1805</v>
      </c>
      <c r="B958" s="1012" t="s">
        <v>283</v>
      </c>
      <c r="C958" s="1012" t="s">
        <v>1806</v>
      </c>
      <c r="D958" s="1012" t="s">
        <v>1680</v>
      </c>
      <c r="E958" s="1012" t="s">
        <v>52</v>
      </c>
      <c r="F958" s="1013">
        <v>40345</v>
      </c>
      <c r="G958" s="1012" t="s">
        <v>283</v>
      </c>
      <c r="H958" s="1015"/>
      <c r="I958" s="1015"/>
      <c r="J958" s="1015"/>
      <c r="K958" s="1012" t="s">
        <v>283</v>
      </c>
      <c r="L958" s="1015">
        <v>2240000</v>
      </c>
      <c r="M958" s="1015"/>
      <c r="N958" s="1016">
        <v>2240</v>
      </c>
      <c r="O958" s="1015">
        <v>1000</v>
      </c>
      <c r="P958" s="1015"/>
      <c r="Q958" s="1015"/>
      <c r="R958" s="1015">
        <v>162000</v>
      </c>
      <c r="S958" s="1016">
        <v>162</v>
      </c>
    </row>
    <row r="959" spans="1:19">
      <c r="A959" s="1012" t="s">
        <v>1807</v>
      </c>
      <c r="B959" s="1012" t="s">
        <v>905</v>
      </c>
      <c r="C959" s="1012" t="s">
        <v>1808</v>
      </c>
      <c r="D959" s="1012" t="s">
        <v>1185</v>
      </c>
      <c r="E959" s="1012" t="s">
        <v>998</v>
      </c>
      <c r="F959" s="1013">
        <v>39955</v>
      </c>
      <c r="G959" s="1012" t="s">
        <v>285</v>
      </c>
      <c r="H959" s="1015">
        <v>5097000</v>
      </c>
      <c r="I959" s="1015">
        <v>0</v>
      </c>
      <c r="J959" s="1015">
        <v>4336183.67</v>
      </c>
      <c r="K959" s="1012" t="s">
        <v>898</v>
      </c>
      <c r="L959" s="1015"/>
      <c r="M959" s="1015"/>
      <c r="N959" s="1016"/>
      <c r="O959" s="1015"/>
      <c r="P959" s="1015"/>
      <c r="Q959" s="1015"/>
      <c r="R959" s="1015"/>
      <c r="S959" s="1016"/>
    </row>
    <row r="960" spans="1:19">
      <c r="A960" s="1012" t="s">
        <v>1807</v>
      </c>
      <c r="B960" s="1012" t="s">
        <v>283</v>
      </c>
      <c r="C960" s="1012" t="s">
        <v>1808</v>
      </c>
      <c r="D960" s="1012" t="s">
        <v>1185</v>
      </c>
      <c r="E960" s="1012" t="s">
        <v>998</v>
      </c>
      <c r="F960" s="1013">
        <v>41222</v>
      </c>
      <c r="G960" s="1012" t="s">
        <v>283</v>
      </c>
      <c r="H960" s="1015"/>
      <c r="I960" s="1015"/>
      <c r="J960" s="1015"/>
      <c r="K960" s="1012" t="s">
        <v>283</v>
      </c>
      <c r="L960" s="1015">
        <v>594550</v>
      </c>
      <c r="M960" s="1015"/>
      <c r="N960" s="1016">
        <v>940</v>
      </c>
      <c r="O960" s="1015">
        <v>632.5</v>
      </c>
      <c r="P960" s="1015">
        <v>-345450</v>
      </c>
      <c r="Q960" s="1015"/>
      <c r="R960" s="1015">
        <v>126798.62</v>
      </c>
      <c r="S960" s="1016">
        <v>188</v>
      </c>
    </row>
    <row r="961" spans="1:19">
      <c r="A961" s="1012" t="s">
        <v>1807</v>
      </c>
      <c r="B961" s="1012" t="s">
        <v>283</v>
      </c>
      <c r="C961" s="1012" t="s">
        <v>1808</v>
      </c>
      <c r="D961" s="1012" t="s">
        <v>1185</v>
      </c>
      <c r="E961" s="1012" t="s">
        <v>998</v>
      </c>
      <c r="F961" s="1013">
        <v>41226</v>
      </c>
      <c r="G961" s="1012" t="s">
        <v>283</v>
      </c>
      <c r="H961" s="1015"/>
      <c r="I961" s="1015"/>
      <c r="J961" s="1015"/>
      <c r="K961" s="1012" t="s">
        <v>283</v>
      </c>
      <c r="L961" s="1015">
        <v>2629302.5</v>
      </c>
      <c r="M961" s="1015"/>
      <c r="N961" s="1016">
        <v>4157</v>
      </c>
      <c r="O961" s="1015">
        <v>632.5</v>
      </c>
      <c r="P961" s="1015">
        <v>-1527697.5</v>
      </c>
      <c r="Q961" s="1015"/>
      <c r="R961" s="1015">
        <v>45188.88</v>
      </c>
      <c r="S961" s="1016">
        <v>67</v>
      </c>
    </row>
    <row r="962" spans="1:19">
      <c r="A962" s="1012" t="s">
        <v>1807</v>
      </c>
      <c r="B962" s="1012" t="s">
        <v>283</v>
      </c>
      <c r="C962" s="1012" t="s">
        <v>1808</v>
      </c>
      <c r="D962" s="1012" t="s">
        <v>1185</v>
      </c>
      <c r="E962" s="1012" t="s">
        <v>998</v>
      </c>
      <c r="F962" s="1013">
        <v>41285</v>
      </c>
      <c r="G962" s="1012" t="s">
        <v>283</v>
      </c>
      <c r="H962" s="1015"/>
      <c r="I962" s="1015"/>
      <c r="J962" s="1015"/>
      <c r="K962" s="1012" t="s">
        <v>283</v>
      </c>
      <c r="L962" s="1015"/>
      <c r="M962" s="1015">
        <v>-25000</v>
      </c>
      <c r="N962" s="1016"/>
      <c r="O962" s="1015"/>
      <c r="P962" s="1015"/>
      <c r="Q962" s="1015"/>
      <c r="R962" s="1015"/>
      <c r="S962" s="1016"/>
    </row>
    <row r="963" spans="1:19">
      <c r="A963" s="1012" t="s">
        <v>1809</v>
      </c>
      <c r="B963" s="1012" t="s">
        <v>1282</v>
      </c>
      <c r="C963" s="1012" t="s">
        <v>1810</v>
      </c>
      <c r="D963" s="1012" t="s">
        <v>1811</v>
      </c>
      <c r="E963" s="1012" t="s">
        <v>89</v>
      </c>
      <c r="F963" s="1013">
        <v>39941</v>
      </c>
      <c r="G963" s="1012" t="s">
        <v>922</v>
      </c>
      <c r="H963" s="1015">
        <v>3000000</v>
      </c>
      <c r="I963" s="1015">
        <v>0</v>
      </c>
      <c r="J963" s="1015">
        <v>4363022.95</v>
      </c>
      <c r="K963" s="1012" t="s">
        <v>898</v>
      </c>
      <c r="L963" s="1015"/>
      <c r="M963" s="1015"/>
      <c r="N963" s="1016"/>
      <c r="O963" s="1015"/>
      <c r="P963" s="1015"/>
      <c r="Q963" s="1015"/>
      <c r="R963" s="1015"/>
      <c r="S963" s="1016"/>
    </row>
    <row r="964" spans="1:19">
      <c r="A964" s="1012" t="s">
        <v>1809</v>
      </c>
      <c r="B964" s="1012" t="s">
        <v>283</v>
      </c>
      <c r="C964" s="1012" t="s">
        <v>1810</v>
      </c>
      <c r="D964" s="1012" t="s">
        <v>1811</v>
      </c>
      <c r="E964" s="1012" t="s">
        <v>89</v>
      </c>
      <c r="F964" s="1013">
        <v>41740</v>
      </c>
      <c r="G964" s="1012" t="s">
        <v>283</v>
      </c>
      <c r="H964" s="1015"/>
      <c r="I964" s="1015"/>
      <c r="J964" s="1015"/>
      <c r="K964" s="1012" t="s">
        <v>283</v>
      </c>
      <c r="L964" s="1015">
        <v>2800000</v>
      </c>
      <c r="M964" s="1015"/>
      <c r="N964" s="1016">
        <v>2800000</v>
      </c>
      <c r="O964" s="1015">
        <v>1.00651</v>
      </c>
      <c r="P964" s="1015"/>
      <c r="Q964" s="1015">
        <v>18228</v>
      </c>
      <c r="R964" s="1015">
        <v>84514.33</v>
      </c>
      <c r="S964" s="1016">
        <v>100000</v>
      </c>
    </row>
    <row r="965" spans="1:19">
      <c r="A965" s="1012" t="s">
        <v>1809</v>
      </c>
      <c r="B965" s="1012" t="s">
        <v>283</v>
      </c>
      <c r="C965" s="1012" t="s">
        <v>1810</v>
      </c>
      <c r="D965" s="1012" t="s">
        <v>1811</v>
      </c>
      <c r="E965" s="1012" t="s">
        <v>89</v>
      </c>
      <c r="F965" s="1013">
        <v>41743</v>
      </c>
      <c r="G965" s="1012" t="s">
        <v>283</v>
      </c>
      <c r="H965" s="1015"/>
      <c r="I965" s="1015"/>
      <c r="J965" s="1015"/>
      <c r="K965" s="1012" t="s">
        <v>283</v>
      </c>
      <c r="L965" s="1015">
        <v>200000</v>
      </c>
      <c r="M965" s="1015"/>
      <c r="N965" s="1016">
        <v>200000</v>
      </c>
      <c r="O965" s="1015">
        <v>1.00651</v>
      </c>
      <c r="P965" s="1015"/>
      <c r="Q965" s="1015">
        <v>1302</v>
      </c>
      <c r="R965" s="1015">
        <v>42257.17</v>
      </c>
      <c r="S965" s="1016">
        <v>50000</v>
      </c>
    </row>
    <row r="966" spans="1:19">
      <c r="A966" s="1012" t="s">
        <v>1809</v>
      </c>
      <c r="B966" s="1012" t="s">
        <v>283</v>
      </c>
      <c r="C966" s="1012" t="s">
        <v>1810</v>
      </c>
      <c r="D966" s="1012" t="s">
        <v>1811</v>
      </c>
      <c r="E966" s="1012" t="s">
        <v>89</v>
      </c>
      <c r="F966" s="1013">
        <v>41838</v>
      </c>
      <c r="G966" s="1012" t="s">
        <v>283</v>
      </c>
      <c r="H966" s="1015"/>
      <c r="I966" s="1015"/>
      <c r="J966" s="1015"/>
      <c r="K966" s="1012" t="s">
        <v>283</v>
      </c>
      <c r="L966" s="1015"/>
      <c r="M966" s="1015">
        <v>-25000</v>
      </c>
      <c r="N966" s="1016"/>
      <c r="O966" s="1015"/>
      <c r="P966" s="1015"/>
      <c r="Q966" s="1015"/>
      <c r="R966" s="1015"/>
      <c r="S966" s="1016"/>
    </row>
    <row r="967" spans="1:19">
      <c r="A967" s="1012" t="s">
        <v>1812</v>
      </c>
      <c r="B967" s="1012" t="s">
        <v>1593</v>
      </c>
      <c r="C967" s="1012" t="s">
        <v>1813</v>
      </c>
      <c r="D967" s="1012" t="s">
        <v>1814</v>
      </c>
      <c r="E967" s="1012" t="s">
        <v>6</v>
      </c>
      <c r="F967" s="1013">
        <v>39990</v>
      </c>
      <c r="G967" s="1012" t="s">
        <v>922</v>
      </c>
      <c r="H967" s="1015">
        <v>35000000</v>
      </c>
      <c r="I967" s="1015">
        <v>0</v>
      </c>
      <c r="J967" s="1015">
        <v>45796066.359999999</v>
      </c>
      <c r="K967" s="1012" t="s">
        <v>1196</v>
      </c>
      <c r="L967" s="1015"/>
      <c r="M967" s="1015"/>
      <c r="N967" s="1016"/>
      <c r="O967" s="1015"/>
      <c r="P967" s="1015"/>
      <c r="Q967" s="1015"/>
      <c r="R967" s="1015"/>
      <c r="S967" s="1016"/>
    </row>
    <row r="968" spans="1:19">
      <c r="A968" s="1012" t="s">
        <v>1812</v>
      </c>
      <c r="B968" s="1012" t="s">
        <v>283</v>
      </c>
      <c r="C968" s="1012" t="s">
        <v>1813</v>
      </c>
      <c r="D968" s="1012" t="s">
        <v>1814</v>
      </c>
      <c r="E968" s="1012" t="s">
        <v>6</v>
      </c>
      <c r="F968" s="1013">
        <v>41115</v>
      </c>
      <c r="G968" s="1012" t="s">
        <v>283</v>
      </c>
      <c r="H968" s="1015"/>
      <c r="I968" s="1015"/>
      <c r="J968" s="1015"/>
      <c r="K968" s="1012" t="s">
        <v>283</v>
      </c>
      <c r="L968" s="1015">
        <v>35000000</v>
      </c>
      <c r="M968" s="1015"/>
      <c r="N968" s="1016">
        <v>35000000</v>
      </c>
      <c r="O968" s="1015">
        <v>1</v>
      </c>
      <c r="P968" s="1015"/>
      <c r="Q968" s="1015"/>
      <c r="R968" s="1015">
        <v>1750000</v>
      </c>
      <c r="S968" s="1016">
        <v>1750000</v>
      </c>
    </row>
    <row r="969" spans="1:19">
      <c r="A969" s="1012" t="s">
        <v>1815</v>
      </c>
      <c r="B969" s="1012" t="s">
        <v>900</v>
      </c>
      <c r="C969" s="1012" t="s">
        <v>1816</v>
      </c>
      <c r="D969" s="1012" t="s">
        <v>1263</v>
      </c>
      <c r="E969" s="1012" t="s">
        <v>6</v>
      </c>
      <c r="F969" s="1013">
        <v>39836</v>
      </c>
      <c r="G969" s="1012" t="s">
        <v>285</v>
      </c>
      <c r="H969" s="1015">
        <v>1968000</v>
      </c>
      <c r="I969" s="1015">
        <v>0</v>
      </c>
      <c r="J969" s="1015">
        <v>2437100.33</v>
      </c>
      <c r="K969" s="1012" t="s">
        <v>1196</v>
      </c>
      <c r="L969" s="1015"/>
      <c r="M969" s="1015"/>
      <c r="N969" s="1016"/>
      <c r="O969" s="1015"/>
      <c r="P969" s="1015"/>
      <c r="Q969" s="1015"/>
      <c r="R969" s="1015"/>
      <c r="S969" s="1016"/>
    </row>
    <row r="970" spans="1:19">
      <c r="A970" s="1012" t="s">
        <v>1815</v>
      </c>
      <c r="B970" s="1012" t="s">
        <v>283</v>
      </c>
      <c r="C970" s="1012" t="s">
        <v>1816</v>
      </c>
      <c r="D970" s="1012" t="s">
        <v>1263</v>
      </c>
      <c r="E970" s="1012" t="s">
        <v>6</v>
      </c>
      <c r="F970" s="1013">
        <v>41214</v>
      </c>
      <c r="G970" s="1012" t="s">
        <v>283</v>
      </c>
      <c r="H970" s="1015"/>
      <c r="I970" s="1015"/>
      <c r="J970" s="1015"/>
      <c r="K970" s="1012" t="s">
        <v>283</v>
      </c>
      <c r="L970" s="1015">
        <v>1968000</v>
      </c>
      <c r="M970" s="1015"/>
      <c r="N970" s="1016">
        <v>1968</v>
      </c>
      <c r="O970" s="1015">
        <v>1000</v>
      </c>
      <c r="P970" s="1015"/>
      <c r="Q970" s="1015"/>
      <c r="R970" s="1015">
        <v>98000</v>
      </c>
      <c r="S970" s="1016">
        <v>98</v>
      </c>
    </row>
    <row r="971" spans="1:19">
      <c r="A971" s="1012" t="s">
        <v>1817</v>
      </c>
      <c r="B971" s="1012" t="s">
        <v>1593</v>
      </c>
      <c r="C971" s="1012" t="s">
        <v>1818</v>
      </c>
      <c r="D971" s="1012" t="s">
        <v>1819</v>
      </c>
      <c r="E971" s="1012" t="s">
        <v>166</v>
      </c>
      <c r="F971" s="1013">
        <v>39927</v>
      </c>
      <c r="G971" s="1012" t="s">
        <v>922</v>
      </c>
      <c r="H971" s="1015">
        <v>3000000</v>
      </c>
      <c r="I971" s="1015">
        <v>0</v>
      </c>
      <c r="J971" s="1015">
        <v>3408191.65</v>
      </c>
      <c r="K971" s="1012" t="s">
        <v>1196</v>
      </c>
      <c r="L971" s="1015"/>
      <c r="M971" s="1015"/>
      <c r="N971" s="1016"/>
      <c r="O971" s="1015"/>
      <c r="P971" s="1015"/>
      <c r="Q971" s="1015"/>
      <c r="R971" s="1015"/>
      <c r="S971" s="1016"/>
    </row>
    <row r="972" spans="1:19">
      <c r="A972" s="1012" t="s">
        <v>1817</v>
      </c>
      <c r="B972" s="1012" t="s">
        <v>283</v>
      </c>
      <c r="C972" s="1012" t="s">
        <v>1818</v>
      </c>
      <c r="D972" s="1012" t="s">
        <v>1819</v>
      </c>
      <c r="E972" s="1012" t="s">
        <v>166</v>
      </c>
      <c r="F972" s="1013">
        <v>40141</v>
      </c>
      <c r="G972" s="1012" t="s">
        <v>283</v>
      </c>
      <c r="H972" s="1015"/>
      <c r="I972" s="1015"/>
      <c r="J972" s="1015"/>
      <c r="K972" s="1012" t="s">
        <v>283</v>
      </c>
      <c r="L972" s="1015">
        <v>1600000</v>
      </c>
      <c r="M972" s="1015"/>
      <c r="N972" s="1016">
        <v>1600000</v>
      </c>
      <c r="O972" s="1015">
        <v>1</v>
      </c>
      <c r="P972" s="1015"/>
      <c r="Q972" s="1015"/>
      <c r="R972" s="1015"/>
      <c r="S972" s="1016"/>
    </row>
    <row r="973" spans="1:19">
      <c r="A973" s="1012" t="s">
        <v>1817</v>
      </c>
      <c r="B973" s="1012" t="s">
        <v>283</v>
      </c>
      <c r="C973" s="1012" t="s">
        <v>1818</v>
      </c>
      <c r="D973" s="1012" t="s">
        <v>1819</v>
      </c>
      <c r="E973" s="1012" t="s">
        <v>166</v>
      </c>
      <c r="F973" s="1013">
        <v>40457</v>
      </c>
      <c r="G973" s="1012" t="s">
        <v>283</v>
      </c>
      <c r="H973" s="1015"/>
      <c r="I973" s="1015"/>
      <c r="J973" s="1015"/>
      <c r="K973" s="1012" t="s">
        <v>283</v>
      </c>
      <c r="L973" s="1015">
        <v>1400000</v>
      </c>
      <c r="M973" s="1015"/>
      <c r="N973" s="1016">
        <v>1400000</v>
      </c>
      <c r="O973" s="1015">
        <v>1</v>
      </c>
      <c r="P973" s="1015"/>
      <c r="Q973" s="1015"/>
      <c r="R973" s="1015">
        <v>150000</v>
      </c>
      <c r="S973" s="1016">
        <v>150000</v>
      </c>
    </row>
    <row r="974" spans="1:19">
      <c r="A974" s="1012" t="s">
        <v>1820</v>
      </c>
      <c r="B974" s="1012" t="s">
        <v>858</v>
      </c>
      <c r="C974" s="1012" t="s">
        <v>1821</v>
      </c>
      <c r="D974" s="1012" t="s">
        <v>1822</v>
      </c>
      <c r="E974" s="1012" t="s">
        <v>239</v>
      </c>
      <c r="F974" s="1013">
        <v>39805</v>
      </c>
      <c r="G974" s="1012" t="s">
        <v>284</v>
      </c>
      <c r="H974" s="1015">
        <v>376500000</v>
      </c>
      <c r="I974" s="1015">
        <v>0</v>
      </c>
      <c r="J974" s="1015">
        <v>416635625</v>
      </c>
      <c r="K974" s="1012" t="s">
        <v>1196</v>
      </c>
      <c r="L974" s="1015"/>
      <c r="M974" s="1015"/>
      <c r="N974" s="1016"/>
      <c r="O974" s="1015"/>
      <c r="P974" s="1015"/>
      <c r="Q974" s="1015"/>
      <c r="R974" s="1015"/>
      <c r="S974" s="1016"/>
    </row>
    <row r="975" spans="1:19">
      <c r="A975" s="1012" t="s">
        <v>1820</v>
      </c>
      <c r="B975" s="1012" t="s">
        <v>283</v>
      </c>
      <c r="C975" s="1012" t="s">
        <v>1821</v>
      </c>
      <c r="D975" s="1012" t="s">
        <v>1822</v>
      </c>
      <c r="E975" s="1012" t="s">
        <v>239</v>
      </c>
      <c r="F975" s="1013">
        <v>40373</v>
      </c>
      <c r="G975" s="1012" t="s">
        <v>283</v>
      </c>
      <c r="H975" s="1015"/>
      <c r="I975" s="1015"/>
      <c r="J975" s="1015"/>
      <c r="K975" s="1012" t="s">
        <v>283</v>
      </c>
      <c r="L975" s="1015">
        <v>376500000</v>
      </c>
      <c r="M975" s="1015"/>
      <c r="N975" s="1016">
        <v>376500</v>
      </c>
      <c r="O975" s="1015">
        <v>1000</v>
      </c>
      <c r="P975" s="1015"/>
      <c r="Q975" s="1015"/>
      <c r="R975" s="1015"/>
      <c r="S975" s="1016"/>
    </row>
    <row r="976" spans="1:19">
      <c r="A976" s="1012" t="s">
        <v>1820</v>
      </c>
      <c r="B976" s="1012" t="s">
        <v>283</v>
      </c>
      <c r="C976" s="1012" t="s">
        <v>1821</v>
      </c>
      <c r="D976" s="1012" t="s">
        <v>1822</v>
      </c>
      <c r="E976" s="1012" t="s">
        <v>239</v>
      </c>
      <c r="F976" s="1013">
        <v>40429</v>
      </c>
      <c r="G976" s="1012" t="s">
        <v>283</v>
      </c>
      <c r="H976" s="1015"/>
      <c r="I976" s="1015"/>
      <c r="J976" s="1015"/>
      <c r="K976" s="1012" t="s">
        <v>283</v>
      </c>
      <c r="L976" s="1015"/>
      <c r="M976" s="1015"/>
      <c r="N976" s="1016"/>
      <c r="O976" s="1015"/>
      <c r="P976" s="1015"/>
      <c r="Q976" s="1015"/>
      <c r="R976" s="1015">
        <v>10800000</v>
      </c>
      <c r="S976" s="1016">
        <v>5509756</v>
      </c>
    </row>
    <row r="977" spans="1:19">
      <c r="A977" s="1012" t="s">
        <v>1823</v>
      </c>
      <c r="B977" s="1012" t="s">
        <v>905</v>
      </c>
      <c r="C977" s="1012" t="s">
        <v>1824</v>
      </c>
      <c r="D977" s="1012" t="s">
        <v>1825</v>
      </c>
      <c r="E977" s="1012" t="s">
        <v>19</v>
      </c>
      <c r="F977" s="1013">
        <v>39941</v>
      </c>
      <c r="G977" s="1012" t="s">
        <v>285</v>
      </c>
      <c r="H977" s="1015">
        <v>6000000</v>
      </c>
      <c r="I977" s="1015">
        <v>0</v>
      </c>
      <c r="J977" s="1015">
        <v>7260794.8700000001</v>
      </c>
      <c r="K977" s="1012" t="s">
        <v>1196</v>
      </c>
      <c r="L977" s="1015"/>
      <c r="M977" s="1015"/>
      <c r="N977" s="1016"/>
      <c r="O977" s="1015"/>
      <c r="P977" s="1015"/>
      <c r="Q977" s="1015"/>
      <c r="R977" s="1015"/>
      <c r="S977" s="1016"/>
    </row>
    <row r="978" spans="1:19">
      <c r="A978" s="1012" t="s">
        <v>1823</v>
      </c>
      <c r="B978" s="1012" t="s">
        <v>283</v>
      </c>
      <c r="C978" s="1012" t="s">
        <v>1824</v>
      </c>
      <c r="D978" s="1012" t="s">
        <v>1825</v>
      </c>
      <c r="E978" s="1012" t="s">
        <v>19</v>
      </c>
      <c r="F978" s="1013">
        <v>41012</v>
      </c>
      <c r="G978" s="1012" t="s">
        <v>283</v>
      </c>
      <c r="H978" s="1015"/>
      <c r="I978" s="1015"/>
      <c r="J978" s="1015"/>
      <c r="K978" s="1012" t="s">
        <v>283</v>
      </c>
      <c r="L978" s="1015">
        <v>6000000</v>
      </c>
      <c r="M978" s="1015"/>
      <c r="N978" s="1016">
        <v>6000</v>
      </c>
      <c r="O978" s="1015">
        <v>1000</v>
      </c>
      <c r="P978" s="1015"/>
      <c r="Q978" s="1015"/>
      <c r="R978" s="1015">
        <v>300000</v>
      </c>
      <c r="S978" s="1016">
        <v>300</v>
      </c>
    </row>
    <row r="979" spans="1:19">
      <c r="A979" s="1012" t="s">
        <v>1826</v>
      </c>
      <c r="B979" s="1012" t="s">
        <v>891</v>
      </c>
      <c r="C979" s="1012" t="s">
        <v>1827</v>
      </c>
      <c r="D979" s="1012" t="s">
        <v>1302</v>
      </c>
      <c r="E979" s="1012" t="s">
        <v>19</v>
      </c>
      <c r="F979" s="1013">
        <v>39850</v>
      </c>
      <c r="G979" s="1012" t="s">
        <v>285</v>
      </c>
      <c r="H979" s="1015">
        <v>8700000</v>
      </c>
      <c r="I979" s="1015">
        <v>0</v>
      </c>
      <c r="J979" s="1015">
        <v>10096470.83</v>
      </c>
      <c r="K979" s="1012" t="s">
        <v>1196</v>
      </c>
      <c r="L979" s="1015"/>
      <c r="M979" s="1015"/>
      <c r="N979" s="1016"/>
      <c r="O979" s="1015"/>
      <c r="P979" s="1015"/>
      <c r="Q979" s="1015"/>
      <c r="R979" s="1015"/>
      <c r="S979" s="1016"/>
    </row>
    <row r="980" spans="1:19">
      <c r="A980" s="1012" t="s">
        <v>1826</v>
      </c>
      <c r="B980" s="1012" t="s">
        <v>283</v>
      </c>
      <c r="C980" s="1012" t="s">
        <v>1827</v>
      </c>
      <c r="D980" s="1012" t="s">
        <v>1302</v>
      </c>
      <c r="E980" s="1012" t="s">
        <v>19</v>
      </c>
      <c r="F980" s="1013">
        <v>40590</v>
      </c>
      <c r="G980" s="1012" t="s">
        <v>283</v>
      </c>
      <c r="H980" s="1015"/>
      <c r="I980" s="1015"/>
      <c r="J980" s="1015"/>
      <c r="K980" s="1012" t="s">
        <v>283</v>
      </c>
      <c r="L980" s="1015">
        <v>8700000</v>
      </c>
      <c r="M980" s="1015"/>
      <c r="N980" s="1016">
        <v>8700</v>
      </c>
      <c r="O980" s="1015">
        <v>1000</v>
      </c>
      <c r="P980" s="1015"/>
      <c r="Q980" s="1015"/>
      <c r="R980" s="1015">
        <v>435000</v>
      </c>
      <c r="S980" s="1016">
        <v>435</v>
      </c>
    </row>
    <row r="981" spans="1:19">
      <c r="A981" s="1012" t="s">
        <v>1828</v>
      </c>
      <c r="B981" s="1012" t="s">
        <v>924</v>
      </c>
      <c r="C981" s="1012" t="s">
        <v>1829</v>
      </c>
      <c r="D981" s="1012" t="s">
        <v>1302</v>
      </c>
      <c r="E981" s="1012" t="s">
        <v>19</v>
      </c>
      <c r="F981" s="1013">
        <v>39934</v>
      </c>
      <c r="G981" s="1012" t="s">
        <v>285</v>
      </c>
      <c r="H981" s="1015">
        <v>4500000</v>
      </c>
      <c r="I981" s="1015">
        <v>0</v>
      </c>
      <c r="J981" s="1015">
        <v>1576457.5</v>
      </c>
      <c r="K981" s="1012" t="s">
        <v>898</v>
      </c>
      <c r="L981" s="1015"/>
      <c r="M981" s="1015"/>
      <c r="N981" s="1016"/>
      <c r="O981" s="1015"/>
      <c r="P981" s="1015"/>
      <c r="Q981" s="1015"/>
      <c r="R981" s="1015"/>
      <c r="S981" s="1016"/>
    </row>
    <row r="982" spans="1:19">
      <c r="A982" s="1012" t="s">
        <v>1828</v>
      </c>
      <c r="B982" s="1012" t="s">
        <v>283</v>
      </c>
      <c r="C982" s="1012" t="s">
        <v>1829</v>
      </c>
      <c r="D982" s="1012" t="s">
        <v>1302</v>
      </c>
      <c r="E982" s="1012" t="s">
        <v>19</v>
      </c>
      <c r="F982" s="1013">
        <v>41680</v>
      </c>
      <c r="G982" s="1012" t="s">
        <v>283</v>
      </c>
      <c r="H982" s="1015"/>
      <c r="I982" s="1015"/>
      <c r="J982" s="1015"/>
      <c r="K982" s="1012" t="s">
        <v>283</v>
      </c>
      <c r="L982" s="1015">
        <v>1556145</v>
      </c>
      <c r="M982" s="1015"/>
      <c r="N982" s="1016">
        <v>4500</v>
      </c>
      <c r="O982" s="1015">
        <v>345.81</v>
      </c>
      <c r="P982" s="1015">
        <v>-2943855</v>
      </c>
      <c r="Q982" s="1015"/>
      <c r="R982" s="1015">
        <v>45312.5</v>
      </c>
      <c r="S982" s="1016">
        <v>225</v>
      </c>
    </row>
    <row r="983" spans="1:19">
      <c r="A983" s="1012" t="s">
        <v>1828</v>
      </c>
      <c r="B983" s="1012" t="s">
        <v>283</v>
      </c>
      <c r="C983" s="1012" t="s">
        <v>1829</v>
      </c>
      <c r="D983" s="1012" t="s">
        <v>1302</v>
      </c>
      <c r="E983" s="1012" t="s">
        <v>19</v>
      </c>
      <c r="F983" s="1013">
        <v>41717</v>
      </c>
      <c r="G983" s="1012" t="s">
        <v>283</v>
      </c>
      <c r="H983" s="1015"/>
      <c r="I983" s="1015"/>
      <c r="J983" s="1015"/>
      <c r="K983" s="1012" t="s">
        <v>283</v>
      </c>
      <c r="L983" s="1015"/>
      <c r="M983" s="1015">
        <v>-25000</v>
      </c>
      <c r="N983" s="1016"/>
      <c r="O983" s="1015"/>
      <c r="P983" s="1015"/>
      <c r="Q983" s="1015"/>
      <c r="R983" s="1015"/>
      <c r="S983" s="1016"/>
    </row>
    <row r="984" spans="1:19">
      <c r="A984" s="1012" t="s">
        <v>1830</v>
      </c>
      <c r="B984" s="1012" t="s">
        <v>905</v>
      </c>
      <c r="C984" s="1012" t="s">
        <v>1831</v>
      </c>
      <c r="D984" s="1012" t="s">
        <v>1832</v>
      </c>
      <c r="E984" s="1012" t="s">
        <v>60</v>
      </c>
      <c r="F984" s="1013">
        <v>39878</v>
      </c>
      <c r="G984" s="1012" t="s">
        <v>285</v>
      </c>
      <c r="H984" s="1015">
        <v>4967000</v>
      </c>
      <c r="I984" s="1015">
        <v>0</v>
      </c>
      <c r="J984" s="1015">
        <v>5699100.75</v>
      </c>
      <c r="K984" s="1012" t="s">
        <v>898</v>
      </c>
      <c r="L984" s="1015"/>
      <c r="M984" s="1015"/>
      <c r="N984" s="1016"/>
      <c r="O984" s="1015"/>
      <c r="P984" s="1015"/>
      <c r="Q984" s="1015"/>
      <c r="R984" s="1015"/>
      <c r="S984" s="1016"/>
    </row>
    <row r="985" spans="1:19">
      <c r="A985" s="1012" t="s">
        <v>1830</v>
      </c>
      <c r="B985" s="1012" t="s">
        <v>283</v>
      </c>
      <c r="C985" s="1012" t="s">
        <v>1831</v>
      </c>
      <c r="D985" s="1012" t="s">
        <v>1832</v>
      </c>
      <c r="E985" s="1012" t="s">
        <v>60</v>
      </c>
      <c r="F985" s="1013">
        <v>41211</v>
      </c>
      <c r="G985" s="1012" t="s">
        <v>283</v>
      </c>
      <c r="H985" s="1015"/>
      <c r="I985" s="1015"/>
      <c r="J985" s="1015"/>
      <c r="K985" s="1012" t="s">
        <v>283</v>
      </c>
      <c r="L985" s="1015">
        <v>26393.77</v>
      </c>
      <c r="M985" s="1015"/>
      <c r="N985" s="1016">
        <v>29</v>
      </c>
      <c r="O985" s="1015">
        <v>910.13</v>
      </c>
      <c r="P985" s="1015">
        <v>-2606.23</v>
      </c>
      <c r="Q985" s="1015"/>
      <c r="R985" s="1015"/>
      <c r="S985" s="1016"/>
    </row>
    <row r="986" spans="1:19">
      <c r="A986" s="1012" t="s">
        <v>1830</v>
      </c>
      <c r="B986" s="1012" t="s">
        <v>283</v>
      </c>
      <c r="C986" s="1012" t="s">
        <v>1831</v>
      </c>
      <c r="D986" s="1012" t="s">
        <v>1832</v>
      </c>
      <c r="E986" s="1012" t="s">
        <v>60</v>
      </c>
      <c r="F986" s="1013">
        <v>41213</v>
      </c>
      <c r="G986" s="1012" t="s">
        <v>283</v>
      </c>
      <c r="H986" s="1015"/>
      <c r="I986" s="1015"/>
      <c r="J986" s="1015"/>
      <c r="K986" s="1012" t="s">
        <v>283</v>
      </c>
      <c r="L986" s="1015">
        <v>4494221.9400000004</v>
      </c>
      <c r="M986" s="1015"/>
      <c r="N986" s="1016">
        <v>4938</v>
      </c>
      <c r="O986" s="1015">
        <v>910.13</v>
      </c>
      <c r="P986" s="1015">
        <v>-443778.06</v>
      </c>
      <c r="Q986" s="1015"/>
      <c r="R986" s="1015">
        <v>214595.28</v>
      </c>
      <c r="S986" s="1016">
        <v>248</v>
      </c>
    </row>
    <row r="987" spans="1:19">
      <c r="A987" s="1012" t="s">
        <v>1830</v>
      </c>
      <c r="B987" s="1012" t="s">
        <v>283</v>
      </c>
      <c r="C987" s="1012" t="s">
        <v>1831</v>
      </c>
      <c r="D987" s="1012" t="s">
        <v>1832</v>
      </c>
      <c r="E987" s="1012" t="s">
        <v>60</v>
      </c>
      <c r="F987" s="1013">
        <v>41285</v>
      </c>
      <c r="G987" s="1012" t="s">
        <v>283</v>
      </c>
      <c r="H987" s="1015"/>
      <c r="I987" s="1015"/>
      <c r="J987" s="1015"/>
      <c r="K987" s="1012" t="s">
        <v>283</v>
      </c>
      <c r="L987" s="1015"/>
      <c r="M987" s="1015">
        <v>-25000</v>
      </c>
      <c r="N987" s="1016"/>
      <c r="O987" s="1015"/>
      <c r="P987" s="1015"/>
      <c r="Q987" s="1015"/>
      <c r="R987" s="1015"/>
      <c r="S987" s="1016"/>
    </row>
    <row r="988" spans="1:19">
      <c r="A988" s="1012" t="s">
        <v>1833</v>
      </c>
      <c r="B988" s="1012" t="s">
        <v>1834</v>
      </c>
      <c r="C988" s="1012" t="s">
        <v>1835</v>
      </c>
      <c r="D988" s="1012" t="s">
        <v>1836</v>
      </c>
      <c r="E988" s="1012" t="s">
        <v>195</v>
      </c>
      <c r="F988" s="1013">
        <v>39990</v>
      </c>
      <c r="G988" s="1012" t="s">
        <v>285</v>
      </c>
      <c r="H988" s="1015">
        <v>1607000</v>
      </c>
      <c r="I988" s="1015">
        <v>0</v>
      </c>
      <c r="J988" s="1015">
        <v>53859.519999999997</v>
      </c>
      <c r="K988" s="1012" t="s">
        <v>2930</v>
      </c>
      <c r="L988" s="1015"/>
      <c r="M988" s="1015"/>
      <c r="N988" s="1016"/>
      <c r="O988" s="1015"/>
      <c r="P988" s="1015"/>
      <c r="Q988" s="1015"/>
      <c r="R988" s="1015"/>
      <c r="S988" s="1016"/>
    </row>
    <row r="989" spans="1:19">
      <c r="A989" s="1012" t="s">
        <v>1833</v>
      </c>
      <c r="B989" s="1012" t="s">
        <v>283</v>
      </c>
      <c r="C989" s="1012" t="s">
        <v>1835</v>
      </c>
      <c r="D989" s="1012" t="s">
        <v>1836</v>
      </c>
      <c r="E989" s="1012" t="s">
        <v>195</v>
      </c>
      <c r="F989" s="1013">
        <v>41369</v>
      </c>
      <c r="G989" s="1012" t="s">
        <v>283</v>
      </c>
      <c r="H989" s="1015"/>
      <c r="I989" s="1015"/>
      <c r="J989" s="1015"/>
      <c r="K989" s="1012" t="s">
        <v>283</v>
      </c>
      <c r="L989" s="1015"/>
      <c r="M989" s="1015"/>
      <c r="N989" s="1016"/>
      <c r="O989" s="1015"/>
      <c r="P989" s="1015">
        <v>-1607000</v>
      </c>
      <c r="Q989" s="1015"/>
      <c r="R989" s="1015"/>
      <c r="S989" s="1016"/>
    </row>
    <row r="990" spans="1:19">
      <c r="A990" s="1012" t="s">
        <v>1837</v>
      </c>
      <c r="B990" s="1012" t="s">
        <v>858</v>
      </c>
      <c r="C990" s="1012" t="s">
        <v>1838</v>
      </c>
      <c r="D990" s="1012" t="s">
        <v>286</v>
      </c>
      <c r="E990" s="1012" t="s">
        <v>56</v>
      </c>
      <c r="F990" s="1013">
        <v>39749</v>
      </c>
      <c r="G990" s="1012" t="s">
        <v>284</v>
      </c>
      <c r="H990" s="1015">
        <v>10000000000</v>
      </c>
      <c r="I990" s="1015">
        <v>0</v>
      </c>
      <c r="J990" s="1015">
        <v>11418055555.440001</v>
      </c>
      <c r="K990" s="1012" t="s">
        <v>1196</v>
      </c>
      <c r="L990" s="1015"/>
      <c r="M990" s="1015"/>
      <c r="N990" s="1016"/>
      <c r="O990" s="1015"/>
      <c r="P990" s="1015"/>
      <c r="Q990" s="1015"/>
      <c r="R990" s="1015"/>
      <c r="S990" s="1016"/>
    </row>
    <row r="991" spans="1:19">
      <c r="A991" s="1012" t="s">
        <v>1837</v>
      </c>
      <c r="B991" s="1012" t="s">
        <v>283</v>
      </c>
      <c r="C991" s="1012" t="s">
        <v>1838</v>
      </c>
      <c r="D991" s="1012" t="s">
        <v>286</v>
      </c>
      <c r="E991" s="1012" t="s">
        <v>56</v>
      </c>
      <c r="F991" s="1013">
        <v>39981</v>
      </c>
      <c r="G991" s="1012" t="s">
        <v>283</v>
      </c>
      <c r="H991" s="1015"/>
      <c r="I991" s="1015"/>
      <c r="J991" s="1015"/>
      <c r="K991" s="1012" t="s">
        <v>283</v>
      </c>
      <c r="L991" s="1015">
        <v>10000000000</v>
      </c>
      <c r="M991" s="1015"/>
      <c r="N991" s="1016">
        <v>10000000</v>
      </c>
      <c r="O991" s="1015">
        <v>1000</v>
      </c>
      <c r="P991" s="1015"/>
      <c r="Q991" s="1015"/>
      <c r="R991" s="1015"/>
      <c r="S991" s="1016"/>
    </row>
    <row r="992" spans="1:19">
      <c r="A992" s="1012" t="s">
        <v>1837</v>
      </c>
      <c r="B992" s="1012" t="s">
        <v>283</v>
      </c>
      <c r="C992" s="1012" t="s">
        <v>1838</v>
      </c>
      <c r="D992" s="1012" t="s">
        <v>286</v>
      </c>
      <c r="E992" s="1012" t="s">
        <v>56</v>
      </c>
      <c r="F992" s="1013">
        <v>40016</v>
      </c>
      <c r="G992" s="1012" t="s">
        <v>283</v>
      </c>
      <c r="H992" s="1015"/>
      <c r="I992" s="1015"/>
      <c r="J992" s="1015"/>
      <c r="K992" s="1012" t="s">
        <v>283</v>
      </c>
      <c r="L992" s="1015"/>
      <c r="M992" s="1015"/>
      <c r="N992" s="1016"/>
      <c r="O992" s="1015"/>
      <c r="P992" s="1015"/>
      <c r="Q992" s="1015"/>
      <c r="R992" s="1015">
        <v>1100000000</v>
      </c>
      <c r="S992" s="1016">
        <v>12205045</v>
      </c>
    </row>
    <row r="993" spans="1:19">
      <c r="A993" s="1012" t="s">
        <v>1839</v>
      </c>
      <c r="B993" s="1012" t="s">
        <v>2966</v>
      </c>
      <c r="C993" s="1012" t="s">
        <v>1840</v>
      </c>
      <c r="D993" s="1012" t="s">
        <v>1841</v>
      </c>
      <c r="E993" s="1012" t="s">
        <v>195</v>
      </c>
      <c r="F993" s="1013">
        <v>39843</v>
      </c>
      <c r="G993" s="1012" t="s">
        <v>285</v>
      </c>
      <c r="H993" s="1015">
        <v>2568000</v>
      </c>
      <c r="I993" s="1015">
        <v>0</v>
      </c>
      <c r="J993" s="1015">
        <v>1493750</v>
      </c>
      <c r="K993" s="1012" t="s">
        <v>898</v>
      </c>
      <c r="L993" s="1015"/>
      <c r="M993" s="1015"/>
      <c r="N993" s="1016"/>
      <c r="O993" s="1015"/>
      <c r="P993" s="1015"/>
      <c r="Q993" s="1015"/>
      <c r="R993" s="1015"/>
      <c r="S993" s="1016"/>
    </row>
    <row r="994" spans="1:19">
      <c r="A994" s="1012" t="s">
        <v>1839</v>
      </c>
      <c r="B994" s="1012" t="s">
        <v>283</v>
      </c>
      <c r="C994" s="1012" t="s">
        <v>1840</v>
      </c>
      <c r="D994" s="1012" t="s">
        <v>1841</v>
      </c>
      <c r="E994" s="1012" t="s">
        <v>195</v>
      </c>
      <c r="F994" s="1013">
        <v>42268</v>
      </c>
      <c r="G994" s="1012" t="s">
        <v>283</v>
      </c>
      <c r="H994" s="1015"/>
      <c r="I994" s="1015"/>
      <c r="J994" s="1015"/>
      <c r="K994" s="1012" t="s">
        <v>283</v>
      </c>
      <c r="L994" s="1015">
        <v>1348000</v>
      </c>
      <c r="M994" s="1015"/>
      <c r="N994" s="1016">
        <v>2568</v>
      </c>
      <c r="O994" s="1015">
        <v>524.92211799999995</v>
      </c>
      <c r="P994" s="1015">
        <v>-1220000</v>
      </c>
      <c r="Q994" s="1015"/>
      <c r="R994" s="1015"/>
      <c r="S994" s="1016"/>
    </row>
    <row r="995" spans="1:19">
      <c r="A995" s="1012" t="s">
        <v>1842</v>
      </c>
      <c r="B995" s="1012" t="s">
        <v>900</v>
      </c>
      <c r="C995" s="1012" t="s">
        <v>1843</v>
      </c>
      <c r="D995" s="1012" t="s">
        <v>1844</v>
      </c>
      <c r="E995" s="1012" t="s">
        <v>939</v>
      </c>
      <c r="F995" s="1013">
        <v>39927</v>
      </c>
      <c r="G995" s="1012" t="s">
        <v>285</v>
      </c>
      <c r="H995" s="1015">
        <v>4000000</v>
      </c>
      <c r="I995" s="1015">
        <v>0</v>
      </c>
      <c r="J995" s="1015">
        <v>4717144.78</v>
      </c>
      <c r="K995" s="1012" t="s">
        <v>1196</v>
      </c>
      <c r="L995" s="1015"/>
      <c r="M995" s="1015"/>
      <c r="N995" s="1016"/>
      <c r="O995" s="1015"/>
      <c r="P995" s="1015"/>
      <c r="Q995" s="1015"/>
      <c r="R995" s="1015"/>
      <c r="S995" s="1016"/>
    </row>
    <row r="996" spans="1:19">
      <c r="A996" s="1012" t="s">
        <v>1842</v>
      </c>
      <c r="B996" s="1012" t="s">
        <v>283</v>
      </c>
      <c r="C996" s="1012" t="s">
        <v>1843</v>
      </c>
      <c r="D996" s="1012" t="s">
        <v>1844</v>
      </c>
      <c r="E996" s="1012" t="s">
        <v>939</v>
      </c>
      <c r="F996" s="1013">
        <v>40794</v>
      </c>
      <c r="G996" s="1012" t="s">
        <v>283</v>
      </c>
      <c r="H996" s="1015"/>
      <c r="I996" s="1015"/>
      <c r="J996" s="1015"/>
      <c r="K996" s="1012" t="s">
        <v>283</v>
      </c>
      <c r="L996" s="1015">
        <v>4000000</v>
      </c>
      <c r="M996" s="1015"/>
      <c r="N996" s="1016">
        <v>4000</v>
      </c>
      <c r="O996" s="1015">
        <v>1000</v>
      </c>
      <c r="P996" s="1015"/>
      <c r="Q996" s="1015"/>
      <c r="R996" s="1015">
        <v>200000</v>
      </c>
      <c r="S996" s="1016">
        <v>200</v>
      </c>
    </row>
    <row r="997" spans="1:19">
      <c r="A997" s="1012" t="s">
        <v>1845</v>
      </c>
      <c r="B997" s="1012" t="s">
        <v>1282</v>
      </c>
      <c r="C997" s="1012" t="s">
        <v>1846</v>
      </c>
      <c r="D997" s="1012" t="s">
        <v>1847</v>
      </c>
      <c r="E997" s="1012" t="s">
        <v>23</v>
      </c>
      <c r="F997" s="1013">
        <v>40081</v>
      </c>
      <c r="G997" s="1012" t="s">
        <v>922</v>
      </c>
      <c r="H997" s="1015">
        <v>2443320</v>
      </c>
      <c r="I997" s="1015">
        <v>0</v>
      </c>
      <c r="J997" s="1015">
        <v>3868471.61</v>
      </c>
      <c r="K997" s="1012" t="s">
        <v>1196</v>
      </c>
      <c r="L997" s="1015"/>
      <c r="M997" s="1015"/>
      <c r="N997" s="1016"/>
      <c r="O997" s="1015"/>
      <c r="P997" s="1015"/>
      <c r="Q997" s="1015"/>
      <c r="R997" s="1015"/>
      <c r="S997" s="1016"/>
    </row>
    <row r="998" spans="1:19">
      <c r="A998" s="1012" t="s">
        <v>1845</v>
      </c>
      <c r="B998" s="1012" t="s">
        <v>283</v>
      </c>
      <c r="C998" s="1012" t="s">
        <v>1846</v>
      </c>
      <c r="D998" s="1012" t="s">
        <v>1847</v>
      </c>
      <c r="E998" s="1012" t="s">
        <v>23</v>
      </c>
      <c r="F998" s="1013">
        <v>42193</v>
      </c>
      <c r="G998" s="1012" t="s">
        <v>283</v>
      </c>
      <c r="H998" s="1015"/>
      <c r="I998" s="1015"/>
      <c r="J998" s="1015"/>
      <c r="K998" s="1012" t="s">
        <v>283</v>
      </c>
      <c r="L998" s="1015">
        <v>2443320</v>
      </c>
      <c r="M998" s="1015"/>
      <c r="N998" s="1016">
        <v>2443320</v>
      </c>
      <c r="O998" s="1015">
        <v>1</v>
      </c>
      <c r="P998" s="1015"/>
      <c r="Q998" s="1015"/>
      <c r="R998" s="1015">
        <v>122000</v>
      </c>
      <c r="S998" s="1016">
        <v>122000</v>
      </c>
    </row>
    <row r="999" spans="1:19">
      <c r="A999" s="1012" t="s">
        <v>1848</v>
      </c>
      <c r="B999" s="1012" t="s">
        <v>3031</v>
      </c>
      <c r="C999" s="1012" t="s">
        <v>1849</v>
      </c>
      <c r="D999" s="1012" t="s">
        <v>1850</v>
      </c>
      <c r="E999" s="1012" t="s">
        <v>931</v>
      </c>
      <c r="F999" s="1013">
        <v>39962</v>
      </c>
      <c r="G999" s="1012" t="s">
        <v>285</v>
      </c>
      <c r="H999" s="1015">
        <v>3076000</v>
      </c>
      <c r="I999" s="1015">
        <v>0</v>
      </c>
      <c r="J999" s="1015">
        <v>3928001.3</v>
      </c>
      <c r="K999" s="1012" t="s">
        <v>898</v>
      </c>
      <c r="L999" s="1015"/>
      <c r="M999" s="1015"/>
      <c r="N999" s="1016"/>
      <c r="O999" s="1015"/>
      <c r="P999" s="1015"/>
      <c r="Q999" s="1015"/>
      <c r="R999" s="1015"/>
      <c r="S999" s="1016"/>
    </row>
    <row r="1000" spans="1:19">
      <c r="A1000" s="1012" t="s">
        <v>1848</v>
      </c>
      <c r="B1000" s="1012" t="s">
        <v>283</v>
      </c>
      <c r="C1000" s="1012" t="s">
        <v>1849</v>
      </c>
      <c r="D1000" s="1012" t="s">
        <v>1850</v>
      </c>
      <c r="E1000" s="1012" t="s">
        <v>931</v>
      </c>
      <c r="F1000" s="1013">
        <v>42985</v>
      </c>
      <c r="G1000" s="1012" t="s">
        <v>283</v>
      </c>
      <c r="H1000" s="1015"/>
      <c r="I1000" s="1015"/>
      <c r="J1000" s="1015"/>
      <c r="K1000" s="1012" t="s">
        <v>283</v>
      </c>
      <c r="L1000" s="1015">
        <v>3076000.0000001001</v>
      </c>
      <c r="M1000" s="1015"/>
      <c r="N1000" s="1016">
        <v>2310589</v>
      </c>
      <c r="O1000" s="1015">
        <v>1.7</v>
      </c>
      <c r="P1000" s="1015"/>
      <c r="Q1000" s="1015">
        <v>852001.3003</v>
      </c>
      <c r="R1000" s="1015"/>
      <c r="S1000" s="1016"/>
    </row>
    <row r="1001" spans="1:19">
      <c r="A1001" s="1012" t="s">
        <v>1851</v>
      </c>
      <c r="B1001" s="1012" t="s">
        <v>880</v>
      </c>
      <c r="C1001" s="1012" t="s">
        <v>1852</v>
      </c>
      <c r="D1001" s="1012" t="s">
        <v>1041</v>
      </c>
      <c r="E1001" s="1012" t="s">
        <v>11</v>
      </c>
      <c r="F1001" s="1013">
        <v>39822</v>
      </c>
      <c r="G1001" s="1012" t="s">
        <v>284</v>
      </c>
      <c r="H1001" s="1015">
        <v>9000000</v>
      </c>
      <c r="I1001" s="1015">
        <v>0</v>
      </c>
      <c r="J1001" s="1015">
        <v>17625917.079999998</v>
      </c>
      <c r="K1001" s="1012" t="s">
        <v>1196</v>
      </c>
      <c r="L1001" s="1015"/>
      <c r="M1001" s="1015"/>
      <c r="N1001" s="1016"/>
      <c r="O1001" s="1015"/>
      <c r="P1001" s="1015"/>
      <c r="Q1001" s="1015"/>
      <c r="R1001" s="1015"/>
      <c r="S1001" s="1016"/>
    </row>
    <row r="1002" spans="1:19">
      <c r="A1002" s="1012" t="s">
        <v>1851</v>
      </c>
      <c r="B1002" s="1012" t="s">
        <v>283</v>
      </c>
      <c r="C1002" s="1012" t="s">
        <v>1852</v>
      </c>
      <c r="D1002" s="1012" t="s">
        <v>1041</v>
      </c>
      <c r="E1002" s="1012" t="s">
        <v>11</v>
      </c>
      <c r="F1002" s="1013">
        <v>40158</v>
      </c>
      <c r="G1002" s="1012" t="s">
        <v>283</v>
      </c>
      <c r="H1002" s="1015">
        <v>6319000</v>
      </c>
      <c r="I1002" s="1015"/>
      <c r="J1002" s="1015"/>
      <c r="K1002" s="1012" t="s">
        <v>283</v>
      </c>
      <c r="L1002" s="1015"/>
      <c r="M1002" s="1015"/>
      <c r="N1002" s="1016"/>
      <c r="O1002" s="1015"/>
      <c r="P1002" s="1015"/>
      <c r="Q1002" s="1015"/>
      <c r="R1002" s="1015"/>
      <c r="S1002" s="1016"/>
    </row>
    <row r="1003" spans="1:19">
      <c r="A1003" s="1012" t="s">
        <v>1851</v>
      </c>
      <c r="B1003" s="1012" t="s">
        <v>283</v>
      </c>
      <c r="C1003" s="1012" t="s">
        <v>1852</v>
      </c>
      <c r="D1003" s="1012" t="s">
        <v>1041</v>
      </c>
      <c r="E1003" s="1012" t="s">
        <v>11</v>
      </c>
      <c r="F1003" s="1013">
        <v>40794</v>
      </c>
      <c r="G1003" s="1012" t="s">
        <v>283</v>
      </c>
      <c r="H1003" s="1015"/>
      <c r="I1003" s="1015"/>
      <c r="J1003" s="1015"/>
      <c r="K1003" s="1012" t="s">
        <v>283</v>
      </c>
      <c r="L1003" s="1015">
        <v>15319000</v>
      </c>
      <c r="M1003" s="1015"/>
      <c r="N1003" s="1016">
        <v>15319</v>
      </c>
      <c r="O1003" s="1015">
        <v>1000</v>
      </c>
      <c r="P1003" s="1015"/>
      <c r="Q1003" s="1015"/>
      <c r="R1003" s="1015">
        <v>450000</v>
      </c>
      <c r="S1003" s="1016">
        <v>450</v>
      </c>
    </row>
    <row r="1004" spans="1:19">
      <c r="A1004" s="1012" t="s">
        <v>1853</v>
      </c>
      <c r="B1004" s="1012" t="s">
        <v>1282</v>
      </c>
      <c r="C1004" s="1012" t="s">
        <v>1854</v>
      </c>
      <c r="D1004" s="1012" t="s">
        <v>1855</v>
      </c>
      <c r="E1004" s="1012" t="s">
        <v>109</v>
      </c>
      <c r="F1004" s="1013">
        <v>40011</v>
      </c>
      <c r="G1004" s="1012" t="s">
        <v>922</v>
      </c>
      <c r="H1004" s="1015">
        <v>8400000</v>
      </c>
      <c r="I1004" s="1015">
        <v>0</v>
      </c>
      <c r="J1004" s="1015">
        <v>11306571.15</v>
      </c>
      <c r="K1004" s="1012" t="s">
        <v>898</v>
      </c>
      <c r="L1004" s="1015"/>
      <c r="M1004" s="1015"/>
      <c r="N1004" s="1016"/>
      <c r="O1004" s="1015"/>
      <c r="P1004" s="1015"/>
      <c r="Q1004" s="1015"/>
      <c r="R1004" s="1015"/>
      <c r="S1004" s="1016"/>
    </row>
    <row r="1005" spans="1:19">
      <c r="A1005" s="1012" t="s">
        <v>1853</v>
      </c>
      <c r="B1005" s="1012" t="s">
        <v>283</v>
      </c>
      <c r="C1005" s="1012" t="s">
        <v>1854</v>
      </c>
      <c r="D1005" s="1012" t="s">
        <v>1855</v>
      </c>
      <c r="E1005" s="1012" t="s">
        <v>109</v>
      </c>
      <c r="F1005" s="1013">
        <v>41740</v>
      </c>
      <c r="G1005" s="1012" t="s">
        <v>283</v>
      </c>
      <c r="H1005" s="1015"/>
      <c r="I1005" s="1015"/>
      <c r="J1005" s="1015"/>
      <c r="K1005" s="1012" t="s">
        <v>283</v>
      </c>
      <c r="L1005" s="1015">
        <v>4800000</v>
      </c>
      <c r="M1005" s="1015"/>
      <c r="N1005" s="1016">
        <v>4800000</v>
      </c>
      <c r="O1005" s="1015">
        <v>1.1930000000000001</v>
      </c>
      <c r="P1005" s="1015"/>
      <c r="Q1005" s="1015">
        <v>926400</v>
      </c>
      <c r="R1005" s="1015"/>
      <c r="S1005" s="1016"/>
    </row>
    <row r="1006" spans="1:19">
      <c r="A1006" s="1012" t="s">
        <v>1853</v>
      </c>
      <c r="B1006" s="1012" t="s">
        <v>283</v>
      </c>
      <c r="C1006" s="1012" t="s">
        <v>1854</v>
      </c>
      <c r="D1006" s="1012" t="s">
        <v>1855</v>
      </c>
      <c r="E1006" s="1012" t="s">
        <v>109</v>
      </c>
      <c r="F1006" s="1013">
        <v>41743</v>
      </c>
      <c r="G1006" s="1012" t="s">
        <v>283</v>
      </c>
      <c r="H1006" s="1015"/>
      <c r="I1006" s="1015"/>
      <c r="J1006" s="1015"/>
      <c r="K1006" s="1012" t="s">
        <v>283</v>
      </c>
      <c r="L1006" s="1015">
        <v>3600000</v>
      </c>
      <c r="M1006" s="1015"/>
      <c r="N1006" s="1016">
        <v>3600000</v>
      </c>
      <c r="O1006" s="1015">
        <v>1.1930000000000001</v>
      </c>
      <c r="P1006" s="1015"/>
      <c r="Q1006" s="1015">
        <v>694800</v>
      </c>
      <c r="R1006" s="1015">
        <v>626007.68999999994</v>
      </c>
      <c r="S1006" s="1016">
        <v>420000</v>
      </c>
    </row>
    <row r="1007" spans="1:19">
      <c r="A1007" s="1012" t="s">
        <v>1853</v>
      </c>
      <c r="B1007" s="1012" t="s">
        <v>283</v>
      </c>
      <c r="C1007" s="1012" t="s">
        <v>1854</v>
      </c>
      <c r="D1007" s="1012" t="s">
        <v>1855</v>
      </c>
      <c r="E1007" s="1012" t="s">
        <v>109</v>
      </c>
      <c r="F1007" s="1013">
        <v>41838</v>
      </c>
      <c r="G1007" s="1012" t="s">
        <v>283</v>
      </c>
      <c r="H1007" s="1015"/>
      <c r="I1007" s="1015"/>
      <c r="J1007" s="1015"/>
      <c r="K1007" s="1012" t="s">
        <v>283</v>
      </c>
      <c r="L1007" s="1015"/>
      <c r="M1007" s="1015">
        <v>-100212</v>
      </c>
      <c r="N1007" s="1016"/>
      <c r="O1007" s="1015"/>
      <c r="P1007" s="1015"/>
      <c r="Q1007" s="1015"/>
      <c r="R1007" s="1015"/>
      <c r="S1007" s="1016"/>
    </row>
    <row r="1008" spans="1:19">
      <c r="A1008" s="1012" t="s">
        <v>1856</v>
      </c>
      <c r="B1008" s="1012" t="s">
        <v>953</v>
      </c>
      <c r="C1008" s="1012" t="s">
        <v>1857</v>
      </c>
      <c r="D1008" s="1012" t="s">
        <v>1858</v>
      </c>
      <c r="E1008" s="1012" t="s">
        <v>998</v>
      </c>
      <c r="F1008" s="1013">
        <v>39787</v>
      </c>
      <c r="G1008" s="1012" t="s">
        <v>284</v>
      </c>
      <c r="H1008" s="1015">
        <v>58000000</v>
      </c>
      <c r="I1008" s="1015">
        <v>0</v>
      </c>
      <c r="J1008" s="1015">
        <v>72274419.560000002</v>
      </c>
      <c r="K1008" s="1012" t="s">
        <v>1196</v>
      </c>
      <c r="L1008" s="1015"/>
      <c r="M1008" s="1015"/>
      <c r="N1008" s="1016"/>
      <c r="O1008" s="1015"/>
      <c r="P1008" s="1015"/>
      <c r="Q1008" s="1015"/>
      <c r="R1008" s="1015"/>
      <c r="S1008" s="1016"/>
    </row>
    <row r="1009" spans="1:19">
      <c r="A1009" s="1012" t="s">
        <v>1856</v>
      </c>
      <c r="B1009" s="1012" t="s">
        <v>283</v>
      </c>
      <c r="C1009" s="1012" t="s">
        <v>1857</v>
      </c>
      <c r="D1009" s="1012" t="s">
        <v>1858</v>
      </c>
      <c r="E1009" s="1012" t="s">
        <v>998</v>
      </c>
      <c r="F1009" s="1013">
        <v>40773</v>
      </c>
      <c r="G1009" s="1012" t="s">
        <v>283</v>
      </c>
      <c r="H1009" s="1015"/>
      <c r="I1009" s="1015"/>
      <c r="J1009" s="1015"/>
      <c r="K1009" s="1012" t="s">
        <v>283</v>
      </c>
      <c r="L1009" s="1015">
        <v>58000000</v>
      </c>
      <c r="M1009" s="1015"/>
      <c r="N1009" s="1016">
        <v>58000</v>
      </c>
      <c r="O1009" s="1015">
        <v>1000</v>
      </c>
      <c r="P1009" s="1015"/>
      <c r="Q1009" s="1015"/>
      <c r="R1009" s="1015"/>
      <c r="S1009" s="1016"/>
    </row>
    <row r="1010" spans="1:19">
      <c r="A1010" s="1012" t="s">
        <v>1856</v>
      </c>
      <c r="B1010" s="1012" t="s">
        <v>283</v>
      </c>
      <c r="C1010" s="1012" t="s">
        <v>1857</v>
      </c>
      <c r="D1010" s="1012" t="s">
        <v>1858</v>
      </c>
      <c r="E1010" s="1012" t="s">
        <v>998</v>
      </c>
      <c r="F1010" s="1013">
        <v>40807</v>
      </c>
      <c r="G1010" s="1012" t="s">
        <v>283</v>
      </c>
      <c r="H1010" s="1015"/>
      <c r="I1010" s="1015"/>
      <c r="J1010" s="1015"/>
      <c r="K1010" s="1012" t="s">
        <v>283</v>
      </c>
      <c r="L1010" s="1015"/>
      <c r="M1010" s="1015"/>
      <c r="N1010" s="1016"/>
      <c r="O1010" s="1015"/>
      <c r="P1010" s="1015"/>
      <c r="Q1010" s="1015"/>
      <c r="R1010" s="1015">
        <v>6436364</v>
      </c>
      <c r="S1010" s="1016">
        <v>909091</v>
      </c>
    </row>
    <row r="1011" spans="1:19">
      <c r="A1011" s="1012" t="s">
        <v>1859</v>
      </c>
      <c r="B1011" s="1012"/>
      <c r="C1011" s="1012" t="s">
        <v>1860</v>
      </c>
      <c r="D1011" s="1012" t="s">
        <v>1861</v>
      </c>
      <c r="E1011" s="1012" t="s">
        <v>60</v>
      </c>
      <c r="F1011" s="1013">
        <v>39805</v>
      </c>
      <c r="G1011" s="1012" t="s">
        <v>284</v>
      </c>
      <c r="H1011" s="1015">
        <v>72278000</v>
      </c>
      <c r="I1011" s="1015">
        <v>0</v>
      </c>
      <c r="J1011" s="1015">
        <v>74642857.780000001</v>
      </c>
      <c r="K1011" s="1012" t="s">
        <v>898</v>
      </c>
      <c r="L1011" s="1015"/>
      <c r="M1011" s="1015"/>
      <c r="N1011" s="1016"/>
      <c r="O1011" s="1015"/>
      <c r="P1011" s="1015"/>
      <c r="Q1011" s="1015"/>
      <c r="R1011" s="1015"/>
      <c r="S1011" s="1016"/>
    </row>
    <row r="1012" spans="1:19">
      <c r="A1012" s="1012" t="s">
        <v>1859</v>
      </c>
      <c r="B1012" s="1012" t="s">
        <v>283</v>
      </c>
      <c r="C1012" s="1012" t="s">
        <v>1860</v>
      </c>
      <c r="D1012" s="1012" t="s">
        <v>1861</v>
      </c>
      <c r="E1012" s="1012" t="s">
        <v>60</v>
      </c>
      <c r="F1012" s="1013">
        <v>40793</v>
      </c>
      <c r="G1012" s="1012" t="s">
        <v>283</v>
      </c>
      <c r="H1012" s="1015"/>
      <c r="I1012" s="1015"/>
      <c r="J1012" s="1015"/>
      <c r="K1012" s="1012" t="s">
        <v>283</v>
      </c>
      <c r="L1012" s="1015">
        <v>68700000</v>
      </c>
      <c r="M1012" s="1015"/>
      <c r="N1012" s="1016">
        <v>72278</v>
      </c>
      <c r="O1012" s="1015">
        <v>950.49669300000005</v>
      </c>
      <c r="P1012" s="1015">
        <v>-3578000</v>
      </c>
      <c r="Q1012" s="1015"/>
      <c r="R1012" s="1015"/>
      <c r="S1012" s="1016"/>
    </row>
    <row r="1013" spans="1:19">
      <c r="A1013" s="1012" t="s">
        <v>1862</v>
      </c>
      <c r="B1013" s="1012" t="s">
        <v>891</v>
      </c>
      <c r="C1013" s="1012" t="s">
        <v>1863</v>
      </c>
      <c r="D1013" s="1012" t="s">
        <v>1864</v>
      </c>
      <c r="E1013" s="1012" t="s">
        <v>1865</v>
      </c>
      <c r="F1013" s="1013">
        <v>39871</v>
      </c>
      <c r="G1013" s="1012" t="s">
        <v>285</v>
      </c>
      <c r="H1013" s="1015">
        <v>2400000</v>
      </c>
      <c r="I1013" s="1015">
        <v>0</v>
      </c>
      <c r="J1013" s="1015">
        <v>3036021.12</v>
      </c>
      <c r="K1013" s="1012" t="s">
        <v>1196</v>
      </c>
      <c r="L1013" s="1015"/>
      <c r="M1013" s="1015"/>
      <c r="N1013" s="1016"/>
      <c r="O1013" s="1015"/>
      <c r="P1013" s="1015"/>
      <c r="Q1013" s="1015"/>
      <c r="R1013" s="1015"/>
      <c r="S1013" s="1016"/>
    </row>
    <row r="1014" spans="1:19">
      <c r="A1014" s="1012" t="s">
        <v>1862</v>
      </c>
      <c r="B1014" s="1012" t="s">
        <v>283</v>
      </c>
      <c r="C1014" s="1012" t="s">
        <v>1863</v>
      </c>
      <c r="D1014" s="1012" t="s">
        <v>1864</v>
      </c>
      <c r="E1014" s="1012" t="s">
        <v>1865</v>
      </c>
      <c r="F1014" s="1013">
        <v>41227</v>
      </c>
      <c r="G1014" s="1012" t="s">
        <v>283</v>
      </c>
      <c r="H1014" s="1015"/>
      <c r="I1014" s="1015"/>
      <c r="J1014" s="1015"/>
      <c r="K1014" s="1012" t="s">
        <v>283</v>
      </c>
      <c r="L1014" s="1015">
        <v>800000</v>
      </c>
      <c r="M1014" s="1015"/>
      <c r="N1014" s="1016">
        <v>800</v>
      </c>
      <c r="O1014" s="1015">
        <v>1000</v>
      </c>
      <c r="P1014" s="1015"/>
      <c r="Q1014" s="1015"/>
      <c r="R1014" s="1015"/>
      <c r="S1014" s="1016"/>
    </row>
    <row r="1015" spans="1:19">
      <c r="A1015" s="1012" t="s">
        <v>1862</v>
      </c>
      <c r="B1015" s="1012" t="s">
        <v>283</v>
      </c>
      <c r="C1015" s="1012" t="s">
        <v>1863</v>
      </c>
      <c r="D1015" s="1012" t="s">
        <v>1864</v>
      </c>
      <c r="E1015" s="1012" t="s">
        <v>1865</v>
      </c>
      <c r="F1015" s="1013">
        <v>41297</v>
      </c>
      <c r="G1015" s="1012" t="s">
        <v>283</v>
      </c>
      <c r="H1015" s="1015"/>
      <c r="I1015" s="1015"/>
      <c r="J1015" s="1015"/>
      <c r="K1015" s="1012" t="s">
        <v>283</v>
      </c>
      <c r="L1015" s="1015">
        <v>800000</v>
      </c>
      <c r="M1015" s="1015"/>
      <c r="N1015" s="1016">
        <v>800</v>
      </c>
      <c r="O1015" s="1015">
        <v>1000</v>
      </c>
      <c r="P1015" s="1015"/>
      <c r="Q1015" s="1015"/>
      <c r="R1015" s="1015"/>
      <c r="S1015" s="1016"/>
    </row>
    <row r="1016" spans="1:19">
      <c r="A1016" s="1012" t="s">
        <v>1862</v>
      </c>
      <c r="B1016" s="1012" t="s">
        <v>283</v>
      </c>
      <c r="C1016" s="1012" t="s">
        <v>1863</v>
      </c>
      <c r="D1016" s="1012" t="s">
        <v>1864</v>
      </c>
      <c r="E1016" s="1012" t="s">
        <v>1865</v>
      </c>
      <c r="F1016" s="1013">
        <v>41388</v>
      </c>
      <c r="G1016" s="1012" t="s">
        <v>283</v>
      </c>
      <c r="H1016" s="1015"/>
      <c r="I1016" s="1015"/>
      <c r="J1016" s="1015"/>
      <c r="K1016" s="1012" t="s">
        <v>283</v>
      </c>
      <c r="L1016" s="1015">
        <v>800000</v>
      </c>
      <c r="M1016" s="1015"/>
      <c r="N1016" s="1016">
        <v>800</v>
      </c>
      <c r="O1016" s="1015">
        <v>1000</v>
      </c>
      <c r="P1016" s="1015"/>
      <c r="Q1016" s="1015"/>
      <c r="R1016" s="1015">
        <v>120000</v>
      </c>
      <c r="S1016" s="1016">
        <v>120</v>
      </c>
    </row>
    <row r="1017" spans="1:19">
      <c r="A1017" s="1012" t="s">
        <v>1866</v>
      </c>
      <c r="B1017" s="1012" t="s">
        <v>891</v>
      </c>
      <c r="C1017" s="1012" t="s">
        <v>1867</v>
      </c>
      <c r="D1017" s="1012" t="s">
        <v>1868</v>
      </c>
      <c r="E1017" s="1012" t="s">
        <v>998</v>
      </c>
      <c r="F1017" s="1013">
        <v>39871</v>
      </c>
      <c r="G1017" s="1012" t="s">
        <v>285</v>
      </c>
      <c r="H1017" s="1015">
        <v>651000</v>
      </c>
      <c r="I1017" s="1015">
        <v>0</v>
      </c>
      <c r="J1017" s="1015">
        <v>733037.33</v>
      </c>
      <c r="K1017" s="1012" t="s">
        <v>1196</v>
      </c>
      <c r="L1017" s="1015"/>
      <c r="M1017" s="1015"/>
      <c r="N1017" s="1016"/>
      <c r="O1017" s="1015"/>
      <c r="P1017" s="1015"/>
      <c r="Q1017" s="1015"/>
      <c r="R1017" s="1015"/>
      <c r="S1017" s="1016"/>
    </row>
    <row r="1018" spans="1:19">
      <c r="A1018" s="1012" t="s">
        <v>1866</v>
      </c>
      <c r="B1018" s="1012" t="s">
        <v>283</v>
      </c>
      <c r="C1018" s="1012" t="s">
        <v>1867</v>
      </c>
      <c r="D1018" s="1012" t="s">
        <v>1868</v>
      </c>
      <c r="E1018" s="1012" t="s">
        <v>998</v>
      </c>
      <c r="F1018" s="1013">
        <v>40373</v>
      </c>
      <c r="G1018" s="1012" t="s">
        <v>283</v>
      </c>
      <c r="H1018" s="1015"/>
      <c r="I1018" s="1015"/>
      <c r="J1018" s="1015"/>
      <c r="K1018" s="1012" t="s">
        <v>283</v>
      </c>
      <c r="L1018" s="1015">
        <v>651000</v>
      </c>
      <c r="M1018" s="1015"/>
      <c r="N1018" s="1016">
        <v>651</v>
      </c>
      <c r="O1018" s="1015">
        <v>1000</v>
      </c>
      <c r="P1018" s="1015"/>
      <c r="Q1018" s="1015"/>
      <c r="R1018" s="1015">
        <v>33000</v>
      </c>
      <c r="S1018" s="1016">
        <v>33</v>
      </c>
    </row>
    <row r="1019" spans="1:19">
      <c r="A1019" s="1012" t="s">
        <v>1869</v>
      </c>
      <c r="B1019" s="1012" t="s">
        <v>924</v>
      </c>
      <c r="C1019" s="1012" t="s">
        <v>1870</v>
      </c>
      <c r="D1019" s="1012" t="s">
        <v>1871</v>
      </c>
      <c r="E1019" s="1012" t="s">
        <v>11</v>
      </c>
      <c r="F1019" s="1013">
        <v>39843</v>
      </c>
      <c r="G1019" s="1012" t="s">
        <v>285</v>
      </c>
      <c r="H1019" s="1015">
        <v>9993000</v>
      </c>
      <c r="I1019" s="1015">
        <v>0</v>
      </c>
      <c r="J1019" s="1015">
        <v>13693111.07</v>
      </c>
      <c r="K1019" s="1012" t="s">
        <v>1196</v>
      </c>
      <c r="L1019" s="1015"/>
      <c r="M1019" s="1015"/>
      <c r="N1019" s="1016"/>
      <c r="O1019" s="1015"/>
      <c r="P1019" s="1015"/>
      <c r="Q1019" s="1015"/>
      <c r="R1019" s="1015"/>
      <c r="S1019" s="1016"/>
    </row>
    <row r="1020" spans="1:19">
      <c r="A1020" s="1012" t="s">
        <v>1869</v>
      </c>
      <c r="B1020" s="1012" t="s">
        <v>283</v>
      </c>
      <c r="C1020" s="1012" t="s">
        <v>1870</v>
      </c>
      <c r="D1020" s="1012" t="s">
        <v>1871</v>
      </c>
      <c r="E1020" s="1012" t="s">
        <v>11</v>
      </c>
      <c r="F1020" s="1013">
        <v>41717</v>
      </c>
      <c r="G1020" s="1012" t="s">
        <v>283</v>
      </c>
      <c r="H1020" s="1015"/>
      <c r="I1020" s="1015"/>
      <c r="J1020" s="1015"/>
      <c r="K1020" s="1012" t="s">
        <v>283</v>
      </c>
      <c r="L1020" s="1015">
        <v>3150000</v>
      </c>
      <c r="M1020" s="1015"/>
      <c r="N1020" s="1016">
        <v>3150</v>
      </c>
      <c r="O1020" s="1015">
        <v>1000</v>
      </c>
      <c r="P1020" s="1015"/>
      <c r="Q1020" s="1015"/>
      <c r="R1020" s="1015"/>
      <c r="S1020" s="1016"/>
    </row>
    <row r="1021" spans="1:19">
      <c r="A1021" s="1012" t="s">
        <v>1869</v>
      </c>
      <c r="B1021" s="1012" t="s">
        <v>283</v>
      </c>
      <c r="C1021" s="1012" t="s">
        <v>1870</v>
      </c>
      <c r="D1021" s="1012" t="s">
        <v>1871</v>
      </c>
      <c r="E1021" s="1012" t="s">
        <v>11</v>
      </c>
      <c r="F1021" s="1013">
        <v>41801</v>
      </c>
      <c r="G1021" s="1012" t="s">
        <v>283</v>
      </c>
      <c r="H1021" s="1015"/>
      <c r="I1021" s="1015"/>
      <c r="J1021" s="1015"/>
      <c r="K1021" s="1012" t="s">
        <v>283</v>
      </c>
      <c r="L1021" s="1015">
        <v>1980000</v>
      </c>
      <c r="M1021" s="1015"/>
      <c r="N1021" s="1016">
        <v>1980</v>
      </c>
      <c r="O1021" s="1015">
        <v>1000</v>
      </c>
      <c r="P1021" s="1015"/>
      <c r="Q1021" s="1015"/>
      <c r="R1021" s="1015"/>
      <c r="S1021" s="1016"/>
    </row>
    <row r="1022" spans="1:19">
      <c r="A1022" s="1012" t="s">
        <v>1869</v>
      </c>
      <c r="B1022" s="1012" t="s">
        <v>283</v>
      </c>
      <c r="C1022" s="1012" t="s">
        <v>1870</v>
      </c>
      <c r="D1022" s="1012" t="s">
        <v>1871</v>
      </c>
      <c r="E1022" s="1012" t="s">
        <v>11</v>
      </c>
      <c r="F1022" s="1013">
        <v>41843</v>
      </c>
      <c r="G1022" s="1012" t="s">
        <v>283</v>
      </c>
      <c r="H1022" s="1015"/>
      <c r="I1022" s="1015"/>
      <c r="J1022" s="1015"/>
      <c r="K1022" s="1012" t="s">
        <v>283</v>
      </c>
      <c r="L1022" s="1015">
        <v>4863000</v>
      </c>
      <c r="M1022" s="1015"/>
      <c r="N1022" s="1016">
        <v>4863</v>
      </c>
      <c r="O1022" s="1015">
        <v>1000</v>
      </c>
      <c r="P1022" s="1015"/>
      <c r="Q1022" s="1015"/>
      <c r="R1022" s="1015">
        <v>500000</v>
      </c>
      <c r="S1022" s="1016">
        <v>500</v>
      </c>
    </row>
    <row r="1023" spans="1:19">
      <c r="A1023" s="1012" t="s">
        <v>1872</v>
      </c>
      <c r="B1023" s="1012" t="s">
        <v>1873</v>
      </c>
      <c r="C1023" s="1012" t="s">
        <v>1874</v>
      </c>
      <c r="D1023" s="1012" t="s">
        <v>1875</v>
      </c>
      <c r="E1023" s="1012" t="s">
        <v>998</v>
      </c>
      <c r="F1023" s="1013">
        <v>39857</v>
      </c>
      <c r="G1023" s="1012" t="s">
        <v>285</v>
      </c>
      <c r="H1023" s="1015">
        <v>825000</v>
      </c>
      <c r="I1023" s="1015">
        <v>0</v>
      </c>
      <c r="J1023" s="1015">
        <v>45190</v>
      </c>
      <c r="K1023" s="1012" t="s">
        <v>1099</v>
      </c>
      <c r="L1023" s="1015"/>
      <c r="M1023" s="1015"/>
      <c r="N1023" s="1016"/>
      <c r="O1023" s="1015"/>
      <c r="P1023" s="1015"/>
      <c r="Q1023" s="1015"/>
      <c r="R1023" s="1015"/>
      <c r="S1023" s="1016"/>
    </row>
    <row r="1024" spans="1:19">
      <c r="A1024" s="1012" t="s">
        <v>1872</v>
      </c>
      <c r="B1024" s="1012" t="s">
        <v>283</v>
      </c>
      <c r="C1024" s="1012" t="s">
        <v>1874</v>
      </c>
      <c r="D1024" s="1012" t="s">
        <v>1875</v>
      </c>
      <c r="E1024" s="1012" t="s">
        <v>998</v>
      </c>
      <c r="F1024" s="1013">
        <v>41103</v>
      </c>
      <c r="G1024" s="1012" t="s">
        <v>283</v>
      </c>
      <c r="H1024" s="1015"/>
      <c r="I1024" s="1015"/>
      <c r="J1024" s="1015"/>
      <c r="K1024" s="1012" t="s">
        <v>283</v>
      </c>
      <c r="L1024" s="1015"/>
      <c r="M1024" s="1015"/>
      <c r="N1024" s="1016"/>
      <c r="O1024" s="1015"/>
      <c r="P1024" s="1015">
        <v>-825000</v>
      </c>
      <c r="Q1024" s="1015"/>
      <c r="R1024" s="1015"/>
      <c r="S1024" s="1016"/>
    </row>
    <row r="1025" spans="1:19">
      <c r="A1025" s="1012" t="s">
        <v>1876</v>
      </c>
      <c r="B1025" s="1012" t="s">
        <v>933</v>
      </c>
      <c r="C1025" s="1012" t="s">
        <v>1877</v>
      </c>
      <c r="D1025" s="1012" t="s">
        <v>1878</v>
      </c>
      <c r="E1025" s="1012" t="s">
        <v>1273</v>
      </c>
      <c r="F1025" s="1013">
        <v>39864</v>
      </c>
      <c r="G1025" s="1012" t="s">
        <v>285</v>
      </c>
      <c r="H1025" s="1015">
        <v>6920000</v>
      </c>
      <c r="I1025" s="1015">
        <v>0</v>
      </c>
      <c r="J1025" s="1015">
        <v>8235040.3300000001</v>
      </c>
      <c r="K1025" s="1012" t="s">
        <v>1196</v>
      </c>
      <c r="L1025" s="1015"/>
      <c r="M1025" s="1015"/>
      <c r="N1025" s="1016"/>
      <c r="O1025" s="1015"/>
      <c r="P1025" s="1015"/>
      <c r="Q1025" s="1015"/>
      <c r="R1025" s="1015"/>
      <c r="S1025" s="1016"/>
    </row>
    <row r="1026" spans="1:19">
      <c r="A1026" s="1012" t="s">
        <v>1876</v>
      </c>
      <c r="B1026" s="1012" t="s">
        <v>283</v>
      </c>
      <c r="C1026" s="1012" t="s">
        <v>1877</v>
      </c>
      <c r="D1026" s="1012" t="s">
        <v>1878</v>
      </c>
      <c r="E1026" s="1012" t="s">
        <v>1273</v>
      </c>
      <c r="F1026" s="1013">
        <v>40801</v>
      </c>
      <c r="G1026" s="1012" t="s">
        <v>283</v>
      </c>
      <c r="H1026" s="1015"/>
      <c r="I1026" s="1015"/>
      <c r="J1026" s="1015"/>
      <c r="K1026" s="1012" t="s">
        <v>283</v>
      </c>
      <c r="L1026" s="1015">
        <v>6920000</v>
      </c>
      <c r="M1026" s="1015"/>
      <c r="N1026" s="1016">
        <v>6920</v>
      </c>
      <c r="O1026" s="1015">
        <v>1000</v>
      </c>
      <c r="P1026" s="1015"/>
      <c r="Q1026" s="1015"/>
      <c r="R1026" s="1015">
        <v>346000</v>
      </c>
      <c r="S1026" s="1016">
        <v>346</v>
      </c>
    </row>
    <row r="1027" spans="1:19">
      <c r="A1027" s="1012" t="s">
        <v>99</v>
      </c>
      <c r="B1027" s="1012" t="s">
        <v>1879</v>
      </c>
      <c r="C1027" s="1012" t="s">
        <v>1880</v>
      </c>
      <c r="D1027" s="1012" t="s">
        <v>1881</v>
      </c>
      <c r="E1027" s="1012" t="s">
        <v>23</v>
      </c>
      <c r="F1027" s="1013">
        <v>40081</v>
      </c>
      <c r="G1027" s="1012" t="s">
        <v>67</v>
      </c>
      <c r="H1027" s="1015">
        <v>14000000</v>
      </c>
      <c r="I1027" s="1015">
        <v>0</v>
      </c>
      <c r="J1027" s="1015">
        <v>14913299.33</v>
      </c>
      <c r="K1027" s="1012" t="s">
        <v>1196</v>
      </c>
      <c r="L1027" s="1015"/>
      <c r="M1027" s="1015"/>
      <c r="N1027" s="1016"/>
      <c r="O1027" s="1015"/>
      <c r="P1027" s="1015"/>
      <c r="Q1027" s="1015"/>
      <c r="R1027" s="1015"/>
      <c r="S1027" s="1016"/>
    </row>
    <row r="1028" spans="1:19">
      <c r="A1028" s="1012" t="s">
        <v>99</v>
      </c>
      <c r="B1028" s="1012" t="s">
        <v>283</v>
      </c>
      <c r="C1028" s="1012" t="s">
        <v>1880</v>
      </c>
      <c r="D1028" s="1012" t="s">
        <v>1881</v>
      </c>
      <c r="E1028" s="1012" t="s">
        <v>23</v>
      </c>
      <c r="F1028" s="1013">
        <v>40389</v>
      </c>
      <c r="G1028" s="1012" t="s">
        <v>283</v>
      </c>
      <c r="H1028" s="1015"/>
      <c r="I1028" s="1015"/>
      <c r="J1028" s="1015"/>
      <c r="K1028" s="1012" t="s">
        <v>283</v>
      </c>
      <c r="L1028" s="1015">
        <v>14000000</v>
      </c>
      <c r="M1028" s="1015"/>
      <c r="N1028" s="1016">
        <v>14000000</v>
      </c>
      <c r="O1028" s="1015">
        <v>1</v>
      </c>
      <c r="P1028" s="1015"/>
      <c r="Q1028" s="1015"/>
      <c r="R1028" s="1015"/>
      <c r="S1028" s="1016"/>
    </row>
    <row r="1029" spans="1:19">
      <c r="A1029" s="1012" t="s">
        <v>1882</v>
      </c>
      <c r="B1029" s="1012" t="s">
        <v>858</v>
      </c>
      <c r="C1029" s="1012" t="s">
        <v>1883</v>
      </c>
      <c r="D1029" s="1012" t="s">
        <v>1858</v>
      </c>
      <c r="E1029" s="1012" t="s">
        <v>998</v>
      </c>
      <c r="F1029" s="1013">
        <v>39843</v>
      </c>
      <c r="G1029" s="1012" t="s">
        <v>284</v>
      </c>
      <c r="H1029" s="1015">
        <v>17000000</v>
      </c>
      <c r="I1029" s="1015">
        <v>0</v>
      </c>
      <c r="J1029" s="1015">
        <v>21887871.440000001</v>
      </c>
      <c r="K1029" s="1012" t="s">
        <v>898</v>
      </c>
      <c r="L1029" s="1015"/>
      <c r="M1029" s="1015"/>
      <c r="N1029" s="1016"/>
      <c r="O1029" s="1015"/>
      <c r="P1029" s="1015"/>
      <c r="Q1029" s="1015"/>
      <c r="R1029" s="1015"/>
      <c r="S1029" s="1016"/>
    </row>
    <row r="1030" spans="1:19">
      <c r="A1030" s="1012" t="s">
        <v>1882</v>
      </c>
      <c r="B1030" s="1012" t="s">
        <v>283</v>
      </c>
      <c r="C1030" s="1012" t="s">
        <v>1883</v>
      </c>
      <c r="D1030" s="1012" t="s">
        <v>1858</v>
      </c>
      <c r="E1030" s="1012" t="s">
        <v>998</v>
      </c>
      <c r="F1030" s="1013">
        <v>41073</v>
      </c>
      <c r="G1030" s="1012" t="s">
        <v>283</v>
      </c>
      <c r="H1030" s="1015"/>
      <c r="I1030" s="1015"/>
      <c r="J1030" s="1015"/>
      <c r="K1030" s="1012" t="s">
        <v>283</v>
      </c>
      <c r="L1030" s="1015">
        <v>5000000</v>
      </c>
      <c r="M1030" s="1015"/>
      <c r="N1030" s="1016">
        <v>5000</v>
      </c>
      <c r="O1030" s="1015">
        <v>1000</v>
      </c>
      <c r="P1030" s="1015"/>
      <c r="Q1030" s="1015"/>
      <c r="R1030" s="1015"/>
      <c r="S1030" s="1016"/>
    </row>
    <row r="1031" spans="1:19">
      <c r="A1031" s="1012" t="s">
        <v>1882</v>
      </c>
      <c r="B1031" s="1012" t="s">
        <v>283</v>
      </c>
      <c r="C1031" s="1012" t="s">
        <v>1883</v>
      </c>
      <c r="D1031" s="1012" t="s">
        <v>1858</v>
      </c>
      <c r="E1031" s="1012" t="s">
        <v>998</v>
      </c>
      <c r="F1031" s="1013">
        <v>41390</v>
      </c>
      <c r="G1031" s="1012" t="s">
        <v>283</v>
      </c>
      <c r="H1031" s="1015"/>
      <c r="I1031" s="1015"/>
      <c r="J1031" s="1015"/>
      <c r="K1031" s="1012" t="s">
        <v>283</v>
      </c>
      <c r="L1031" s="1015">
        <v>96750</v>
      </c>
      <c r="M1031" s="1015"/>
      <c r="N1031" s="1016">
        <v>100</v>
      </c>
      <c r="O1031" s="1015">
        <v>967.5</v>
      </c>
      <c r="P1031" s="1015">
        <v>-3250</v>
      </c>
      <c r="Q1031" s="1015"/>
      <c r="R1031" s="1015"/>
      <c r="S1031" s="1016"/>
    </row>
    <row r="1032" spans="1:19">
      <c r="A1032" s="1012" t="s">
        <v>1882</v>
      </c>
      <c r="B1032" s="1012" t="s">
        <v>283</v>
      </c>
      <c r="C1032" s="1012" t="s">
        <v>1883</v>
      </c>
      <c r="D1032" s="1012" t="s">
        <v>1858</v>
      </c>
      <c r="E1032" s="1012" t="s">
        <v>998</v>
      </c>
      <c r="F1032" s="1013">
        <v>41393</v>
      </c>
      <c r="G1032" s="1012" t="s">
        <v>283</v>
      </c>
      <c r="H1032" s="1015"/>
      <c r="I1032" s="1015"/>
      <c r="J1032" s="1015"/>
      <c r="K1032" s="1012" t="s">
        <v>283</v>
      </c>
      <c r="L1032" s="1015">
        <v>11513250</v>
      </c>
      <c r="M1032" s="1015"/>
      <c r="N1032" s="1016">
        <v>11900</v>
      </c>
      <c r="O1032" s="1015">
        <v>967.5</v>
      </c>
      <c r="P1032" s="1015">
        <v>-386750</v>
      </c>
      <c r="Q1032" s="1015"/>
      <c r="R1032" s="1015"/>
      <c r="S1032" s="1016"/>
    </row>
    <row r="1033" spans="1:19">
      <c r="A1033" s="1012" t="s">
        <v>1882</v>
      </c>
      <c r="B1033" s="1012" t="s">
        <v>283</v>
      </c>
      <c r="C1033" s="1012" t="s">
        <v>1883</v>
      </c>
      <c r="D1033" s="1012" t="s">
        <v>1858</v>
      </c>
      <c r="E1033" s="1012" t="s">
        <v>998</v>
      </c>
      <c r="F1033" s="1013">
        <v>41409</v>
      </c>
      <c r="G1033" s="1012" t="s">
        <v>283</v>
      </c>
      <c r="H1033" s="1015"/>
      <c r="I1033" s="1015"/>
      <c r="J1033" s="1015"/>
      <c r="K1033" s="1012" t="s">
        <v>283</v>
      </c>
      <c r="L1033" s="1015"/>
      <c r="M1033" s="1015"/>
      <c r="N1033" s="1016"/>
      <c r="O1033" s="1015"/>
      <c r="P1033" s="1015"/>
      <c r="Q1033" s="1015"/>
      <c r="R1033" s="1015">
        <v>2003250</v>
      </c>
      <c r="S1033" s="1016">
        <v>459459</v>
      </c>
    </row>
    <row r="1034" spans="1:19">
      <c r="A1034" s="1012" t="s">
        <v>1882</v>
      </c>
      <c r="B1034" s="1012" t="s">
        <v>283</v>
      </c>
      <c r="C1034" s="1012" t="s">
        <v>1883</v>
      </c>
      <c r="D1034" s="1012" t="s">
        <v>1858</v>
      </c>
      <c r="E1034" s="1012" t="s">
        <v>998</v>
      </c>
      <c r="F1034" s="1013">
        <v>41425</v>
      </c>
      <c r="G1034" s="1012" t="s">
        <v>283</v>
      </c>
      <c r="H1034" s="1015"/>
      <c r="I1034" s="1015"/>
      <c r="J1034" s="1015"/>
      <c r="K1034" s="1012" t="s">
        <v>283</v>
      </c>
      <c r="L1034" s="1015"/>
      <c r="M1034" s="1015">
        <v>-116100</v>
      </c>
      <c r="N1034" s="1016"/>
      <c r="O1034" s="1015"/>
      <c r="P1034" s="1015"/>
      <c r="Q1034" s="1015"/>
      <c r="R1034" s="1015"/>
      <c r="S1034" s="1016"/>
    </row>
    <row r="1035" spans="1:19">
      <c r="A1035" s="1012" t="s">
        <v>1884</v>
      </c>
      <c r="B1035" s="1012" t="s">
        <v>1885</v>
      </c>
      <c r="C1035" s="1012" t="s">
        <v>1886</v>
      </c>
      <c r="D1035" s="1012" t="s">
        <v>1887</v>
      </c>
      <c r="E1035" s="1012" t="s">
        <v>894</v>
      </c>
      <c r="F1035" s="1013">
        <v>40081</v>
      </c>
      <c r="G1035" s="1012" t="s">
        <v>285</v>
      </c>
      <c r="H1035" s="1015">
        <v>7500000</v>
      </c>
      <c r="I1035" s="1015">
        <v>0</v>
      </c>
      <c r="J1035" s="1015">
        <v>757380.08</v>
      </c>
      <c r="K1035" s="1012" t="s">
        <v>2930</v>
      </c>
      <c r="L1035" s="1015"/>
      <c r="M1035" s="1015"/>
      <c r="N1035" s="1016"/>
      <c r="O1035" s="1015"/>
      <c r="P1035" s="1015"/>
      <c r="Q1035" s="1015"/>
      <c r="R1035" s="1015"/>
      <c r="S1035" s="1016"/>
    </row>
    <row r="1036" spans="1:19">
      <c r="A1036" s="1012" t="s">
        <v>1884</v>
      </c>
      <c r="B1036" s="1012" t="s">
        <v>283</v>
      </c>
      <c r="C1036" s="1012" t="s">
        <v>1886</v>
      </c>
      <c r="D1036" s="1012" t="s">
        <v>1887</v>
      </c>
      <c r="E1036" s="1012" t="s">
        <v>894</v>
      </c>
      <c r="F1036" s="1013">
        <v>41201</v>
      </c>
      <c r="G1036" s="1012" t="s">
        <v>283</v>
      </c>
      <c r="H1036" s="1015"/>
      <c r="I1036" s="1015"/>
      <c r="J1036" s="1015"/>
      <c r="K1036" s="1012" t="s">
        <v>283</v>
      </c>
      <c r="L1036" s="1015"/>
      <c r="M1036" s="1015"/>
      <c r="N1036" s="1016"/>
      <c r="O1036" s="1015"/>
      <c r="P1036" s="1015">
        <v>-7500000</v>
      </c>
      <c r="Q1036" s="1015"/>
      <c r="R1036" s="1015"/>
      <c r="S1036" s="1016"/>
    </row>
    <row r="1037" spans="1:19">
      <c r="A1037" s="1012" t="s">
        <v>1888</v>
      </c>
      <c r="B1037" s="1012" t="s">
        <v>933</v>
      </c>
      <c r="C1037" s="1012" t="s">
        <v>1889</v>
      </c>
      <c r="D1037" s="1012" t="s">
        <v>1890</v>
      </c>
      <c r="E1037" s="1012" t="s">
        <v>894</v>
      </c>
      <c r="F1037" s="1013">
        <v>39990</v>
      </c>
      <c r="G1037" s="1012" t="s">
        <v>285</v>
      </c>
      <c r="H1037" s="1015">
        <v>7500000</v>
      </c>
      <c r="I1037" s="1015">
        <v>0</v>
      </c>
      <c r="J1037" s="1015">
        <v>8751541.6300000008</v>
      </c>
      <c r="K1037" s="1012" t="s">
        <v>1196</v>
      </c>
      <c r="L1037" s="1015"/>
      <c r="M1037" s="1015"/>
      <c r="N1037" s="1016"/>
      <c r="O1037" s="1015"/>
      <c r="P1037" s="1015"/>
      <c r="Q1037" s="1015"/>
      <c r="R1037" s="1015"/>
      <c r="S1037" s="1016"/>
    </row>
    <row r="1038" spans="1:19">
      <c r="A1038" s="1012" t="s">
        <v>1888</v>
      </c>
      <c r="B1038" s="1012" t="s">
        <v>283</v>
      </c>
      <c r="C1038" s="1012" t="s">
        <v>1889</v>
      </c>
      <c r="D1038" s="1012" t="s">
        <v>1890</v>
      </c>
      <c r="E1038" s="1012" t="s">
        <v>894</v>
      </c>
      <c r="F1038" s="1013">
        <v>40773</v>
      </c>
      <c r="G1038" s="1012" t="s">
        <v>283</v>
      </c>
      <c r="H1038" s="1015"/>
      <c r="I1038" s="1015"/>
      <c r="J1038" s="1015"/>
      <c r="K1038" s="1012" t="s">
        <v>283</v>
      </c>
      <c r="L1038" s="1015">
        <v>7500000</v>
      </c>
      <c r="M1038" s="1015"/>
      <c r="N1038" s="1016">
        <v>7500</v>
      </c>
      <c r="O1038" s="1015">
        <v>1000</v>
      </c>
      <c r="P1038" s="1015"/>
      <c r="Q1038" s="1015"/>
      <c r="R1038" s="1015">
        <v>375000</v>
      </c>
      <c r="S1038" s="1016">
        <v>375</v>
      </c>
    </row>
    <row r="1039" spans="1:19">
      <c r="A1039" s="1012" t="s">
        <v>1891</v>
      </c>
      <c r="B1039" s="1012" t="s">
        <v>891</v>
      </c>
      <c r="C1039" s="1012" t="s">
        <v>1892</v>
      </c>
      <c r="D1039" s="1012" t="s">
        <v>1893</v>
      </c>
      <c r="E1039" s="1012" t="s">
        <v>19</v>
      </c>
      <c r="F1039" s="1013">
        <v>39864</v>
      </c>
      <c r="G1039" s="1012" t="s">
        <v>285</v>
      </c>
      <c r="H1039" s="1015">
        <v>7000000</v>
      </c>
      <c r="I1039" s="1015">
        <v>0</v>
      </c>
      <c r="J1039" s="1015">
        <v>8169165.8899999997</v>
      </c>
      <c r="K1039" s="1012" t="s">
        <v>1196</v>
      </c>
      <c r="L1039" s="1015"/>
      <c r="M1039" s="1015"/>
      <c r="N1039" s="1016"/>
      <c r="O1039" s="1015"/>
      <c r="P1039" s="1015"/>
      <c r="Q1039" s="1015"/>
      <c r="R1039" s="1015"/>
      <c r="S1039" s="1016"/>
    </row>
    <row r="1040" spans="1:19">
      <c r="A1040" s="1012" t="s">
        <v>1891</v>
      </c>
      <c r="B1040" s="1012" t="s">
        <v>283</v>
      </c>
      <c r="C1040" s="1012" t="s">
        <v>1892</v>
      </c>
      <c r="D1040" s="1012" t="s">
        <v>1893</v>
      </c>
      <c r="E1040" s="1012" t="s">
        <v>19</v>
      </c>
      <c r="F1040" s="1013">
        <v>40646</v>
      </c>
      <c r="G1040" s="1012" t="s">
        <v>283</v>
      </c>
      <c r="H1040" s="1015"/>
      <c r="I1040" s="1015"/>
      <c r="J1040" s="1015"/>
      <c r="K1040" s="1012" t="s">
        <v>283</v>
      </c>
      <c r="L1040" s="1015">
        <v>7000000</v>
      </c>
      <c r="M1040" s="1015"/>
      <c r="N1040" s="1016">
        <v>280</v>
      </c>
      <c r="O1040" s="1015">
        <v>25000</v>
      </c>
      <c r="P1040" s="1015"/>
      <c r="Q1040" s="1015"/>
      <c r="R1040" s="1015">
        <v>350000</v>
      </c>
      <c r="S1040" s="1016">
        <v>35</v>
      </c>
    </row>
    <row r="1041" spans="1:19">
      <c r="A1041" s="1012" t="s">
        <v>1894</v>
      </c>
      <c r="B1041" s="1012" t="s">
        <v>1895</v>
      </c>
      <c r="C1041" s="1012" t="s">
        <v>3032</v>
      </c>
      <c r="D1041" s="1012" t="s">
        <v>1896</v>
      </c>
      <c r="E1041" s="1012" t="s">
        <v>246</v>
      </c>
      <c r="F1041" s="1013">
        <v>39813</v>
      </c>
      <c r="G1041" s="1012" t="s">
        <v>284</v>
      </c>
      <c r="H1041" s="1015">
        <v>80347000</v>
      </c>
      <c r="I1041" s="1015">
        <v>0</v>
      </c>
      <c r="J1041" s="1015">
        <v>7461608.79</v>
      </c>
      <c r="K1041" s="1012" t="s">
        <v>898</v>
      </c>
      <c r="L1041" s="1015"/>
      <c r="M1041" s="1015"/>
      <c r="N1041" s="1016"/>
      <c r="O1041" s="1015"/>
      <c r="P1041" s="1015"/>
      <c r="Q1041" s="1015"/>
      <c r="R1041" s="1015"/>
      <c r="S1041" s="1016"/>
    </row>
    <row r="1042" spans="1:19">
      <c r="A1042" s="1012" t="s">
        <v>1894</v>
      </c>
      <c r="B1042" s="1012" t="s">
        <v>283</v>
      </c>
      <c r="C1042" s="1012" t="s">
        <v>3032</v>
      </c>
      <c r="D1042" s="1012" t="s">
        <v>1896</v>
      </c>
      <c r="E1042" s="1012" t="s">
        <v>246</v>
      </c>
      <c r="F1042" s="1013">
        <v>41743</v>
      </c>
      <c r="G1042" s="1012" t="s">
        <v>283</v>
      </c>
      <c r="H1042" s="1015"/>
      <c r="I1042" s="1015"/>
      <c r="J1042" s="1015"/>
      <c r="K1042" s="1012" t="s">
        <v>283</v>
      </c>
      <c r="L1042" s="1015">
        <v>3279764.54</v>
      </c>
      <c r="M1042" s="1015"/>
      <c r="N1042" s="1016">
        <v>2089022</v>
      </c>
      <c r="O1042" s="1015">
        <v>1.57</v>
      </c>
      <c r="P1042" s="1015">
        <v>-77067235.459999993</v>
      </c>
      <c r="Q1042" s="1015"/>
      <c r="R1042" s="1015"/>
      <c r="S1042" s="1016"/>
    </row>
    <row r="1043" spans="1:19">
      <c r="A1043" s="1012" t="s">
        <v>1894</v>
      </c>
      <c r="B1043" s="1012" t="s">
        <v>283</v>
      </c>
      <c r="C1043" s="1012" t="s">
        <v>3032</v>
      </c>
      <c r="D1043" s="1012" t="s">
        <v>1896</v>
      </c>
      <c r="E1043" s="1012" t="s">
        <v>246</v>
      </c>
      <c r="F1043" s="1013">
        <v>42991</v>
      </c>
      <c r="G1043" s="1012" t="s">
        <v>283</v>
      </c>
      <c r="H1043" s="1015"/>
      <c r="I1043" s="1015"/>
      <c r="J1043" s="1015"/>
      <c r="K1043" s="1012" t="s">
        <v>283</v>
      </c>
      <c r="L1043" s="1015"/>
      <c r="M1043" s="1015"/>
      <c r="N1043" s="1016"/>
      <c r="O1043" s="1015"/>
      <c r="P1043" s="1015"/>
      <c r="Q1043" s="1015"/>
      <c r="R1043" s="1015">
        <v>1671000</v>
      </c>
      <c r="S1043" s="1016">
        <v>75763.31</v>
      </c>
    </row>
    <row r="1044" spans="1:19">
      <c r="A1044" s="1012" t="s">
        <v>1897</v>
      </c>
      <c r="B1044" s="1012" t="s">
        <v>3033</v>
      </c>
      <c r="C1044" s="1012" t="s">
        <v>1898</v>
      </c>
      <c r="D1044" s="1012" t="s">
        <v>1062</v>
      </c>
      <c r="E1044" s="1012" t="s">
        <v>967</v>
      </c>
      <c r="F1044" s="1013">
        <v>40011</v>
      </c>
      <c r="G1044" s="1012" t="s">
        <v>7</v>
      </c>
      <c r="H1044" s="1015">
        <v>6800000</v>
      </c>
      <c r="I1044" s="1015">
        <v>5308193.1147999996</v>
      </c>
      <c r="J1044" s="1015">
        <v>3555361.24</v>
      </c>
      <c r="K1044" s="1012" t="s">
        <v>3027</v>
      </c>
      <c r="L1044" s="1015"/>
      <c r="M1044" s="1015"/>
      <c r="N1044" s="1016"/>
      <c r="O1044" s="1015"/>
      <c r="P1044" s="1015"/>
      <c r="Q1044" s="1015"/>
      <c r="R1044" s="1015"/>
      <c r="S1044" s="1016"/>
    </row>
    <row r="1045" spans="1:19">
      <c r="A1045" s="1012" t="s">
        <v>1897</v>
      </c>
      <c r="B1045" s="1012" t="s">
        <v>283</v>
      </c>
      <c r="C1045" s="1012" t="s">
        <v>1898</v>
      </c>
      <c r="D1045" s="1012" t="s">
        <v>1062</v>
      </c>
      <c r="E1045" s="1012" t="s">
        <v>967</v>
      </c>
      <c r="F1045" s="1013">
        <v>43481</v>
      </c>
      <c r="G1045" s="1012" t="s">
        <v>283</v>
      </c>
      <c r="H1045" s="1015"/>
      <c r="I1045" s="1015"/>
      <c r="J1045" s="1015"/>
      <c r="K1045" s="1012" t="s">
        <v>283</v>
      </c>
      <c r="L1045" s="1015">
        <v>999999.77</v>
      </c>
      <c r="M1045" s="1015"/>
      <c r="N1045" s="1016">
        <v>1204819</v>
      </c>
      <c r="O1045" s="1015">
        <v>0.83</v>
      </c>
      <c r="P1045" s="1015">
        <v>-491807.1152</v>
      </c>
      <c r="Q1045" s="1015"/>
      <c r="R1045" s="1015"/>
      <c r="S1045" s="1016"/>
    </row>
    <row r="1046" spans="1:19">
      <c r="A1046" s="1012" t="s">
        <v>1899</v>
      </c>
      <c r="B1046" s="1012" t="s">
        <v>891</v>
      </c>
      <c r="C1046" s="1012" t="s">
        <v>1900</v>
      </c>
      <c r="D1046" s="1012" t="s">
        <v>1901</v>
      </c>
      <c r="E1046" s="1012" t="s">
        <v>948</v>
      </c>
      <c r="F1046" s="1013">
        <v>39885</v>
      </c>
      <c r="G1046" s="1012" t="s">
        <v>285</v>
      </c>
      <c r="H1046" s="1015">
        <v>425000</v>
      </c>
      <c r="I1046" s="1015">
        <v>0</v>
      </c>
      <c r="J1046" s="1015">
        <v>487524.22</v>
      </c>
      <c r="K1046" s="1012" t="s">
        <v>1196</v>
      </c>
      <c r="L1046" s="1015"/>
      <c r="M1046" s="1015"/>
      <c r="N1046" s="1016"/>
      <c r="O1046" s="1015"/>
      <c r="P1046" s="1015"/>
      <c r="Q1046" s="1015"/>
      <c r="R1046" s="1015"/>
      <c r="S1046" s="1016"/>
    </row>
    <row r="1047" spans="1:19">
      <c r="A1047" s="1012" t="s">
        <v>1899</v>
      </c>
      <c r="B1047" s="1012" t="s">
        <v>283</v>
      </c>
      <c r="C1047" s="1012" t="s">
        <v>1900</v>
      </c>
      <c r="D1047" s="1012" t="s">
        <v>1901</v>
      </c>
      <c r="E1047" s="1012" t="s">
        <v>948</v>
      </c>
      <c r="F1047" s="1013">
        <v>40541</v>
      </c>
      <c r="G1047" s="1012" t="s">
        <v>283</v>
      </c>
      <c r="H1047" s="1015"/>
      <c r="I1047" s="1015"/>
      <c r="J1047" s="1015"/>
      <c r="K1047" s="1012" t="s">
        <v>283</v>
      </c>
      <c r="L1047" s="1015">
        <v>425000</v>
      </c>
      <c r="M1047" s="1015"/>
      <c r="N1047" s="1016">
        <v>425</v>
      </c>
      <c r="O1047" s="1015">
        <v>1000</v>
      </c>
      <c r="P1047" s="1015"/>
      <c r="Q1047" s="1015"/>
      <c r="R1047" s="1015">
        <v>21000</v>
      </c>
      <c r="S1047" s="1016">
        <v>21</v>
      </c>
    </row>
    <row r="1048" spans="1:19">
      <c r="A1048" s="1012" t="s">
        <v>1902</v>
      </c>
      <c r="B1048" s="1012" t="s">
        <v>858</v>
      </c>
      <c r="C1048" s="1012" t="s">
        <v>1903</v>
      </c>
      <c r="D1048" s="1012" t="s">
        <v>1904</v>
      </c>
      <c r="E1048" s="1012" t="s">
        <v>998</v>
      </c>
      <c r="F1048" s="1013">
        <v>39801</v>
      </c>
      <c r="G1048" s="1012" t="s">
        <v>284</v>
      </c>
      <c r="H1048" s="1015">
        <v>30255000</v>
      </c>
      <c r="I1048" s="1015">
        <v>0</v>
      </c>
      <c r="J1048" s="1015">
        <v>36849504.670000002</v>
      </c>
      <c r="K1048" s="1012" t="s">
        <v>1196</v>
      </c>
      <c r="L1048" s="1015"/>
      <c r="M1048" s="1015"/>
      <c r="N1048" s="1016"/>
      <c r="O1048" s="1015"/>
      <c r="P1048" s="1015"/>
      <c r="Q1048" s="1015"/>
      <c r="R1048" s="1015"/>
      <c r="S1048" s="1016"/>
    </row>
    <row r="1049" spans="1:19">
      <c r="A1049" s="1012" t="s">
        <v>1902</v>
      </c>
      <c r="B1049" s="1012" t="s">
        <v>283</v>
      </c>
      <c r="C1049" s="1012" t="s">
        <v>1903</v>
      </c>
      <c r="D1049" s="1012" t="s">
        <v>1904</v>
      </c>
      <c r="E1049" s="1012" t="s">
        <v>998</v>
      </c>
      <c r="F1049" s="1013">
        <v>41038</v>
      </c>
      <c r="G1049" s="1012" t="s">
        <v>283</v>
      </c>
      <c r="H1049" s="1015"/>
      <c r="I1049" s="1015"/>
      <c r="J1049" s="1015"/>
      <c r="K1049" s="1012" t="s">
        <v>283</v>
      </c>
      <c r="L1049" s="1015">
        <v>12000000</v>
      </c>
      <c r="M1049" s="1015"/>
      <c r="N1049" s="1016">
        <v>12000</v>
      </c>
      <c r="O1049" s="1015">
        <v>1000</v>
      </c>
      <c r="P1049" s="1015"/>
      <c r="Q1049" s="1015"/>
      <c r="R1049" s="1015"/>
      <c r="S1049" s="1016"/>
    </row>
    <row r="1050" spans="1:19">
      <c r="A1050" s="1012" t="s">
        <v>1902</v>
      </c>
      <c r="B1050" s="1012" t="s">
        <v>283</v>
      </c>
      <c r="C1050" s="1012" t="s">
        <v>1903</v>
      </c>
      <c r="D1050" s="1012" t="s">
        <v>1904</v>
      </c>
      <c r="E1050" s="1012" t="s">
        <v>998</v>
      </c>
      <c r="F1050" s="1013">
        <v>41409</v>
      </c>
      <c r="G1050" s="1012" t="s">
        <v>283</v>
      </c>
      <c r="H1050" s="1015"/>
      <c r="I1050" s="1015"/>
      <c r="J1050" s="1015"/>
      <c r="K1050" s="1012" t="s">
        <v>283</v>
      </c>
      <c r="L1050" s="1015">
        <v>18255000</v>
      </c>
      <c r="M1050" s="1015"/>
      <c r="N1050" s="1016">
        <v>18255</v>
      </c>
      <c r="O1050" s="1015">
        <v>1000</v>
      </c>
      <c r="P1050" s="1015"/>
      <c r="Q1050" s="1015"/>
      <c r="R1050" s="1015"/>
      <c r="S1050" s="1016"/>
    </row>
    <row r="1051" spans="1:19">
      <c r="A1051" s="1012" t="s">
        <v>1902</v>
      </c>
      <c r="B1051" s="1012" t="s">
        <v>283</v>
      </c>
      <c r="C1051" s="1012" t="s">
        <v>1903</v>
      </c>
      <c r="D1051" s="1012" t="s">
        <v>1904</v>
      </c>
      <c r="E1051" s="1012" t="s">
        <v>998</v>
      </c>
      <c r="F1051" s="1013">
        <v>41437</v>
      </c>
      <c r="G1051" s="1012" t="s">
        <v>283</v>
      </c>
      <c r="H1051" s="1015"/>
      <c r="I1051" s="1015"/>
      <c r="J1051" s="1015"/>
      <c r="K1051" s="1012" t="s">
        <v>283</v>
      </c>
      <c r="L1051" s="1015"/>
      <c r="M1051" s="1015"/>
      <c r="N1051" s="1016"/>
      <c r="O1051" s="1015"/>
      <c r="P1051" s="1015"/>
      <c r="Q1051" s="1015"/>
      <c r="R1051" s="1015">
        <v>540000</v>
      </c>
      <c r="S1051" s="1016">
        <v>287133.59999999998</v>
      </c>
    </row>
    <row r="1052" spans="1:19">
      <c r="A1052" s="1012" t="s">
        <v>1905</v>
      </c>
      <c r="B1052" s="1012" t="s">
        <v>2967</v>
      </c>
      <c r="C1052" s="1012" t="s">
        <v>1906</v>
      </c>
      <c r="D1052" s="1012" t="s">
        <v>1907</v>
      </c>
      <c r="E1052" s="1012" t="s">
        <v>11</v>
      </c>
      <c r="F1052" s="1013">
        <v>39878</v>
      </c>
      <c r="G1052" s="1012" t="s">
        <v>284</v>
      </c>
      <c r="H1052" s="1015">
        <v>12895000</v>
      </c>
      <c r="I1052" s="1015">
        <v>0</v>
      </c>
      <c r="J1052" s="1015">
        <v>1219652</v>
      </c>
      <c r="K1052" s="1012" t="s">
        <v>898</v>
      </c>
      <c r="L1052" s="1015"/>
      <c r="M1052" s="1015"/>
      <c r="N1052" s="1016"/>
      <c r="O1052" s="1015"/>
      <c r="P1052" s="1015"/>
      <c r="Q1052" s="1015"/>
      <c r="R1052" s="1015"/>
      <c r="S1052" s="1016"/>
    </row>
    <row r="1053" spans="1:19">
      <c r="A1053" s="1012" t="s">
        <v>1905</v>
      </c>
      <c r="B1053" s="1012" t="s">
        <v>283</v>
      </c>
      <c r="C1053" s="1012" t="s">
        <v>1906</v>
      </c>
      <c r="D1053" s="1012" t="s">
        <v>1907</v>
      </c>
      <c r="E1053" s="1012" t="s">
        <v>11</v>
      </c>
      <c r="F1053" s="1013">
        <v>42471</v>
      </c>
      <c r="G1053" s="1012" t="s">
        <v>283</v>
      </c>
      <c r="H1053" s="1015"/>
      <c r="I1053" s="1015"/>
      <c r="J1053" s="1015"/>
      <c r="K1053" s="1012" t="s">
        <v>283</v>
      </c>
      <c r="L1053" s="1015">
        <v>128950</v>
      </c>
      <c r="M1053" s="1015"/>
      <c r="N1053" s="1016">
        <v>12895</v>
      </c>
      <c r="O1053" s="1015">
        <v>10</v>
      </c>
      <c r="P1053" s="1015">
        <v>-12766050</v>
      </c>
      <c r="Q1053" s="1015"/>
      <c r="R1053" s="1015"/>
      <c r="S1053" s="1016"/>
    </row>
    <row r="1054" spans="1:19">
      <c r="A1054" s="1012" t="s">
        <v>1908</v>
      </c>
      <c r="B1054" s="1012" t="s">
        <v>972</v>
      </c>
      <c r="C1054" s="1012" t="s">
        <v>1909</v>
      </c>
      <c r="D1054" s="1012" t="s">
        <v>1910</v>
      </c>
      <c r="E1054" s="1012" t="s">
        <v>153</v>
      </c>
      <c r="F1054" s="1013">
        <v>40067</v>
      </c>
      <c r="G1054" s="1012" t="s">
        <v>285</v>
      </c>
      <c r="H1054" s="1015">
        <v>7000000</v>
      </c>
      <c r="I1054" s="1015">
        <v>0</v>
      </c>
      <c r="J1054" s="1015">
        <v>8321471.0800000001</v>
      </c>
      <c r="K1054" s="1012" t="s">
        <v>1196</v>
      </c>
      <c r="L1054" s="1015"/>
      <c r="M1054" s="1015"/>
      <c r="N1054" s="1016"/>
      <c r="O1054" s="1015"/>
      <c r="P1054" s="1015"/>
      <c r="Q1054" s="1015"/>
      <c r="R1054" s="1015"/>
      <c r="S1054" s="1016"/>
    </row>
    <row r="1055" spans="1:19">
      <c r="A1055" s="1012" t="s">
        <v>1908</v>
      </c>
      <c r="B1055" s="1012" t="s">
        <v>283</v>
      </c>
      <c r="C1055" s="1012" t="s">
        <v>1909</v>
      </c>
      <c r="D1055" s="1012" t="s">
        <v>1910</v>
      </c>
      <c r="E1055" s="1012" t="s">
        <v>153</v>
      </c>
      <c r="F1055" s="1013">
        <v>41107</v>
      </c>
      <c r="G1055" s="1012" t="s">
        <v>283</v>
      </c>
      <c r="H1055" s="1015"/>
      <c r="I1055" s="1015"/>
      <c r="J1055" s="1015"/>
      <c r="K1055" s="1012" t="s">
        <v>283</v>
      </c>
      <c r="L1055" s="1015">
        <v>7000000</v>
      </c>
      <c r="M1055" s="1015"/>
      <c r="N1055" s="1016">
        <v>7000</v>
      </c>
      <c r="O1055" s="1015">
        <v>1000</v>
      </c>
      <c r="P1055" s="1015"/>
      <c r="Q1055" s="1015"/>
      <c r="R1055" s="1015">
        <v>248000</v>
      </c>
      <c r="S1055" s="1016">
        <v>248</v>
      </c>
    </row>
    <row r="1056" spans="1:19">
      <c r="A1056" s="1012" t="s">
        <v>1911</v>
      </c>
      <c r="B1056" s="1012" t="s">
        <v>953</v>
      </c>
      <c r="C1056" s="1012" t="s">
        <v>1912</v>
      </c>
      <c r="D1056" s="1012" t="s">
        <v>1913</v>
      </c>
      <c r="E1056" s="1012" t="s">
        <v>1865</v>
      </c>
      <c r="F1056" s="1013">
        <v>39801</v>
      </c>
      <c r="G1056" s="1012" t="s">
        <v>284</v>
      </c>
      <c r="H1056" s="1015">
        <v>81698000</v>
      </c>
      <c r="I1056" s="1015">
        <v>0</v>
      </c>
      <c r="J1056" s="1015">
        <v>94686087.219999999</v>
      </c>
      <c r="K1056" s="1012" t="s">
        <v>1196</v>
      </c>
      <c r="L1056" s="1015"/>
      <c r="M1056" s="1015"/>
      <c r="N1056" s="1016"/>
      <c r="O1056" s="1015"/>
      <c r="P1056" s="1015"/>
      <c r="Q1056" s="1015"/>
      <c r="R1056" s="1015"/>
      <c r="S1056" s="1016"/>
    </row>
    <row r="1057" spans="1:19">
      <c r="A1057" s="1012" t="s">
        <v>1911</v>
      </c>
      <c r="B1057" s="1012" t="s">
        <v>283</v>
      </c>
      <c r="C1057" s="1012" t="s">
        <v>1912</v>
      </c>
      <c r="D1057" s="1012" t="s">
        <v>1913</v>
      </c>
      <c r="E1057" s="1012" t="s">
        <v>1865</v>
      </c>
      <c r="F1057" s="1013">
        <v>40801</v>
      </c>
      <c r="G1057" s="1012" t="s">
        <v>283</v>
      </c>
      <c r="H1057" s="1015"/>
      <c r="I1057" s="1015"/>
      <c r="J1057" s="1015"/>
      <c r="K1057" s="1012" t="s">
        <v>283</v>
      </c>
      <c r="L1057" s="1015">
        <v>81698000</v>
      </c>
      <c r="M1057" s="1015"/>
      <c r="N1057" s="1016">
        <v>81698</v>
      </c>
      <c r="O1057" s="1015">
        <v>1000</v>
      </c>
      <c r="P1057" s="1015"/>
      <c r="Q1057" s="1015"/>
      <c r="R1057" s="1015"/>
      <c r="S1057" s="1016"/>
    </row>
    <row r="1058" spans="1:19">
      <c r="A1058" s="1012" t="s">
        <v>1911</v>
      </c>
      <c r="B1058" s="1012" t="s">
        <v>283</v>
      </c>
      <c r="C1058" s="1012" t="s">
        <v>1912</v>
      </c>
      <c r="D1058" s="1012" t="s">
        <v>1913</v>
      </c>
      <c r="E1058" s="1012" t="s">
        <v>1865</v>
      </c>
      <c r="F1058" s="1013">
        <v>40814</v>
      </c>
      <c r="G1058" s="1012" t="s">
        <v>283</v>
      </c>
      <c r="H1058" s="1015"/>
      <c r="I1058" s="1015"/>
      <c r="J1058" s="1015"/>
      <c r="K1058" s="1012" t="s">
        <v>283</v>
      </c>
      <c r="L1058" s="1015"/>
      <c r="M1058" s="1015"/>
      <c r="N1058" s="1016"/>
      <c r="O1058" s="1015"/>
      <c r="P1058" s="1015"/>
      <c r="Q1058" s="1015"/>
      <c r="R1058" s="1015">
        <v>1800000</v>
      </c>
      <c r="S1058" s="1016">
        <v>609687</v>
      </c>
    </row>
    <row r="1059" spans="1:19">
      <c r="A1059" s="1012" t="s">
        <v>1914</v>
      </c>
      <c r="B1059" s="1012" t="s">
        <v>1915</v>
      </c>
      <c r="C1059" s="1012" t="s">
        <v>1916</v>
      </c>
      <c r="D1059" s="1012" t="s">
        <v>1896</v>
      </c>
      <c r="E1059" s="1012" t="s">
        <v>246</v>
      </c>
      <c r="F1059" s="1013">
        <v>40081</v>
      </c>
      <c r="G1059" s="1012" t="s">
        <v>285</v>
      </c>
      <c r="H1059" s="1015">
        <v>10103000</v>
      </c>
      <c r="I1059" s="1015">
        <v>0</v>
      </c>
      <c r="J1059" s="1015">
        <v>11353284.460000001</v>
      </c>
      <c r="K1059" s="1012" t="s">
        <v>1196</v>
      </c>
      <c r="L1059" s="1015"/>
      <c r="M1059" s="1015"/>
      <c r="N1059" s="1016"/>
      <c r="O1059" s="1015"/>
      <c r="P1059" s="1015"/>
      <c r="Q1059" s="1015"/>
      <c r="R1059" s="1015"/>
      <c r="S1059" s="1016"/>
    </row>
    <row r="1060" spans="1:19">
      <c r="A1060" s="1012" t="s">
        <v>1914</v>
      </c>
      <c r="B1060" s="1012" t="s">
        <v>283</v>
      </c>
      <c r="C1060" s="1012" t="s">
        <v>1916</v>
      </c>
      <c r="D1060" s="1012" t="s">
        <v>1896</v>
      </c>
      <c r="E1060" s="1012" t="s">
        <v>246</v>
      </c>
      <c r="F1060" s="1013">
        <v>40618</v>
      </c>
      <c r="G1060" s="1012" t="s">
        <v>283</v>
      </c>
      <c r="H1060" s="1015"/>
      <c r="I1060" s="1015"/>
      <c r="J1060" s="1015"/>
      <c r="K1060" s="1012" t="s">
        <v>283</v>
      </c>
      <c r="L1060" s="1015">
        <v>2606000</v>
      </c>
      <c r="M1060" s="1015"/>
      <c r="N1060" s="1016">
        <v>2606</v>
      </c>
      <c r="O1060" s="1015">
        <v>1000</v>
      </c>
      <c r="P1060" s="1015"/>
      <c r="Q1060" s="1015"/>
      <c r="R1060" s="1015"/>
      <c r="S1060" s="1016"/>
    </row>
    <row r="1061" spans="1:19">
      <c r="A1061" s="1012" t="s">
        <v>1914</v>
      </c>
      <c r="B1061" s="1012" t="s">
        <v>283</v>
      </c>
      <c r="C1061" s="1012" t="s">
        <v>1916</v>
      </c>
      <c r="D1061" s="1012" t="s">
        <v>1896</v>
      </c>
      <c r="E1061" s="1012" t="s">
        <v>246</v>
      </c>
      <c r="F1061" s="1013">
        <v>40766</v>
      </c>
      <c r="G1061" s="1012" t="s">
        <v>283</v>
      </c>
      <c r="H1061" s="1015"/>
      <c r="I1061" s="1015"/>
      <c r="J1061" s="1015"/>
      <c r="K1061" s="1012" t="s">
        <v>283</v>
      </c>
      <c r="L1061" s="1015">
        <v>7497000</v>
      </c>
      <c r="M1061" s="1015"/>
      <c r="N1061" s="1016">
        <v>7497</v>
      </c>
      <c r="O1061" s="1015">
        <v>1000</v>
      </c>
      <c r="P1061" s="1015"/>
      <c r="Q1061" s="1015"/>
      <c r="R1061" s="1015">
        <v>303000</v>
      </c>
      <c r="S1061" s="1016">
        <v>303</v>
      </c>
    </row>
    <row r="1062" spans="1:19">
      <c r="A1062" s="1012" t="s">
        <v>1917</v>
      </c>
      <c r="B1062" s="1012" t="s">
        <v>858</v>
      </c>
      <c r="C1062" s="1012" t="s">
        <v>1918</v>
      </c>
      <c r="D1062" s="1012" t="s">
        <v>1125</v>
      </c>
      <c r="E1062" s="1012" t="s">
        <v>6</v>
      </c>
      <c r="F1062" s="1013">
        <v>39773</v>
      </c>
      <c r="G1062" s="1012" t="s">
        <v>284</v>
      </c>
      <c r="H1062" s="1015">
        <v>40000000</v>
      </c>
      <c r="I1062" s="1015">
        <v>0</v>
      </c>
      <c r="J1062" s="1015">
        <v>46901266.799999997</v>
      </c>
      <c r="K1062" s="1012" t="s">
        <v>1196</v>
      </c>
      <c r="L1062" s="1015"/>
      <c r="M1062" s="1015"/>
      <c r="N1062" s="1016"/>
      <c r="O1062" s="1015"/>
      <c r="P1062" s="1015"/>
      <c r="Q1062" s="1015"/>
      <c r="R1062" s="1015"/>
      <c r="S1062" s="1016"/>
    </row>
    <row r="1063" spans="1:19">
      <c r="A1063" s="1012" t="s">
        <v>1917</v>
      </c>
      <c r="B1063" s="1012" t="s">
        <v>283</v>
      </c>
      <c r="C1063" s="1012" t="s">
        <v>1918</v>
      </c>
      <c r="D1063" s="1012" t="s">
        <v>1125</v>
      </c>
      <c r="E1063" s="1012" t="s">
        <v>6</v>
      </c>
      <c r="F1063" s="1013">
        <v>40975</v>
      </c>
      <c r="G1063" s="1012" t="s">
        <v>283</v>
      </c>
      <c r="H1063" s="1015"/>
      <c r="I1063" s="1015"/>
      <c r="J1063" s="1015"/>
      <c r="K1063" s="1012" t="s">
        <v>283</v>
      </c>
      <c r="L1063" s="1015">
        <v>40000000</v>
      </c>
      <c r="M1063" s="1015"/>
      <c r="N1063" s="1016">
        <v>40000</v>
      </c>
      <c r="O1063" s="1015">
        <v>1000</v>
      </c>
      <c r="P1063" s="1015"/>
      <c r="Q1063" s="1015"/>
      <c r="R1063" s="1015"/>
      <c r="S1063" s="1016"/>
    </row>
    <row r="1064" spans="1:19">
      <c r="A1064" s="1012" t="s">
        <v>1917</v>
      </c>
      <c r="B1064" s="1012" t="s">
        <v>283</v>
      </c>
      <c r="C1064" s="1012" t="s">
        <v>1918</v>
      </c>
      <c r="D1064" s="1012" t="s">
        <v>1125</v>
      </c>
      <c r="E1064" s="1012" t="s">
        <v>6</v>
      </c>
      <c r="F1064" s="1013">
        <v>41435</v>
      </c>
      <c r="G1064" s="1012" t="s">
        <v>283</v>
      </c>
      <c r="H1064" s="1015"/>
      <c r="I1064" s="1015"/>
      <c r="J1064" s="1015"/>
      <c r="K1064" s="1012" t="s">
        <v>283</v>
      </c>
      <c r="L1064" s="1015"/>
      <c r="M1064" s="1015"/>
      <c r="N1064" s="1016"/>
      <c r="O1064" s="1015"/>
      <c r="P1064" s="1015"/>
      <c r="Q1064" s="1015"/>
      <c r="R1064" s="1015">
        <v>140000</v>
      </c>
      <c r="S1064" s="1016">
        <v>462963</v>
      </c>
    </row>
    <row r="1065" spans="1:19">
      <c r="A1065" s="1012" t="s">
        <v>1919</v>
      </c>
      <c r="B1065" s="1012" t="s">
        <v>1354</v>
      </c>
      <c r="C1065" s="1012" t="s">
        <v>1920</v>
      </c>
      <c r="D1065" s="1012" t="s">
        <v>1921</v>
      </c>
      <c r="E1065" s="1012" t="s">
        <v>188</v>
      </c>
      <c r="F1065" s="1013">
        <v>39773</v>
      </c>
      <c r="G1065" s="1012" t="s">
        <v>284</v>
      </c>
      <c r="H1065" s="1015">
        <v>24000000</v>
      </c>
      <c r="I1065" s="1015">
        <v>0</v>
      </c>
      <c r="J1065" s="1015">
        <v>26953333.329999998</v>
      </c>
      <c r="K1065" s="1012" t="s">
        <v>1196</v>
      </c>
      <c r="L1065" s="1015"/>
      <c r="M1065" s="1015"/>
      <c r="N1065" s="1016"/>
      <c r="O1065" s="1015"/>
      <c r="P1065" s="1015"/>
      <c r="Q1065" s="1015"/>
      <c r="R1065" s="1015"/>
      <c r="S1065" s="1016"/>
    </row>
    <row r="1066" spans="1:19">
      <c r="A1066" s="1012" t="s">
        <v>1919</v>
      </c>
      <c r="B1066" s="1012" t="s">
        <v>283</v>
      </c>
      <c r="C1066" s="1012" t="s">
        <v>1920</v>
      </c>
      <c r="D1066" s="1012" t="s">
        <v>1921</v>
      </c>
      <c r="E1066" s="1012" t="s">
        <v>188</v>
      </c>
      <c r="F1066" s="1013">
        <v>40534</v>
      </c>
      <c r="G1066" s="1012" t="s">
        <v>283</v>
      </c>
      <c r="H1066" s="1015"/>
      <c r="I1066" s="1015"/>
      <c r="J1066" s="1015"/>
      <c r="K1066" s="1012" t="s">
        <v>283</v>
      </c>
      <c r="L1066" s="1015">
        <v>24000000</v>
      </c>
      <c r="M1066" s="1015"/>
      <c r="N1066" s="1016">
        <v>24000</v>
      </c>
      <c r="O1066" s="1015">
        <v>1000</v>
      </c>
      <c r="P1066" s="1015"/>
      <c r="Q1066" s="1015"/>
      <c r="R1066" s="1015"/>
      <c r="S1066" s="1016"/>
    </row>
    <row r="1067" spans="1:19">
      <c r="A1067" s="1012" t="s">
        <v>1919</v>
      </c>
      <c r="B1067" s="1012" t="s">
        <v>283</v>
      </c>
      <c r="C1067" s="1012" t="s">
        <v>1920</v>
      </c>
      <c r="D1067" s="1012" t="s">
        <v>1921</v>
      </c>
      <c r="E1067" s="1012" t="s">
        <v>188</v>
      </c>
      <c r="F1067" s="1013">
        <v>40772</v>
      </c>
      <c r="G1067" s="1012" t="s">
        <v>283</v>
      </c>
      <c r="H1067" s="1015"/>
      <c r="I1067" s="1015"/>
      <c r="J1067" s="1015"/>
      <c r="K1067" s="1012" t="s">
        <v>283</v>
      </c>
      <c r="L1067" s="1015"/>
      <c r="M1067" s="1015"/>
      <c r="N1067" s="1016"/>
      <c r="O1067" s="1015"/>
      <c r="P1067" s="1015"/>
      <c r="Q1067" s="1015"/>
      <c r="R1067" s="1015">
        <v>450000</v>
      </c>
      <c r="S1067" s="1016">
        <v>138037</v>
      </c>
    </row>
    <row r="1068" spans="1:19">
      <c r="A1068" s="1012" t="s">
        <v>1922</v>
      </c>
      <c r="B1068" s="1012" t="s">
        <v>858</v>
      </c>
      <c r="C1068" s="1012" t="s">
        <v>1923</v>
      </c>
      <c r="D1068" s="1012" t="s">
        <v>1924</v>
      </c>
      <c r="E1068" s="1012" t="s">
        <v>6</v>
      </c>
      <c r="F1068" s="1013">
        <v>39892</v>
      </c>
      <c r="G1068" s="1012" t="s">
        <v>284</v>
      </c>
      <c r="H1068" s="1015">
        <v>21000000</v>
      </c>
      <c r="I1068" s="1015">
        <v>0</v>
      </c>
      <c r="J1068" s="1015">
        <v>27241335.260000002</v>
      </c>
      <c r="K1068" s="1012" t="s">
        <v>1196</v>
      </c>
      <c r="L1068" s="1015"/>
      <c r="M1068" s="1015"/>
      <c r="N1068" s="1016"/>
      <c r="O1068" s="1015"/>
      <c r="P1068" s="1015"/>
      <c r="Q1068" s="1015"/>
      <c r="R1068" s="1015"/>
      <c r="S1068" s="1016"/>
    </row>
    <row r="1069" spans="1:19">
      <c r="A1069" s="1012" t="s">
        <v>1922</v>
      </c>
      <c r="B1069" s="1012" t="s">
        <v>283</v>
      </c>
      <c r="C1069" s="1012" t="s">
        <v>1923</v>
      </c>
      <c r="D1069" s="1012" t="s">
        <v>1924</v>
      </c>
      <c r="E1069" s="1012" t="s">
        <v>6</v>
      </c>
      <c r="F1069" s="1013">
        <v>41472</v>
      </c>
      <c r="G1069" s="1012" t="s">
        <v>283</v>
      </c>
      <c r="H1069" s="1015"/>
      <c r="I1069" s="1015"/>
      <c r="J1069" s="1015"/>
      <c r="K1069" s="1012" t="s">
        <v>283</v>
      </c>
      <c r="L1069" s="1015">
        <v>21000000</v>
      </c>
      <c r="M1069" s="1015"/>
      <c r="N1069" s="1016">
        <v>21000</v>
      </c>
      <c r="O1069" s="1015">
        <v>1000</v>
      </c>
      <c r="P1069" s="1015"/>
      <c r="Q1069" s="1015"/>
      <c r="R1069" s="1015"/>
      <c r="S1069" s="1016"/>
    </row>
    <row r="1070" spans="1:19">
      <c r="A1070" s="1012" t="s">
        <v>1922</v>
      </c>
      <c r="B1070" s="1012" t="s">
        <v>283</v>
      </c>
      <c r="C1070" s="1012" t="s">
        <v>1923</v>
      </c>
      <c r="D1070" s="1012" t="s">
        <v>1924</v>
      </c>
      <c r="E1070" s="1012" t="s">
        <v>6</v>
      </c>
      <c r="F1070" s="1013">
        <v>41493</v>
      </c>
      <c r="G1070" s="1012" t="s">
        <v>283</v>
      </c>
      <c r="H1070" s="1015"/>
      <c r="I1070" s="1015"/>
      <c r="J1070" s="1015"/>
      <c r="K1070" s="1012" t="s">
        <v>283</v>
      </c>
      <c r="L1070" s="1015"/>
      <c r="M1070" s="1015"/>
      <c r="N1070" s="1016"/>
      <c r="O1070" s="1015"/>
      <c r="P1070" s="1015"/>
      <c r="Q1070" s="1015"/>
      <c r="R1070" s="1015">
        <v>1575000</v>
      </c>
      <c r="S1070" s="1016">
        <v>611650</v>
      </c>
    </row>
    <row r="1071" spans="1:19">
      <c r="A1071" s="1012" t="s">
        <v>1925</v>
      </c>
      <c r="B1071" s="1012" t="s">
        <v>858</v>
      </c>
      <c r="C1071" s="1012" t="s">
        <v>1926</v>
      </c>
      <c r="D1071" s="1012" t="s">
        <v>1927</v>
      </c>
      <c r="E1071" s="1012" t="s">
        <v>1928</v>
      </c>
      <c r="F1071" s="1013">
        <v>39773</v>
      </c>
      <c r="G1071" s="1012" t="s">
        <v>284</v>
      </c>
      <c r="H1071" s="1015">
        <v>25000000</v>
      </c>
      <c r="I1071" s="1015">
        <v>0</v>
      </c>
      <c r="J1071" s="1015">
        <v>26316666.670000002</v>
      </c>
      <c r="K1071" s="1012" t="s">
        <v>1196</v>
      </c>
      <c r="L1071" s="1015"/>
      <c r="M1071" s="1015"/>
      <c r="N1071" s="1016"/>
      <c r="O1071" s="1015"/>
      <c r="P1071" s="1015"/>
      <c r="Q1071" s="1015"/>
      <c r="R1071" s="1015"/>
      <c r="S1071" s="1016"/>
    </row>
    <row r="1072" spans="1:19">
      <c r="A1072" s="1012" t="s">
        <v>1925</v>
      </c>
      <c r="B1072" s="1012" t="s">
        <v>283</v>
      </c>
      <c r="C1072" s="1012" t="s">
        <v>1926</v>
      </c>
      <c r="D1072" s="1012" t="s">
        <v>1927</v>
      </c>
      <c r="E1072" s="1012" t="s">
        <v>1928</v>
      </c>
      <c r="F1072" s="1013">
        <v>39967</v>
      </c>
      <c r="G1072" s="1012" t="s">
        <v>283</v>
      </c>
      <c r="H1072" s="1015"/>
      <c r="I1072" s="1015"/>
      <c r="J1072" s="1015"/>
      <c r="K1072" s="1012" t="s">
        <v>283</v>
      </c>
      <c r="L1072" s="1015">
        <v>25000000</v>
      </c>
      <c r="M1072" s="1015"/>
      <c r="N1072" s="1016">
        <v>25000</v>
      </c>
      <c r="O1072" s="1015">
        <v>1000</v>
      </c>
      <c r="P1072" s="1015"/>
      <c r="Q1072" s="1015"/>
      <c r="R1072" s="1015"/>
      <c r="S1072" s="1016"/>
    </row>
    <row r="1073" spans="1:19">
      <c r="A1073" s="1012" t="s">
        <v>1925</v>
      </c>
      <c r="B1073" s="1012" t="s">
        <v>283</v>
      </c>
      <c r="C1073" s="1012" t="s">
        <v>1926</v>
      </c>
      <c r="D1073" s="1012" t="s">
        <v>1927</v>
      </c>
      <c r="E1073" s="1012" t="s">
        <v>1928</v>
      </c>
      <c r="F1073" s="1013">
        <v>39994</v>
      </c>
      <c r="G1073" s="1012" t="s">
        <v>283</v>
      </c>
      <c r="H1073" s="1015"/>
      <c r="I1073" s="1015"/>
      <c r="J1073" s="1015"/>
      <c r="K1073" s="1012" t="s">
        <v>283</v>
      </c>
      <c r="L1073" s="1015"/>
      <c r="M1073" s="1015"/>
      <c r="N1073" s="1016"/>
      <c r="O1073" s="1015"/>
      <c r="P1073" s="1015"/>
      <c r="Q1073" s="1015"/>
      <c r="R1073" s="1015">
        <v>650000</v>
      </c>
      <c r="S1073" s="1016">
        <v>302419</v>
      </c>
    </row>
    <row r="1074" spans="1:19">
      <c r="A1074" s="1012" t="s">
        <v>1929</v>
      </c>
      <c r="B1074" s="1012" t="s">
        <v>1930</v>
      </c>
      <c r="C1074" s="1012" t="s">
        <v>1931</v>
      </c>
      <c r="D1074" s="1012" t="s">
        <v>1768</v>
      </c>
      <c r="E1074" s="1012" t="s">
        <v>83</v>
      </c>
      <c r="F1074" s="1013">
        <v>39941</v>
      </c>
      <c r="G1074" s="1012" t="s">
        <v>285</v>
      </c>
      <c r="H1074" s="1015">
        <v>3091000</v>
      </c>
      <c r="I1074" s="1015">
        <v>0</v>
      </c>
      <c r="J1074" s="1015">
        <v>6211926.79</v>
      </c>
      <c r="K1074" s="1012" t="s">
        <v>1196</v>
      </c>
      <c r="L1074" s="1015"/>
      <c r="M1074" s="1015"/>
      <c r="N1074" s="1016"/>
      <c r="O1074" s="1015"/>
      <c r="P1074" s="1015"/>
      <c r="Q1074" s="1015"/>
      <c r="R1074" s="1015"/>
      <c r="S1074" s="1016"/>
    </row>
    <row r="1075" spans="1:19">
      <c r="A1075" s="1012" t="s">
        <v>1929</v>
      </c>
      <c r="B1075" s="1012" t="s">
        <v>283</v>
      </c>
      <c r="C1075" s="1012" t="s">
        <v>1931</v>
      </c>
      <c r="D1075" s="1012" t="s">
        <v>1768</v>
      </c>
      <c r="E1075" s="1012" t="s">
        <v>83</v>
      </c>
      <c r="F1075" s="1013">
        <v>40169</v>
      </c>
      <c r="G1075" s="1012" t="s">
        <v>283</v>
      </c>
      <c r="H1075" s="1015">
        <v>2359000</v>
      </c>
      <c r="I1075" s="1015"/>
      <c r="J1075" s="1015"/>
      <c r="K1075" s="1012" t="s">
        <v>283</v>
      </c>
      <c r="L1075" s="1015"/>
      <c r="M1075" s="1015"/>
      <c r="N1075" s="1016"/>
      <c r="O1075" s="1015"/>
      <c r="P1075" s="1015"/>
      <c r="Q1075" s="1015"/>
      <c r="R1075" s="1015"/>
      <c r="S1075" s="1016"/>
    </row>
    <row r="1076" spans="1:19">
      <c r="A1076" s="1012" t="s">
        <v>1929</v>
      </c>
      <c r="B1076" s="1012" t="s">
        <v>283</v>
      </c>
      <c r="C1076" s="1012" t="s">
        <v>1931</v>
      </c>
      <c r="D1076" s="1012" t="s">
        <v>1768</v>
      </c>
      <c r="E1076" s="1012" t="s">
        <v>83</v>
      </c>
      <c r="F1076" s="1013">
        <v>40808</v>
      </c>
      <c r="G1076" s="1012" t="s">
        <v>283</v>
      </c>
      <c r="H1076" s="1015"/>
      <c r="I1076" s="1015"/>
      <c r="J1076" s="1015"/>
      <c r="K1076" s="1012" t="s">
        <v>283</v>
      </c>
      <c r="L1076" s="1015">
        <v>5450000</v>
      </c>
      <c r="M1076" s="1015"/>
      <c r="N1076" s="1016">
        <v>5450</v>
      </c>
      <c r="O1076" s="1015">
        <v>1000</v>
      </c>
      <c r="P1076" s="1015"/>
      <c r="Q1076" s="1015"/>
      <c r="R1076" s="1015">
        <v>155000</v>
      </c>
      <c r="S1076" s="1016">
        <v>155</v>
      </c>
    </row>
    <row r="1077" spans="1:19">
      <c r="A1077" s="1012" t="s">
        <v>1932</v>
      </c>
      <c r="B1077" s="1012" t="s">
        <v>1933</v>
      </c>
      <c r="C1077" s="1012" t="s">
        <v>1934</v>
      </c>
      <c r="D1077" s="1012" t="s">
        <v>1935</v>
      </c>
      <c r="E1077" s="1012" t="s">
        <v>894</v>
      </c>
      <c r="F1077" s="1013">
        <v>39878</v>
      </c>
      <c r="G1077" s="1012" t="s">
        <v>285</v>
      </c>
      <c r="H1077" s="1015">
        <v>6700000</v>
      </c>
      <c r="I1077" s="1015">
        <v>0</v>
      </c>
      <c r="J1077" s="1015">
        <v>6165312</v>
      </c>
      <c r="K1077" s="1012" t="s">
        <v>898</v>
      </c>
      <c r="L1077" s="1015"/>
      <c r="M1077" s="1015"/>
      <c r="N1077" s="1016"/>
      <c r="O1077" s="1015"/>
      <c r="P1077" s="1015"/>
      <c r="Q1077" s="1015"/>
      <c r="R1077" s="1015"/>
      <c r="S1077" s="1016"/>
    </row>
    <row r="1078" spans="1:19">
      <c r="A1078" s="1012" t="s">
        <v>1932</v>
      </c>
      <c r="B1078" s="1012" t="s">
        <v>283</v>
      </c>
      <c r="C1078" s="1012" t="s">
        <v>1934</v>
      </c>
      <c r="D1078" s="1012" t="s">
        <v>1935</v>
      </c>
      <c r="E1078" s="1012" t="s">
        <v>894</v>
      </c>
      <c r="F1078" s="1013">
        <v>41936</v>
      </c>
      <c r="G1078" s="1012" t="s">
        <v>283</v>
      </c>
      <c r="H1078" s="1015"/>
      <c r="I1078" s="1015"/>
      <c r="J1078" s="1015"/>
      <c r="K1078" s="1012" t="s">
        <v>283</v>
      </c>
      <c r="L1078" s="1015">
        <v>5547600</v>
      </c>
      <c r="M1078" s="1015"/>
      <c r="N1078" s="1016">
        <v>6700</v>
      </c>
      <c r="O1078" s="1015">
        <v>828</v>
      </c>
      <c r="P1078" s="1015">
        <v>-1152400</v>
      </c>
      <c r="Q1078" s="1015"/>
      <c r="R1078" s="1015"/>
      <c r="S1078" s="1016"/>
    </row>
    <row r="1079" spans="1:19">
      <c r="A1079" s="1012" t="s">
        <v>1936</v>
      </c>
      <c r="B1079" s="1012" t="s">
        <v>891</v>
      </c>
      <c r="C1079" s="1012" t="s">
        <v>1937</v>
      </c>
      <c r="D1079" s="1012" t="s">
        <v>1938</v>
      </c>
      <c r="E1079" s="1012" t="s">
        <v>83</v>
      </c>
      <c r="F1079" s="1013">
        <v>39843</v>
      </c>
      <c r="G1079" s="1012" t="s">
        <v>285</v>
      </c>
      <c r="H1079" s="1015">
        <v>4000000</v>
      </c>
      <c r="I1079" s="1015">
        <v>0</v>
      </c>
      <c r="J1079" s="1015">
        <v>4467049.67</v>
      </c>
      <c r="K1079" s="1012" t="s">
        <v>1196</v>
      </c>
      <c r="L1079" s="1015"/>
      <c r="M1079" s="1015"/>
      <c r="N1079" s="1016"/>
      <c r="O1079" s="1015"/>
      <c r="P1079" s="1015"/>
      <c r="Q1079" s="1015"/>
      <c r="R1079" s="1015"/>
      <c r="S1079" s="1016"/>
    </row>
    <row r="1080" spans="1:19">
      <c r="A1080" s="1012" t="s">
        <v>1936</v>
      </c>
      <c r="B1080" s="1012" t="s">
        <v>283</v>
      </c>
      <c r="C1080" s="1012" t="s">
        <v>1937</v>
      </c>
      <c r="D1080" s="1012" t="s">
        <v>1938</v>
      </c>
      <c r="E1080" s="1012" t="s">
        <v>83</v>
      </c>
      <c r="F1080" s="1013">
        <v>40289</v>
      </c>
      <c r="G1080" s="1012" t="s">
        <v>283</v>
      </c>
      <c r="H1080" s="1015"/>
      <c r="I1080" s="1015"/>
      <c r="J1080" s="1015"/>
      <c r="K1080" s="1012" t="s">
        <v>283</v>
      </c>
      <c r="L1080" s="1015">
        <v>4000000</v>
      </c>
      <c r="M1080" s="1015"/>
      <c r="N1080" s="1016">
        <v>4000</v>
      </c>
      <c r="O1080" s="1015">
        <v>1000</v>
      </c>
      <c r="P1080" s="1015"/>
      <c r="Q1080" s="1015"/>
      <c r="R1080" s="1015">
        <v>200000</v>
      </c>
      <c r="S1080" s="1016">
        <v>200</v>
      </c>
    </row>
    <row r="1081" spans="1:19">
      <c r="A1081" s="1012" t="s">
        <v>1939</v>
      </c>
      <c r="B1081" s="1012"/>
      <c r="C1081" s="1012" t="s">
        <v>1940</v>
      </c>
      <c r="D1081" s="1012" t="s">
        <v>1941</v>
      </c>
      <c r="E1081" s="1012" t="s">
        <v>109</v>
      </c>
      <c r="F1081" s="1013">
        <v>39805</v>
      </c>
      <c r="G1081" s="1012" t="s">
        <v>284</v>
      </c>
      <c r="H1081" s="1015">
        <v>26000000</v>
      </c>
      <c r="I1081" s="1015">
        <v>0</v>
      </c>
      <c r="J1081" s="1015">
        <v>26563769.780000001</v>
      </c>
      <c r="K1081" s="1012" t="s">
        <v>898</v>
      </c>
      <c r="L1081" s="1015"/>
      <c r="M1081" s="1015"/>
      <c r="N1081" s="1016"/>
      <c r="O1081" s="1015"/>
      <c r="P1081" s="1015"/>
      <c r="Q1081" s="1015"/>
      <c r="R1081" s="1015"/>
      <c r="S1081" s="1016"/>
    </row>
    <row r="1082" spans="1:19">
      <c r="A1082" s="1012" t="s">
        <v>1939</v>
      </c>
      <c r="B1082" s="1012" t="s">
        <v>283</v>
      </c>
      <c r="C1082" s="1012" t="s">
        <v>1940</v>
      </c>
      <c r="D1082" s="1012" t="s">
        <v>1941</v>
      </c>
      <c r="E1082" s="1012" t="s">
        <v>109</v>
      </c>
      <c r="F1082" s="1013">
        <v>41312</v>
      </c>
      <c r="G1082" s="1012" t="s">
        <v>283</v>
      </c>
      <c r="H1082" s="1015"/>
      <c r="I1082" s="1015"/>
      <c r="J1082" s="1015"/>
      <c r="K1082" s="1012" t="s">
        <v>283</v>
      </c>
      <c r="L1082" s="1015">
        <v>2561325</v>
      </c>
      <c r="M1082" s="1015"/>
      <c r="N1082" s="1016">
        <v>3550</v>
      </c>
      <c r="O1082" s="1015">
        <v>721.5</v>
      </c>
      <c r="P1082" s="1015">
        <v>-988675</v>
      </c>
      <c r="Q1082" s="1015"/>
      <c r="R1082" s="1015"/>
      <c r="S1082" s="1016"/>
    </row>
    <row r="1083" spans="1:19">
      <c r="A1083" s="1012" t="s">
        <v>1939</v>
      </c>
      <c r="B1083" s="1012" t="s">
        <v>283</v>
      </c>
      <c r="C1083" s="1012" t="s">
        <v>1940</v>
      </c>
      <c r="D1083" s="1012" t="s">
        <v>1941</v>
      </c>
      <c r="E1083" s="1012" t="s">
        <v>109</v>
      </c>
      <c r="F1083" s="1013">
        <v>41313</v>
      </c>
      <c r="G1083" s="1012" t="s">
        <v>283</v>
      </c>
      <c r="H1083" s="1015"/>
      <c r="I1083" s="1015"/>
      <c r="J1083" s="1015"/>
      <c r="K1083" s="1012" t="s">
        <v>283</v>
      </c>
      <c r="L1083" s="1015">
        <v>16197675</v>
      </c>
      <c r="M1083" s="1015"/>
      <c r="N1083" s="1016">
        <v>22450</v>
      </c>
      <c r="O1083" s="1015">
        <v>721.5</v>
      </c>
      <c r="P1083" s="1015">
        <v>-6252325</v>
      </c>
      <c r="Q1083" s="1015"/>
      <c r="R1083" s="1015"/>
      <c r="S1083" s="1016"/>
    </row>
    <row r="1084" spans="1:19">
      <c r="A1084" s="1012" t="s">
        <v>1939</v>
      </c>
      <c r="B1084" s="1012" t="s">
        <v>283</v>
      </c>
      <c r="C1084" s="1012" t="s">
        <v>1940</v>
      </c>
      <c r="D1084" s="1012" t="s">
        <v>1941</v>
      </c>
      <c r="E1084" s="1012" t="s">
        <v>109</v>
      </c>
      <c r="F1084" s="1013">
        <v>41359</v>
      </c>
      <c r="G1084" s="1012" t="s">
        <v>283</v>
      </c>
      <c r="H1084" s="1015"/>
      <c r="I1084" s="1015"/>
      <c r="J1084" s="1015"/>
      <c r="K1084" s="1012" t="s">
        <v>283</v>
      </c>
      <c r="L1084" s="1015"/>
      <c r="M1084" s="1015">
        <v>-187590</v>
      </c>
      <c r="N1084" s="1016"/>
      <c r="O1084" s="1015"/>
      <c r="P1084" s="1015"/>
      <c r="Q1084" s="1015"/>
      <c r="R1084" s="1015"/>
      <c r="S1084" s="1016"/>
    </row>
    <row r="1085" spans="1:19">
      <c r="A1085" s="1012" t="s">
        <v>1939</v>
      </c>
      <c r="B1085" s="1012" t="s">
        <v>283</v>
      </c>
      <c r="C1085" s="1012" t="s">
        <v>1940</v>
      </c>
      <c r="D1085" s="1012" t="s">
        <v>1941</v>
      </c>
      <c r="E1085" s="1012" t="s">
        <v>109</v>
      </c>
      <c r="F1085" s="1013">
        <v>42150</v>
      </c>
      <c r="G1085" s="1012" t="s">
        <v>283</v>
      </c>
      <c r="H1085" s="1015"/>
      <c r="I1085" s="1015"/>
      <c r="J1085" s="1015"/>
      <c r="K1085" s="1012" t="s">
        <v>283</v>
      </c>
      <c r="L1085" s="1015"/>
      <c r="M1085" s="1015"/>
      <c r="N1085" s="1016"/>
      <c r="O1085" s="1015"/>
      <c r="P1085" s="1015"/>
      <c r="Q1085" s="1015"/>
      <c r="R1085" s="1015">
        <v>1843194</v>
      </c>
      <c r="S1085" s="1016">
        <v>277777.67</v>
      </c>
    </row>
    <row r="1086" spans="1:19">
      <c r="A1086" s="1012" t="s">
        <v>1939</v>
      </c>
      <c r="B1086" s="1012" t="s">
        <v>283</v>
      </c>
      <c r="C1086" s="1012" t="s">
        <v>1940</v>
      </c>
      <c r="D1086" s="1012" t="s">
        <v>1941</v>
      </c>
      <c r="E1086" s="1012" t="s">
        <v>109</v>
      </c>
      <c r="F1086" s="1013">
        <v>42152</v>
      </c>
      <c r="G1086" s="1012" t="s">
        <v>283</v>
      </c>
      <c r="H1086" s="1015"/>
      <c r="I1086" s="1015"/>
      <c r="J1086" s="1015"/>
      <c r="K1086" s="1012" t="s">
        <v>283</v>
      </c>
      <c r="L1086" s="1015"/>
      <c r="M1086" s="1015"/>
      <c r="N1086" s="1016"/>
      <c r="O1086" s="1015"/>
      <c r="P1086" s="1015"/>
      <c r="Q1086" s="1015"/>
      <c r="R1086" s="1015">
        <v>3686388</v>
      </c>
      <c r="S1086" s="1016">
        <v>555555.32999999996</v>
      </c>
    </row>
    <row r="1087" spans="1:19">
      <c r="A1087" s="1012" t="s">
        <v>1942</v>
      </c>
      <c r="B1087" s="1012" t="s">
        <v>858</v>
      </c>
      <c r="C1087" s="1012" t="s">
        <v>1943</v>
      </c>
      <c r="D1087" s="1012" t="s">
        <v>1944</v>
      </c>
      <c r="E1087" s="1012" t="s">
        <v>42</v>
      </c>
      <c r="F1087" s="1013">
        <v>39829</v>
      </c>
      <c r="G1087" s="1012" t="s">
        <v>284</v>
      </c>
      <c r="H1087" s="1015">
        <v>50000000</v>
      </c>
      <c r="I1087" s="1015">
        <v>0</v>
      </c>
      <c r="J1087" s="1015">
        <v>57480555.560000002</v>
      </c>
      <c r="K1087" s="1012" t="s">
        <v>1196</v>
      </c>
      <c r="L1087" s="1015"/>
      <c r="M1087" s="1015"/>
      <c r="N1087" s="1016"/>
      <c r="O1087" s="1015"/>
      <c r="P1087" s="1015"/>
      <c r="Q1087" s="1015"/>
      <c r="R1087" s="1015"/>
      <c r="S1087" s="1016"/>
    </row>
    <row r="1088" spans="1:19">
      <c r="A1088" s="1012" t="s">
        <v>1942</v>
      </c>
      <c r="B1088" s="1012" t="s">
        <v>283</v>
      </c>
      <c r="C1088" s="1012" t="s">
        <v>1943</v>
      </c>
      <c r="D1088" s="1012" t="s">
        <v>1944</v>
      </c>
      <c r="E1088" s="1012" t="s">
        <v>42</v>
      </c>
      <c r="F1088" s="1013">
        <v>40730</v>
      </c>
      <c r="G1088" s="1012" t="s">
        <v>283</v>
      </c>
      <c r="H1088" s="1015"/>
      <c r="I1088" s="1015"/>
      <c r="J1088" s="1015"/>
      <c r="K1088" s="1012" t="s">
        <v>283</v>
      </c>
      <c r="L1088" s="1015">
        <v>50000000</v>
      </c>
      <c r="M1088" s="1015"/>
      <c r="N1088" s="1016">
        <v>50000</v>
      </c>
      <c r="O1088" s="1015">
        <v>1000</v>
      </c>
      <c r="P1088" s="1015"/>
      <c r="Q1088" s="1015"/>
      <c r="R1088" s="1015"/>
      <c r="S1088" s="1016"/>
    </row>
    <row r="1089" spans="1:19">
      <c r="A1089" s="1012" t="s">
        <v>1942</v>
      </c>
      <c r="B1089" s="1012" t="s">
        <v>283</v>
      </c>
      <c r="C1089" s="1012" t="s">
        <v>1943</v>
      </c>
      <c r="D1089" s="1012" t="s">
        <v>1944</v>
      </c>
      <c r="E1089" s="1012" t="s">
        <v>42</v>
      </c>
      <c r="F1089" s="1013">
        <v>40751</v>
      </c>
      <c r="G1089" s="1012" t="s">
        <v>283</v>
      </c>
      <c r="H1089" s="1015"/>
      <c r="I1089" s="1015"/>
      <c r="J1089" s="1015"/>
      <c r="K1089" s="1012" t="s">
        <v>283</v>
      </c>
      <c r="L1089" s="1015"/>
      <c r="M1089" s="1015"/>
      <c r="N1089" s="1016"/>
      <c r="O1089" s="1015"/>
      <c r="P1089" s="1015"/>
      <c r="Q1089" s="1015"/>
      <c r="R1089" s="1015">
        <v>1300000</v>
      </c>
      <c r="S1089" s="1016">
        <v>158471.5</v>
      </c>
    </row>
    <row r="1090" spans="1:19">
      <c r="A1090" s="1012" t="s">
        <v>1945</v>
      </c>
      <c r="B1090" s="1012" t="s">
        <v>924</v>
      </c>
      <c r="C1090" s="1012" t="s">
        <v>1946</v>
      </c>
      <c r="D1090" s="1012" t="s">
        <v>1947</v>
      </c>
      <c r="E1090" s="1012" t="s">
        <v>15</v>
      </c>
      <c r="F1090" s="1013">
        <v>39864</v>
      </c>
      <c r="G1090" s="1012" t="s">
        <v>285</v>
      </c>
      <c r="H1090" s="1015">
        <v>3250000</v>
      </c>
      <c r="I1090" s="1015">
        <v>0</v>
      </c>
      <c r="J1090" s="1015">
        <v>4214202.3099999996</v>
      </c>
      <c r="K1090" s="1012" t="s">
        <v>1196</v>
      </c>
      <c r="L1090" s="1015"/>
      <c r="M1090" s="1015"/>
      <c r="N1090" s="1016"/>
      <c r="O1090" s="1015"/>
      <c r="P1090" s="1015"/>
      <c r="Q1090" s="1015"/>
      <c r="R1090" s="1015"/>
      <c r="S1090" s="1016"/>
    </row>
    <row r="1091" spans="1:19">
      <c r="A1091" s="1012" t="s">
        <v>1945</v>
      </c>
      <c r="B1091" s="1012" t="s">
        <v>283</v>
      </c>
      <c r="C1091" s="1012" t="s">
        <v>1946</v>
      </c>
      <c r="D1091" s="1012" t="s">
        <v>1947</v>
      </c>
      <c r="E1091" s="1012" t="s">
        <v>15</v>
      </c>
      <c r="F1091" s="1013">
        <v>41514</v>
      </c>
      <c r="G1091" s="1012" t="s">
        <v>283</v>
      </c>
      <c r="H1091" s="1015"/>
      <c r="I1091" s="1015"/>
      <c r="J1091" s="1015"/>
      <c r="K1091" s="1012" t="s">
        <v>283</v>
      </c>
      <c r="L1091" s="1015">
        <v>3250000</v>
      </c>
      <c r="M1091" s="1015"/>
      <c r="N1091" s="1016">
        <v>3250</v>
      </c>
      <c r="O1091" s="1015">
        <v>1000</v>
      </c>
      <c r="P1091" s="1015"/>
      <c r="Q1091" s="1015"/>
      <c r="R1091" s="1015">
        <v>163000</v>
      </c>
      <c r="S1091" s="1016">
        <v>163</v>
      </c>
    </row>
    <row r="1092" spans="1:19">
      <c r="A1092" s="1012" t="s">
        <v>1948</v>
      </c>
      <c r="B1092" s="1012" t="s">
        <v>905</v>
      </c>
      <c r="C1092" s="1012" t="s">
        <v>1949</v>
      </c>
      <c r="D1092" s="1012" t="s">
        <v>1950</v>
      </c>
      <c r="E1092" s="1012" t="s">
        <v>1309</v>
      </c>
      <c r="F1092" s="1013">
        <v>39857</v>
      </c>
      <c r="G1092" s="1012" t="s">
        <v>285</v>
      </c>
      <c r="H1092" s="1015">
        <v>1900000</v>
      </c>
      <c r="I1092" s="1015">
        <v>0</v>
      </c>
      <c r="J1092" s="1015">
        <v>2229801.0299999998</v>
      </c>
      <c r="K1092" s="1012" t="s">
        <v>898</v>
      </c>
      <c r="L1092" s="1015"/>
      <c r="M1092" s="1015"/>
      <c r="N1092" s="1016"/>
      <c r="O1092" s="1015"/>
      <c r="P1092" s="1015"/>
      <c r="Q1092" s="1015"/>
      <c r="R1092" s="1015"/>
      <c r="S1092" s="1016"/>
    </row>
    <row r="1093" spans="1:19">
      <c r="A1093" s="1012" t="s">
        <v>1948</v>
      </c>
      <c r="B1093" s="1012" t="s">
        <v>283</v>
      </c>
      <c r="C1093" s="1012" t="s">
        <v>1949</v>
      </c>
      <c r="D1093" s="1012" t="s">
        <v>1950</v>
      </c>
      <c r="E1093" s="1012" t="s">
        <v>1309</v>
      </c>
      <c r="F1093" s="1013">
        <v>41241</v>
      </c>
      <c r="G1093" s="1012" t="s">
        <v>283</v>
      </c>
      <c r="H1093" s="1015"/>
      <c r="I1093" s="1015"/>
      <c r="J1093" s="1015"/>
      <c r="K1093" s="1012" t="s">
        <v>283</v>
      </c>
      <c r="L1093" s="1015">
        <v>608170.5</v>
      </c>
      <c r="M1093" s="1015"/>
      <c r="N1093" s="1016">
        <v>645</v>
      </c>
      <c r="O1093" s="1015">
        <v>942.9</v>
      </c>
      <c r="P1093" s="1015">
        <v>-36829.5</v>
      </c>
      <c r="Q1093" s="1015"/>
      <c r="R1093" s="1015"/>
      <c r="S1093" s="1016"/>
    </row>
    <row r="1094" spans="1:19">
      <c r="A1094" s="1012" t="s">
        <v>1948</v>
      </c>
      <c r="B1094" s="1012" t="s">
        <v>283</v>
      </c>
      <c r="C1094" s="1012" t="s">
        <v>1949</v>
      </c>
      <c r="D1094" s="1012" t="s">
        <v>1950</v>
      </c>
      <c r="E1094" s="1012" t="s">
        <v>1309</v>
      </c>
      <c r="F1094" s="1013">
        <v>41243</v>
      </c>
      <c r="G1094" s="1012" t="s">
        <v>283</v>
      </c>
      <c r="H1094" s="1015"/>
      <c r="I1094" s="1015"/>
      <c r="J1094" s="1015"/>
      <c r="K1094" s="1012" t="s">
        <v>283</v>
      </c>
      <c r="L1094" s="1015">
        <v>1183339.5</v>
      </c>
      <c r="M1094" s="1015"/>
      <c r="N1094" s="1016">
        <v>1255</v>
      </c>
      <c r="O1094" s="1015">
        <v>942.9</v>
      </c>
      <c r="P1094" s="1015">
        <v>-71660.5</v>
      </c>
      <c r="Q1094" s="1015"/>
      <c r="R1094" s="1015">
        <v>70095</v>
      </c>
      <c r="S1094" s="1016">
        <v>95</v>
      </c>
    </row>
    <row r="1095" spans="1:19">
      <c r="A1095" s="1012" t="s">
        <v>1948</v>
      </c>
      <c r="B1095" s="1012" t="s">
        <v>283</v>
      </c>
      <c r="C1095" s="1012" t="s">
        <v>1949</v>
      </c>
      <c r="D1095" s="1012" t="s">
        <v>1950</v>
      </c>
      <c r="E1095" s="1012" t="s">
        <v>1309</v>
      </c>
      <c r="F1095" s="1013">
        <v>41285</v>
      </c>
      <c r="G1095" s="1012" t="s">
        <v>283</v>
      </c>
      <c r="H1095" s="1015"/>
      <c r="I1095" s="1015"/>
      <c r="J1095" s="1015"/>
      <c r="K1095" s="1012" t="s">
        <v>283</v>
      </c>
      <c r="L1095" s="1015"/>
      <c r="M1095" s="1015">
        <v>-17915.11</v>
      </c>
      <c r="N1095" s="1016"/>
      <c r="O1095" s="1015"/>
      <c r="P1095" s="1015"/>
      <c r="Q1095" s="1015"/>
      <c r="R1095" s="1015"/>
      <c r="S1095" s="1016"/>
    </row>
    <row r="1096" spans="1:19">
      <c r="A1096" s="1012" t="s">
        <v>1948</v>
      </c>
      <c r="B1096" s="1012" t="s">
        <v>283</v>
      </c>
      <c r="C1096" s="1012" t="s">
        <v>1949</v>
      </c>
      <c r="D1096" s="1012" t="s">
        <v>1950</v>
      </c>
      <c r="E1096" s="1012" t="s">
        <v>1309</v>
      </c>
      <c r="F1096" s="1013">
        <v>41359</v>
      </c>
      <c r="G1096" s="1012" t="s">
        <v>283</v>
      </c>
      <c r="H1096" s="1015"/>
      <c r="I1096" s="1015"/>
      <c r="J1096" s="1015"/>
      <c r="K1096" s="1012" t="s">
        <v>283</v>
      </c>
      <c r="L1096" s="1015"/>
      <c r="M1096" s="1015">
        <v>-7084.89</v>
      </c>
      <c r="N1096" s="1016"/>
      <c r="O1096" s="1015"/>
      <c r="P1096" s="1015"/>
      <c r="Q1096" s="1015"/>
      <c r="R1096" s="1015"/>
      <c r="S1096" s="1016"/>
    </row>
    <row r="1097" spans="1:19">
      <c r="A1097" s="1012" t="s">
        <v>1951</v>
      </c>
      <c r="B1097" s="1012" t="s">
        <v>972</v>
      </c>
      <c r="C1097" s="1012" t="s">
        <v>1952</v>
      </c>
      <c r="D1097" s="1012" t="s">
        <v>1953</v>
      </c>
      <c r="E1097" s="1012" t="s">
        <v>246</v>
      </c>
      <c r="F1097" s="1013">
        <v>40074</v>
      </c>
      <c r="G1097" s="1012" t="s">
        <v>285</v>
      </c>
      <c r="H1097" s="1015">
        <v>10000000</v>
      </c>
      <c r="I1097" s="1015">
        <v>0</v>
      </c>
      <c r="J1097" s="1015">
        <v>11111011.939999999</v>
      </c>
      <c r="K1097" s="1012" t="s">
        <v>898</v>
      </c>
      <c r="L1097" s="1015"/>
      <c r="M1097" s="1015"/>
      <c r="N1097" s="1016"/>
      <c r="O1097" s="1015"/>
      <c r="P1097" s="1015"/>
      <c r="Q1097" s="1015"/>
      <c r="R1097" s="1015"/>
      <c r="S1097" s="1016"/>
    </row>
    <row r="1098" spans="1:19">
      <c r="A1098" s="1012" t="s">
        <v>1951</v>
      </c>
      <c r="B1098" s="1012" t="s">
        <v>283</v>
      </c>
      <c r="C1098" s="1012" t="s">
        <v>1952</v>
      </c>
      <c r="D1098" s="1012" t="s">
        <v>1953</v>
      </c>
      <c r="E1098" s="1012" t="s">
        <v>246</v>
      </c>
      <c r="F1098" s="1013">
        <v>41213</v>
      </c>
      <c r="G1098" s="1012" t="s">
        <v>283</v>
      </c>
      <c r="H1098" s="1015"/>
      <c r="I1098" s="1015"/>
      <c r="J1098" s="1015"/>
      <c r="K1098" s="1012" t="s">
        <v>283</v>
      </c>
      <c r="L1098" s="1015">
        <v>9185000</v>
      </c>
      <c r="M1098" s="1015"/>
      <c r="N1098" s="1016">
        <v>10000</v>
      </c>
      <c r="O1098" s="1015">
        <v>918.5</v>
      </c>
      <c r="P1098" s="1015">
        <v>-815000</v>
      </c>
      <c r="Q1098" s="1015"/>
      <c r="R1098" s="1015">
        <v>315461.52</v>
      </c>
      <c r="S1098" s="1016">
        <v>374</v>
      </c>
    </row>
    <row r="1099" spans="1:19">
      <c r="A1099" s="1012" t="s">
        <v>1951</v>
      </c>
      <c r="B1099" s="1012" t="s">
        <v>283</v>
      </c>
      <c r="C1099" s="1012" t="s">
        <v>1952</v>
      </c>
      <c r="D1099" s="1012" t="s">
        <v>1953</v>
      </c>
      <c r="E1099" s="1012" t="s">
        <v>246</v>
      </c>
      <c r="F1099" s="1013">
        <v>41285</v>
      </c>
      <c r="G1099" s="1012" t="s">
        <v>283</v>
      </c>
      <c r="H1099" s="1015"/>
      <c r="I1099" s="1015"/>
      <c r="J1099" s="1015"/>
      <c r="K1099" s="1012" t="s">
        <v>283</v>
      </c>
      <c r="L1099" s="1015"/>
      <c r="M1099" s="1015">
        <v>-91850</v>
      </c>
      <c r="N1099" s="1016"/>
      <c r="O1099" s="1015"/>
      <c r="P1099" s="1015"/>
      <c r="Q1099" s="1015"/>
      <c r="R1099" s="1015"/>
      <c r="S1099" s="1016"/>
    </row>
    <row r="1100" spans="1:19">
      <c r="A1100" s="1012" t="s">
        <v>1954</v>
      </c>
      <c r="B1100" s="1012" t="s">
        <v>858</v>
      </c>
      <c r="C1100" s="1012" t="s">
        <v>1955</v>
      </c>
      <c r="D1100" s="1012" t="s">
        <v>1956</v>
      </c>
      <c r="E1100" s="1012" t="s">
        <v>1309</v>
      </c>
      <c r="F1100" s="1013">
        <v>39794</v>
      </c>
      <c r="G1100" s="1012" t="s">
        <v>284</v>
      </c>
      <c r="H1100" s="1015">
        <v>18400000</v>
      </c>
      <c r="I1100" s="1015">
        <v>0</v>
      </c>
      <c r="J1100" s="1015">
        <v>22354145.890000001</v>
      </c>
      <c r="K1100" s="1012" t="s">
        <v>1196</v>
      </c>
      <c r="L1100" s="1015"/>
      <c r="M1100" s="1015"/>
      <c r="N1100" s="1016"/>
      <c r="O1100" s="1015"/>
      <c r="P1100" s="1015"/>
      <c r="Q1100" s="1015"/>
      <c r="R1100" s="1015"/>
      <c r="S1100" s="1016"/>
    </row>
    <row r="1101" spans="1:19">
      <c r="A1101" s="1012" t="s">
        <v>1954</v>
      </c>
      <c r="B1101" s="1012" t="s">
        <v>283</v>
      </c>
      <c r="C1101" s="1012" t="s">
        <v>1955</v>
      </c>
      <c r="D1101" s="1012" t="s">
        <v>1956</v>
      </c>
      <c r="E1101" s="1012" t="s">
        <v>1309</v>
      </c>
      <c r="F1101" s="1013">
        <v>41262</v>
      </c>
      <c r="G1101" s="1012" t="s">
        <v>283</v>
      </c>
      <c r="H1101" s="1015"/>
      <c r="I1101" s="1015"/>
      <c r="J1101" s="1015"/>
      <c r="K1101" s="1012" t="s">
        <v>283</v>
      </c>
      <c r="L1101" s="1015">
        <v>18400000</v>
      </c>
      <c r="M1101" s="1015"/>
      <c r="N1101" s="1016">
        <v>18400</v>
      </c>
      <c r="O1101" s="1015">
        <v>1000</v>
      </c>
      <c r="P1101" s="1015"/>
      <c r="Q1101" s="1015"/>
      <c r="R1101" s="1015"/>
      <c r="S1101" s="1016"/>
    </row>
    <row r="1102" spans="1:19">
      <c r="A1102" s="1012" t="s">
        <v>1954</v>
      </c>
      <c r="B1102" s="1012" t="s">
        <v>283</v>
      </c>
      <c r="C1102" s="1012" t="s">
        <v>1955</v>
      </c>
      <c r="D1102" s="1012" t="s">
        <v>1956</v>
      </c>
      <c r="E1102" s="1012" t="s">
        <v>1309</v>
      </c>
      <c r="F1102" s="1013">
        <v>41290</v>
      </c>
      <c r="G1102" s="1012" t="s">
        <v>283</v>
      </c>
      <c r="H1102" s="1015"/>
      <c r="I1102" s="1015"/>
      <c r="J1102" s="1015"/>
      <c r="K1102" s="1012" t="s">
        <v>283</v>
      </c>
      <c r="L1102" s="1015"/>
      <c r="M1102" s="1015"/>
      <c r="N1102" s="1016"/>
      <c r="O1102" s="1015"/>
      <c r="P1102" s="1015"/>
      <c r="Q1102" s="1015"/>
      <c r="R1102" s="1015">
        <v>256257</v>
      </c>
      <c r="S1102" s="1016">
        <v>253666.17</v>
      </c>
    </row>
    <row r="1103" spans="1:19">
      <c r="A1103" s="1012" t="s">
        <v>1957</v>
      </c>
      <c r="B1103" s="1012" t="s">
        <v>1958</v>
      </c>
      <c r="C1103" s="1012" t="s">
        <v>1959</v>
      </c>
      <c r="D1103" s="1012" t="s">
        <v>1960</v>
      </c>
      <c r="E1103" s="1012" t="s">
        <v>153</v>
      </c>
      <c r="F1103" s="1013">
        <v>39801</v>
      </c>
      <c r="G1103" s="1012" t="s">
        <v>284</v>
      </c>
      <c r="H1103" s="1015">
        <v>25000000</v>
      </c>
      <c r="I1103" s="1015">
        <v>0</v>
      </c>
      <c r="J1103" s="1015">
        <v>29857321.829999998</v>
      </c>
      <c r="K1103" s="1012" t="s">
        <v>1196</v>
      </c>
      <c r="L1103" s="1015"/>
      <c r="M1103" s="1015"/>
      <c r="N1103" s="1016"/>
      <c r="O1103" s="1015"/>
      <c r="P1103" s="1015"/>
      <c r="Q1103" s="1015"/>
      <c r="R1103" s="1015"/>
      <c r="S1103" s="1016"/>
    </row>
    <row r="1104" spans="1:19">
      <c r="A1104" s="1012" t="s">
        <v>1957</v>
      </c>
      <c r="B1104" s="1012" t="s">
        <v>283</v>
      </c>
      <c r="C1104" s="1012" t="s">
        <v>1959</v>
      </c>
      <c r="D1104" s="1012" t="s">
        <v>1960</v>
      </c>
      <c r="E1104" s="1012" t="s">
        <v>153</v>
      </c>
      <c r="F1104" s="1013">
        <v>40492</v>
      </c>
      <c r="G1104" s="1012" t="s">
        <v>283</v>
      </c>
      <c r="H1104" s="1015"/>
      <c r="I1104" s="1015"/>
      <c r="J1104" s="1015"/>
      <c r="K1104" s="1012" t="s">
        <v>283</v>
      </c>
      <c r="L1104" s="1015">
        <v>6250000</v>
      </c>
      <c r="M1104" s="1015"/>
      <c r="N1104" s="1016">
        <v>6250</v>
      </c>
      <c r="O1104" s="1015">
        <v>1000</v>
      </c>
      <c r="P1104" s="1015"/>
      <c r="Q1104" s="1015"/>
      <c r="R1104" s="1015"/>
      <c r="S1104" s="1016"/>
    </row>
    <row r="1105" spans="1:19">
      <c r="A1105" s="1012" t="s">
        <v>1957</v>
      </c>
      <c r="B1105" s="1012" t="s">
        <v>283</v>
      </c>
      <c r="C1105" s="1012" t="s">
        <v>1959</v>
      </c>
      <c r="D1105" s="1012" t="s">
        <v>1960</v>
      </c>
      <c r="E1105" s="1012" t="s">
        <v>153</v>
      </c>
      <c r="F1105" s="1013">
        <v>40780</v>
      </c>
      <c r="G1105" s="1012" t="s">
        <v>283</v>
      </c>
      <c r="H1105" s="1015"/>
      <c r="I1105" s="1015"/>
      <c r="J1105" s="1015"/>
      <c r="K1105" s="1012" t="s">
        <v>283</v>
      </c>
      <c r="L1105" s="1015">
        <v>18750000</v>
      </c>
      <c r="M1105" s="1015"/>
      <c r="N1105" s="1016">
        <v>18750</v>
      </c>
      <c r="O1105" s="1015">
        <v>1000</v>
      </c>
      <c r="P1105" s="1015"/>
      <c r="Q1105" s="1015"/>
      <c r="R1105" s="1015"/>
      <c r="S1105" s="1016"/>
    </row>
    <row r="1106" spans="1:19">
      <c r="A1106" s="1012" t="s">
        <v>1957</v>
      </c>
      <c r="B1106" s="1012" t="s">
        <v>283</v>
      </c>
      <c r="C1106" s="1012" t="s">
        <v>1959</v>
      </c>
      <c r="D1106" s="1012" t="s">
        <v>1960</v>
      </c>
      <c r="E1106" s="1012" t="s">
        <v>153</v>
      </c>
      <c r="F1106" s="1013">
        <v>40870</v>
      </c>
      <c r="G1106" s="1012" t="s">
        <v>283</v>
      </c>
      <c r="H1106" s="1015"/>
      <c r="I1106" s="1015"/>
      <c r="J1106" s="1015"/>
      <c r="K1106" s="1012" t="s">
        <v>283</v>
      </c>
      <c r="L1106" s="1015"/>
      <c r="M1106" s="1015"/>
      <c r="N1106" s="1016"/>
      <c r="O1106" s="1015"/>
      <c r="P1106" s="1015"/>
      <c r="Q1106" s="1015"/>
      <c r="R1106" s="1015">
        <v>1750551</v>
      </c>
      <c r="S1106" s="1016">
        <v>212188.01</v>
      </c>
    </row>
    <row r="1107" spans="1:19">
      <c r="A1107" s="1012" t="s">
        <v>1961</v>
      </c>
      <c r="B1107" s="1012" t="s">
        <v>900</v>
      </c>
      <c r="C1107" s="1012" t="s">
        <v>1962</v>
      </c>
      <c r="D1107" s="1012" t="s">
        <v>1963</v>
      </c>
      <c r="E1107" s="1012" t="s">
        <v>967</v>
      </c>
      <c r="F1107" s="1013">
        <v>39871</v>
      </c>
      <c r="G1107" s="1012" t="s">
        <v>285</v>
      </c>
      <c r="H1107" s="1015">
        <v>5983000</v>
      </c>
      <c r="I1107" s="1015">
        <v>0</v>
      </c>
      <c r="J1107" s="1015">
        <v>7119793.0499999998</v>
      </c>
      <c r="K1107" s="1012" t="s">
        <v>1196</v>
      </c>
      <c r="L1107" s="1015"/>
      <c r="M1107" s="1015"/>
      <c r="N1107" s="1016"/>
      <c r="O1107" s="1015"/>
      <c r="P1107" s="1015"/>
      <c r="Q1107" s="1015"/>
      <c r="R1107" s="1015"/>
      <c r="S1107" s="1016"/>
    </row>
    <row r="1108" spans="1:19">
      <c r="A1108" s="1012" t="s">
        <v>1961</v>
      </c>
      <c r="B1108" s="1012" t="s">
        <v>283</v>
      </c>
      <c r="C1108" s="1012" t="s">
        <v>1962</v>
      </c>
      <c r="D1108" s="1012" t="s">
        <v>1963</v>
      </c>
      <c r="E1108" s="1012" t="s">
        <v>967</v>
      </c>
      <c r="F1108" s="1013">
        <v>40808</v>
      </c>
      <c r="G1108" s="1012" t="s">
        <v>283</v>
      </c>
      <c r="H1108" s="1015"/>
      <c r="I1108" s="1015"/>
      <c r="J1108" s="1015"/>
      <c r="K1108" s="1012" t="s">
        <v>283</v>
      </c>
      <c r="L1108" s="1015">
        <v>5983000</v>
      </c>
      <c r="M1108" s="1015"/>
      <c r="N1108" s="1016">
        <v>5983</v>
      </c>
      <c r="O1108" s="1015">
        <v>1000</v>
      </c>
      <c r="P1108" s="1015"/>
      <c r="Q1108" s="1015"/>
      <c r="R1108" s="1015">
        <v>299000</v>
      </c>
      <c r="S1108" s="1016">
        <v>299</v>
      </c>
    </row>
    <row r="1109" spans="1:19">
      <c r="A1109" s="1012" t="s">
        <v>1964</v>
      </c>
      <c r="B1109" s="1012" t="s">
        <v>1965</v>
      </c>
      <c r="C1109" s="1012" t="s">
        <v>1966</v>
      </c>
      <c r="D1109" s="1012" t="s">
        <v>1287</v>
      </c>
      <c r="E1109" s="1012" t="s">
        <v>89</v>
      </c>
      <c r="F1109" s="1013">
        <v>39934</v>
      </c>
      <c r="G1109" s="1012" t="s">
        <v>285</v>
      </c>
      <c r="H1109" s="1015">
        <v>4000000</v>
      </c>
      <c r="I1109" s="1015">
        <v>0</v>
      </c>
      <c r="J1109" s="1015">
        <v>10940554.65</v>
      </c>
      <c r="K1109" s="1012" t="s">
        <v>1196</v>
      </c>
      <c r="L1109" s="1015"/>
      <c r="M1109" s="1015"/>
      <c r="N1109" s="1016"/>
      <c r="O1109" s="1015"/>
      <c r="P1109" s="1015"/>
      <c r="Q1109" s="1015"/>
      <c r="R1109" s="1015"/>
      <c r="S1109" s="1016"/>
    </row>
    <row r="1110" spans="1:19">
      <c r="A1110" s="1012" t="s">
        <v>1964</v>
      </c>
      <c r="B1110" s="1012" t="s">
        <v>283</v>
      </c>
      <c r="C1110" s="1012" t="s">
        <v>1966</v>
      </c>
      <c r="D1110" s="1012" t="s">
        <v>1287</v>
      </c>
      <c r="E1110" s="1012" t="s">
        <v>89</v>
      </c>
      <c r="F1110" s="1013">
        <v>40130</v>
      </c>
      <c r="G1110" s="1012" t="s">
        <v>283</v>
      </c>
      <c r="H1110" s="1015">
        <v>5000000</v>
      </c>
      <c r="I1110" s="1015"/>
      <c r="J1110" s="1015"/>
      <c r="K1110" s="1012" t="s">
        <v>283</v>
      </c>
      <c r="L1110" s="1015"/>
      <c r="M1110" s="1015"/>
      <c r="N1110" s="1016"/>
      <c r="O1110" s="1015"/>
      <c r="P1110" s="1015"/>
      <c r="Q1110" s="1015"/>
      <c r="R1110" s="1015"/>
      <c r="S1110" s="1016"/>
    </row>
    <row r="1111" spans="1:19">
      <c r="A1111" s="1012" t="s">
        <v>1964</v>
      </c>
      <c r="B1111" s="1012" t="s">
        <v>283</v>
      </c>
      <c r="C1111" s="1012" t="s">
        <v>1966</v>
      </c>
      <c r="D1111" s="1012" t="s">
        <v>1287</v>
      </c>
      <c r="E1111" s="1012" t="s">
        <v>89</v>
      </c>
      <c r="F1111" s="1013">
        <v>41254</v>
      </c>
      <c r="G1111" s="1012" t="s">
        <v>283</v>
      </c>
      <c r="H1111" s="1015"/>
      <c r="I1111" s="1015"/>
      <c r="J1111" s="1015"/>
      <c r="K1111" s="1012" t="s">
        <v>283</v>
      </c>
      <c r="L1111" s="1015">
        <v>9000000</v>
      </c>
      <c r="M1111" s="1015"/>
      <c r="N1111" s="1016">
        <v>9000</v>
      </c>
      <c r="O1111" s="1015">
        <v>1000</v>
      </c>
      <c r="P1111" s="1015"/>
      <c r="Q1111" s="1015"/>
      <c r="R1111" s="1015">
        <v>344000</v>
      </c>
      <c r="S1111" s="1016">
        <v>344</v>
      </c>
    </row>
    <row r="1112" spans="1:19">
      <c r="A1112" s="1012" t="s">
        <v>1967</v>
      </c>
      <c r="B1112" s="1012" t="s">
        <v>858</v>
      </c>
      <c r="C1112" s="1012" t="s">
        <v>1968</v>
      </c>
      <c r="D1112" s="1012" t="s">
        <v>1969</v>
      </c>
      <c r="E1112" s="1012" t="s">
        <v>1231</v>
      </c>
      <c r="F1112" s="1013">
        <v>39766</v>
      </c>
      <c r="G1112" s="1012" t="s">
        <v>284</v>
      </c>
      <c r="H1112" s="1015">
        <v>1398071000</v>
      </c>
      <c r="I1112" s="1015">
        <v>0</v>
      </c>
      <c r="J1112" s="1015">
        <v>1594356808.5599999</v>
      </c>
      <c r="K1112" s="1012" t="s">
        <v>1196</v>
      </c>
      <c r="L1112" s="1015"/>
      <c r="M1112" s="1015"/>
      <c r="N1112" s="1016"/>
      <c r="O1112" s="1015"/>
      <c r="P1112" s="1015"/>
      <c r="Q1112" s="1015"/>
      <c r="R1112" s="1015"/>
      <c r="S1112" s="1016"/>
    </row>
    <row r="1113" spans="1:19">
      <c r="A1113" s="1012" t="s">
        <v>1967</v>
      </c>
      <c r="B1113" s="1012" t="s">
        <v>283</v>
      </c>
      <c r="C1113" s="1012" t="s">
        <v>1968</v>
      </c>
      <c r="D1113" s="1012" t="s">
        <v>1969</v>
      </c>
      <c r="E1113" s="1012" t="s">
        <v>1231</v>
      </c>
      <c r="F1113" s="1013">
        <v>40534</v>
      </c>
      <c r="G1113" s="1012" t="s">
        <v>283</v>
      </c>
      <c r="H1113" s="1015"/>
      <c r="I1113" s="1015"/>
      <c r="J1113" s="1015"/>
      <c r="K1113" s="1012" t="s">
        <v>283</v>
      </c>
      <c r="L1113" s="1015">
        <v>1398071000</v>
      </c>
      <c r="M1113" s="1015"/>
      <c r="N1113" s="1016">
        <v>1398071</v>
      </c>
      <c r="O1113" s="1015">
        <v>1000</v>
      </c>
      <c r="P1113" s="1015"/>
      <c r="Q1113" s="1015"/>
      <c r="R1113" s="1015"/>
      <c r="S1113" s="1016"/>
    </row>
    <row r="1114" spans="1:19">
      <c r="A1114" s="1012" t="s">
        <v>1967</v>
      </c>
      <c r="B1114" s="1012" t="s">
        <v>283</v>
      </c>
      <c r="C1114" s="1012" t="s">
        <v>1968</v>
      </c>
      <c r="D1114" s="1012" t="s">
        <v>1969</v>
      </c>
      <c r="E1114" s="1012" t="s">
        <v>1231</v>
      </c>
      <c r="F1114" s="1013">
        <v>40562</v>
      </c>
      <c r="G1114" s="1012" t="s">
        <v>283</v>
      </c>
      <c r="H1114" s="1015"/>
      <c r="I1114" s="1015"/>
      <c r="J1114" s="1015"/>
      <c r="K1114" s="1012" t="s">
        <v>283</v>
      </c>
      <c r="L1114" s="1015"/>
      <c r="M1114" s="1015"/>
      <c r="N1114" s="1016"/>
      <c r="O1114" s="1015"/>
      <c r="P1114" s="1015"/>
      <c r="Q1114" s="1015"/>
      <c r="R1114" s="1015">
        <v>49100000</v>
      </c>
      <c r="S1114" s="1016">
        <v>23562994</v>
      </c>
    </row>
    <row r="1115" spans="1:19">
      <c r="A1115" s="1012" t="s">
        <v>1970</v>
      </c>
      <c r="B1115" s="1012" t="s">
        <v>905</v>
      </c>
      <c r="C1115" s="1012" t="s">
        <v>1971</v>
      </c>
      <c r="D1115" s="1012" t="s">
        <v>1972</v>
      </c>
      <c r="E1115" s="1012" t="s">
        <v>239</v>
      </c>
      <c r="F1115" s="1013">
        <v>39850</v>
      </c>
      <c r="G1115" s="1012" t="s">
        <v>285</v>
      </c>
      <c r="H1115" s="1015">
        <v>1552000</v>
      </c>
      <c r="I1115" s="1015">
        <v>0</v>
      </c>
      <c r="J1115" s="1015">
        <v>1337166.22</v>
      </c>
      <c r="K1115" s="1012" t="s">
        <v>898</v>
      </c>
      <c r="L1115" s="1015"/>
      <c r="M1115" s="1015"/>
      <c r="N1115" s="1016"/>
      <c r="O1115" s="1015"/>
      <c r="P1115" s="1015"/>
      <c r="Q1115" s="1015"/>
      <c r="R1115" s="1015"/>
      <c r="S1115" s="1016"/>
    </row>
    <row r="1116" spans="1:19">
      <c r="A1116" s="1012" t="s">
        <v>1970</v>
      </c>
      <c r="B1116" s="1012" t="s">
        <v>283</v>
      </c>
      <c r="C1116" s="1012" t="s">
        <v>1971</v>
      </c>
      <c r="D1116" s="1012" t="s">
        <v>1972</v>
      </c>
      <c r="E1116" s="1012" t="s">
        <v>239</v>
      </c>
      <c r="F1116" s="1013">
        <v>41263</v>
      </c>
      <c r="G1116" s="1012" t="s">
        <v>283</v>
      </c>
      <c r="H1116" s="1015"/>
      <c r="I1116" s="1015"/>
      <c r="J1116" s="1015"/>
      <c r="K1116" s="1012" t="s">
        <v>283</v>
      </c>
      <c r="L1116" s="1015">
        <v>1008800</v>
      </c>
      <c r="M1116" s="1015"/>
      <c r="N1116" s="1016">
        <v>1552</v>
      </c>
      <c r="O1116" s="1015">
        <v>650</v>
      </c>
      <c r="P1116" s="1015">
        <v>-543200</v>
      </c>
      <c r="Q1116" s="1015"/>
      <c r="R1116" s="1015">
        <v>25700</v>
      </c>
      <c r="S1116" s="1016">
        <v>78</v>
      </c>
    </row>
    <row r="1117" spans="1:19">
      <c r="A1117" s="1012" t="s">
        <v>1970</v>
      </c>
      <c r="B1117" s="1012" t="s">
        <v>283</v>
      </c>
      <c r="C1117" s="1012" t="s">
        <v>1971</v>
      </c>
      <c r="D1117" s="1012" t="s">
        <v>1972</v>
      </c>
      <c r="E1117" s="1012" t="s">
        <v>239</v>
      </c>
      <c r="F1117" s="1013">
        <v>41285</v>
      </c>
      <c r="G1117" s="1012" t="s">
        <v>283</v>
      </c>
      <c r="H1117" s="1015"/>
      <c r="I1117" s="1015"/>
      <c r="J1117" s="1015"/>
      <c r="K1117" s="1012" t="s">
        <v>283</v>
      </c>
      <c r="L1117" s="1015"/>
      <c r="M1117" s="1015">
        <v>-10088</v>
      </c>
      <c r="N1117" s="1016"/>
      <c r="O1117" s="1015"/>
      <c r="P1117" s="1015"/>
      <c r="Q1117" s="1015"/>
      <c r="R1117" s="1015"/>
      <c r="S1117" s="1016"/>
    </row>
    <row r="1118" spans="1:19">
      <c r="A1118" s="1012" t="s">
        <v>1970</v>
      </c>
      <c r="B1118" s="1012" t="s">
        <v>283</v>
      </c>
      <c r="C1118" s="1012" t="s">
        <v>1971</v>
      </c>
      <c r="D1118" s="1012" t="s">
        <v>1972</v>
      </c>
      <c r="E1118" s="1012" t="s">
        <v>239</v>
      </c>
      <c r="F1118" s="1013">
        <v>41359</v>
      </c>
      <c r="G1118" s="1012" t="s">
        <v>283</v>
      </c>
      <c r="H1118" s="1015"/>
      <c r="I1118" s="1015"/>
      <c r="J1118" s="1015"/>
      <c r="K1118" s="1012" t="s">
        <v>283</v>
      </c>
      <c r="L1118" s="1015"/>
      <c r="M1118" s="1015">
        <v>-14912</v>
      </c>
      <c r="N1118" s="1016"/>
      <c r="O1118" s="1015"/>
      <c r="P1118" s="1015"/>
      <c r="Q1118" s="1015"/>
      <c r="R1118" s="1015"/>
      <c r="S1118" s="1016"/>
    </row>
    <row r="1119" spans="1:19">
      <c r="A1119" s="1012" t="s">
        <v>1973</v>
      </c>
      <c r="B1119" s="1012" t="s">
        <v>972</v>
      </c>
      <c r="C1119" s="1012" t="s">
        <v>1974</v>
      </c>
      <c r="D1119" s="1012" t="s">
        <v>1975</v>
      </c>
      <c r="E1119" s="1012" t="s">
        <v>83</v>
      </c>
      <c r="F1119" s="1013">
        <v>40074</v>
      </c>
      <c r="G1119" s="1012" t="s">
        <v>285</v>
      </c>
      <c r="H1119" s="1015">
        <v>5976000</v>
      </c>
      <c r="I1119" s="1015">
        <v>0</v>
      </c>
      <c r="J1119" s="1015">
        <v>6907223.2199999997</v>
      </c>
      <c r="K1119" s="1012" t="s">
        <v>898</v>
      </c>
      <c r="L1119" s="1015"/>
      <c r="M1119" s="1015"/>
      <c r="N1119" s="1016"/>
      <c r="O1119" s="1015"/>
      <c r="P1119" s="1015"/>
      <c r="Q1119" s="1015"/>
      <c r="R1119" s="1015"/>
      <c r="S1119" s="1016"/>
    </row>
    <row r="1120" spans="1:19">
      <c r="A1120" s="1012" t="s">
        <v>1973</v>
      </c>
      <c r="B1120" s="1012" t="s">
        <v>283</v>
      </c>
      <c r="C1120" s="1012" t="s">
        <v>1974</v>
      </c>
      <c r="D1120" s="1012" t="s">
        <v>1975</v>
      </c>
      <c r="E1120" s="1012" t="s">
        <v>83</v>
      </c>
      <c r="F1120" s="1013">
        <v>41712</v>
      </c>
      <c r="G1120" s="1012" t="s">
        <v>283</v>
      </c>
      <c r="H1120" s="1015"/>
      <c r="I1120" s="1015"/>
      <c r="J1120" s="1015"/>
      <c r="K1120" s="1012" t="s">
        <v>283</v>
      </c>
      <c r="L1120" s="1015">
        <v>2717674.7</v>
      </c>
      <c r="M1120" s="1015"/>
      <c r="N1120" s="1016">
        <v>2770</v>
      </c>
      <c r="O1120" s="1015">
        <v>981.11</v>
      </c>
      <c r="P1120" s="1015">
        <v>-52325.3</v>
      </c>
      <c r="Q1120" s="1015"/>
      <c r="R1120" s="1015"/>
      <c r="S1120" s="1016"/>
    </row>
    <row r="1121" spans="1:19">
      <c r="A1121" s="1012" t="s">
        <v>1973</v>
      </c>
      <c r="B1121" s="1012" t="s">
        <v>283</v>
      </c>
      <c r="C1121" s="1012" t="s">
        <v>1974</v>
      </c>
      <c r="D1121" s="1012" t="s">
        <v>1975</v>
      </c>
      <c r="E1121" s="1012" t="s">
        <v>83</v>
      </c>
      <c r="F1121" s="1013">
        <v>41715</v>
      </c>
      <c r="G1121" s="1012" t="s">
        <v>283</v>
      </c>
      <c r="H1121" s="1015"/>
      <c r="I1121" s="1015"/>
      <c r="J1121" s="1015"/>
      <c r="K1121" s="1012" t="s">
        <v>283</v>
      </c>
      <c r="L1121" s="1015">
        <v>3145438.66</v>
      </c>
      <c r="M1121" s="1015"/>
      <c r="N1121" s="1016">
        <v>3206</v>
      </c>
      <c r="O1121" s="1015">
        <v>981.11</v>
      </c>
      <c r="P1121" s="1015">
        <v>-60561.34</v>
      </c>
      <c r="Q1121" s="1015"/>
      <c r="R1121" s="1015">
        <v>186513.52</v>
      </c>
      <c r="S1121" s="1016">
        <v>179</v>
      </c>
    </row>
    <row r="1122" spans="1:19">
      <c r="A1122" s="1012" t="s">
        <v>1973</v>
      </c>
      <c r="B1122" s="1012" t="s">
        <v>283</v>
      </c>
      <c r="C1122" s="1012" t="s">
        <v>1974</v>
      </c>
      <c r="D1122" s="1012" t="s">
        <v>1975</v>
      </c>
      <c r="E1122" s="1012" t="s">
        <v>83</v>
      </c>
      <c r="F1122" s="1013">
        <v>41754</v>
      </c>
      <c r="G1122" s="1012" t="s">
        <v>283</v>
      </c>
      <c r="H1122" s="1015"/>
      <c r="I1122" s="1015"/>
      <c r="J1122" s="1015"/>
      <c r="K1122" s="1012" t="s">
        <v>283</v>
      </c>
      <c r="L1122" s="1015"/>
      <c r="M1122" s="1015">
        <v>-58631.13</v>
      </c>
      <c r="N1122" s="1016"/>
      <c r="O1122" s="1015"/>
      <c r="P1122" s="1015"/>
      <c r="Q1122" s="1015"/>
      <c r="R1122" s="1015"/>
      <c r="S1122" s="1016"/>
    </row>
    <row r="1123" spans="1:19">
      <c r="A1123" s="1012" t="s">
        <v>87</v>
      </c>
      <c r="B1123" s="1012" t="s">
        <v>1879</v>
      </c>
      <c r="C1123" s="1012" t="s">
        <v>1976</v>
      </c>
      <c r="D1123" s="1012" t="s">
        <v>1287</v>
      </c>
      <c r="E1123" s="1012" t="s">
        <v>89</v>
      </c>
      <c r="F1123" s="1013">
        <v>39948</v>
      </c>
      <c r="G1123" s="1012" t="s">
        <v>67</v>
      </c>
      <c r="H1123" s="1015">
        <v>4205000</v>
      </c>
      <c r="I1123" s="1015">
        <v>0</v>
      </c>
      <c r="J1123" s="1015">
        <v>4632216.32</v>
      </c>
      <c r="K1123" s="1012" t="s">
        <v>1196</v>
      </c>
      <c r="L1123" s="1015"/>
      <c r="M1123" s="1015"/>
      <c r="N1123" s="1016"/>
      <c r="O1123" s="1015"/>
      <c r="P1123" s="1015"/>
      <c r="Q1123" s="1015"/>
      <c r="R1123" s="1015"/>
      <c r="S1123" s="1016"/>
    </row>
    <row r="1124" spans="1:19">
      <c r="A1124" s="1012" t="s">
        <v>87</v>
      </c>
      <c r="B1124" s="1012" t="s">
        <v>283</v>
      </c>
      <c r="C1124" s="1012" t="s">
        <v>1976</v>
      </c>
      <c r="D1124" s="1012" t="s">
        <v>1287</v>
      </c>
      <c r="E1124" s="1012" t="s">
        <v>89</v>
      </c>
      <c r="F1124" s="1013">
        <v>40431</v>
      </c>
      <c r="G1124" s="1012" t="s">
        <v>283</v>
      </c>
      <c r="H1124" s="1015"/>
      <c r="I1124" s="1015"/>
      <c r="J1124" s="1015"/>
      <c r="K1124" s="1012" t="s">
        <v>283</v>
      </c>
      <c r="L1124" s="1015">
        <v>4205000</v>
      </c>
      <c r="M1124" s="1015"/>
      <c r="N1124" s="1016">
        <v>4205000</v>
      </c>
      <c r="O1124" s="1015">
        <v>1</v>
      </c>
      <c r="P1124" s="1015"/>
      <c r="Q1124" s="1015"/>
      <c r="R1124" s="1015"/>
      <c r="S1124" s="1016"/>
    </row>
    <row r="1125" spans="1:19">
      <c r="A1125" s="1012" t="s">
        <v>1977</v>
      </c>
      <c r="B1125" s="1012" t="s">
        <v>1049</v>
      </c>
      <c r="C1125" s="1012" t="s">
        <v>1978</v>
      </c>
      <c r="D1125" s="1012" t="s">
        <v>1155</v>
      </c>
      <c r="E1125" s="1012" t="s">
        <v>52</v>
      </c>
      <c r="F1125" s="1013">
        <v>39787</v>
      </c>
      <c r="G1125" s="1012" t="s">
        <v>284</v>
      </c>
      <c r="H1125" s="1015">
        <v>90000000</v>
      </c>
      <c r="I1125" s="1015">
        <v>0</v>
      </c>
      <c r="J1125" s="1015">
        <v>92650000</v>
      </c>
      <c r="K1125" s="1012" t="s">
        <v>1196</v>
      </c>
      <c r="L1125" s="1015"/>
      <c r="M1125" s="1015"/>
      <c r="N1125" s="1016"/>
      <c r="O1125" s="1015"/>
      <c r="P1125" s="1015"/>
      <c r="Q1125" s="1015"/>
      <c r="R1125" s="1015"/>
      <c r="S1125" s="1016"/>
    </row>
    <row r="1126" spans="1:19">
      <c r="A1126" s="1012" t="s">
        <v>1977</v>
      </c>
      <c r="B1126" s="1012" t="s">
        <v>283</v>
      </c>
      <c r="C1126" s="1012" t="s">
        <v>1978</v>
      </c>
      <c r="D1126" s="1012" t="s">
        <v>1155</v>
      </c>
      <c r="E1126" s="1012" t="s">
        <v>52</v>
      </c>
      <c r="F1126" s="1013">
        <v>39903</v>
      </c>
      <c r="G1126" s="1012" t="s">
        <v>283</v>
      </c>
      <c r="H1126" s="1015"/>
      <c r="I1126" s="1015"/>
      <c r="J1126" s="1015"/>
      <c r="K1126" s="1012" t="s">
        <v>283</v>
      </c>
      <c r="L1126" s="1015">
        <v>90000000</v>
      </c>
      <c r="M1126" s="1015"/>
      <c r="N1126" s="1016">
        <v>90000</v>
      </c>
      <c r="O1126" s="1015">
        <v>1000</v>
      </c>
      <c r="P1126" s="1015"/>
      <c r="Q1126" s="1015"/>
      <c r="R1126" s="1015"/>
      <c r="S1126" s="1016"/>
    </row>
    <row r="1127" spans="1:19">
      <c r="A1127" s="1012" t="s">
        <v>1977</v>
      </c>
      <c r="B1127" s="1012" t="s">
        <v>283</v>
      </c>
      <c r="C1127" s="1012" t="s">
        <v>1978</v>
      </c>
      <c r="D1127" s="1012" t="s">
        <v>1155</v>
      </c>
      <c r="E1127" s="1012" t="s">
        <v>52</v>
      </c>
      <c r="F1127" s="1013">
        <v>39953</v>
      </c>
      <c r="G1127" s="1012" t="s">
        <v>283</v>
      </c>
      <c r="H1127" s="1015"/>
      <c r="I1127" s="1015"/>
      <c r="J1127" s="1015"/>
      <c r="K1127" s="1012" t="s">
        <v>283</v>
      </c>
      <c r="L1127" s="1015"/>
      <c r="M1127" s="1015"/>
      <c r="N1127" s="1016"/>
      <c r="O1127" s="1015"/>
      <c r="P1127" s="1015"/>
      <c r="Q1127" s="1015"/>
      <c r="R1127" s="1015">
        <v>1200000</v>
      </c>
      <c r="S1127" s="1016">
        <v>138490</v>
      </c>
    </row>
    <row r="1128" spans="1:19">
      <c r="A1128" s="1012" t="s">
        <v>1979</v>
      </c>
      <c r="B1128" s="1012" t="s">
        <v>905</v>
      </c>
      <c r="C1128" s="1012" t="s">
        <v>1980</v>
      </c>
      <c r="D1128" s="1012" t="s">
        <v>1981</v>
      </c>
      <c r="E1128" s="1012" t="s">
        <v>166</v>
      </c>
      <c r="F1128" s="1013">
        <v>39899</v>
      </c>
      <c r="G1128" s="1012" t="s">
        <v>285</v>
      </c>
      <c r="H1128" s="1015">
        <v>2295000</v>
      </c>
      <c r="I1128" s="1015">
        <v>0</v>
      </c>
      <c r="J1128" s="1015">
        <v>2936462.5</v>
      </c>
      <c r="K1128" s="1012" t="s">
        <v>1196</v>
      </c>
      <c r="L1128" s="1015"/>
      <c r="M1128" s="1015"/>
      <c r="N1128" s="1016"/>
      <c r="O1128" s="1015"/>
      <c r="P1128" s="1015"/>
      <c r="Q1128" s="1015"/>
      <c r="R1128" s="1015"/>
      <c r="S1128" s="1016"/>
    </row>
    <row r="1129" spans="1:19">
      <c r="A1129" s="1012" t="s">
        <v>1979</v>
      </c>
      <c r="B1129" s="1012" t="s">
        <v>283</v>
      </c>
      <c r="C1129" s="1012" t="s">
        <v>1980</v>
      </c>
      <c r="D1129" s="1012" t="s">
        <v>1981</v>
      </c>
      <c r="E1129" s="1012" t="s">
        <v>166</v>
      </c>
      <c r="F1129" s="1013">
        <v>41437</v>
      </c>
      <c r="G1129" s="1012" t="s">
        <v>283</v>
      </c>
      <c r="H1129" s="1015"/>
      <c r="I1129" s="1015"/>
      <c r="J1129" s="1015"/>
      <c r="K1129" s="1012" t="s">
        <v>283</v>
      </c>
      <c r="L1129" s="1015">
        <v>2295000</v>
      </c>
      <c r="M1129" s="1015"/>
      <c r="N1129" s="1016">
        <v>2295</v>
      </c>
      <c r="O1129" s="1015">
        <v>1000</v>
      </c>
      <c r="P1129" s="1015"/>
      <c r="Q1129" s="1015"/>
      <c r="R1129" s="1015">
        <v>115000</v>
      </c>
      <c r="S1129" s="1016">
        <v>115</v>
      </c>
    </row>
    <row r="1130" spans="1:19">
      <c r="A1130" s="1012" t="s">
        <v>74</v>
      </c>
      <c r="B1130" s="1012" t="s">
        <v>1982</v>
      </c>
      <c r="C1130" s="1012" t="s">
        <v>1983</v>
      </c>
      <c r="D1130" s="1012" t="s">
        <v>1185</v>
      </c>
      <c r="E1130" s="1012" t="s">
        <v>77</v>
      </c>
      <c r="F1130" s="1013">
        <v>39885</v>
      </c>
      <c r="G1130" s="1012" t="s">
        <v>284</v>
      </c>
      <c r="H1130" s="1015">
        <v>6000000</v>
      </c>
      <c r="I1130" s="1015">
        <v>0</v>
      </c>
      <c r="J1130" s="1015">
        <v>6453067</v>
      </c>
      <c r="K1130" s="1012" t="s">
        <v>1196</v>
      </c>
      <c r="L1130" s="1015"/>
      <c r="M1130" s="1015"/>
      <c r="N1130" s="1016"/>
      <c r="O1130" s="1015"/>
      <c r="P1130" s="1015"/>
      <c r="Q1130" s="1015"/>
      <c r="R1130" s="1015"/>
      <c r="S1130" s="1016"/>
    </row>
    <row r="1131" spans="1:19">
      <c r="A1131" s="1012" t="s">
        <v>74</v>
      </c>
      <c r="B1131" s="1012" t="s">
        <v>283</v>
      </c>
      <c r="C1131" s="1012" t="s">
        <v>1983</v>
      </c>
      <c r="D1131" s="1012" t="s">
        <v>1185</v>
      </c>
      <c r="E1131" s="1012" t="s">
        <v>77</v>
      </c>
      <c r="F1131" s="1013">
        <v>40424</v>
      </c>
      <c r="G1131" s="1012" t="s">
        <v>283</v>
      </c>
      <c r="H1131" s="1015"/>
      <c r="I1131" s="1015"/>
      <c r="J1131" s="1015"/>
      <c r="K1131" s="1012" t="s">
        <v>283</v>
      </c>
      <c r="L1131" s="1015">
        <v>6000000</v>
      </c>
      <c r="M1131" s="1015"/>
      <c r="N1131" s="1016">
        <v>6000</v>
      </c>
      <c r="O1131" s="1015">
        <v>1000</v>
      </c>
      <c r="P1131" s="1015"/>
      <c r="Q1131" s="1015"/>
      <c r="R1131" s="1015"/>
      <c r="S1131" s="1016"/>
    </row>
    <row r="1132" spans="1:19">
      <c r="A1132" s="1012" t="s">
        <v>1984</v>
      </c>
      <c r="B1132" s="1012" t="s">
        <v>900</v>
      </c>
      <c r="C1132" s="1012" t="s">
        <v>1985</v>
      </c>
      <c r="D1132" s="1012" t="s">
        <v>1458</v>
      </c>
      <c r="E1132" s="1012" t="s">
        <v>6</v>
      </c>
      <c r="F1132" s="1013">
        <v>39878</v>
      </c>
      <c r="G1132" s="1012" t="s">
        <v>285</v>
      </c>
      <c r="H1132" s="1015">
        <v>6000000</v>
      </c>
      <c r="I1132" s="1015">
        <v>0</v>
      </c>
      <c r="J1132" s="1015">
        <v>7494458.3300000001</v>
      </c>
      <c r="K1132" s="1012" t="s">
        <v>1196</v>
      </c>
      <c r="L1132" s="1015"/>
      <c r="M1132" s="1015"/>
      <c r="N1132" s="1016"/>
      <c r="O1132" s="1015"/>
      <c r="P1132" s="1015"/>
      <c r="Q1132" s="1015"/>
      <c r="R1132" s="1015"/>
      <c r="S1132" s="1016"/>
    </row>
    <row r="1133" spans="1:19">
      <c r="A1133" s="1012" t="s">
        <v>1984</v>
      </c>
      <c r="B1133" s="1012" t="s">
        <v>283</v>
      </c>
      <c r="C1133" s="1012" t="s">
        <v>1985</v>
      </c>
      <c r="D1133" s="1012" t="s">
        <v>1458</v>
      </c>
      <c r="E1133" s="1012" t="s">
        <v>6</v>
      </c>
      <c r="F1133" s="1013">
        <v>41214</v>
      </c>
      <c r="G1133" s="1012" t="s">
        <v>283</v>
      </c>
      <c r="H1133" s="1015"/>
      <c r="I1133" s="1015"/>
      <c r="J1133" s="1015"/>
      <c r="K1133" s="1012" t="s">
        <v>283</v>
      </c>
      <c r="L1133" s="1015">
        <v>6000000</v>
      </c>
      <c r="M1133" s="1015"/>
      <c r="N1133" s="1016">
        <v>6000</v>
      </c>
      <c r="O1133" s="1015">
        <v>1000</v>
      </c>
      <c r="P1133" s="1015"/>
      <c r="Q1133" s="1015"/>
      <c r="R1133" s="1015">
        <v>300000</v>
      </c>
      <c r="S1133" s="1016">
        <v>300</v>
      </c>
    </row>
    <row r="1134" spans="1:19">
      <c r="A1134" s="1012" t="s">
        <v>1986</v>
      </c>
      <c r="B1134" s="1012" t="s">
        <v>1987</v>
      </c>
      <c r="C1134" s="1012" t="s">
        <v>1988</v>
      </c>
      <c r="D1134" s="1012" t="s">
        <v>1989</v>
      </c>
      <c r="E1134" s="1012" t="s">
        <v>1462</v>
      </c>
      <c r="F1134" s="1013">
        <v>39829</v>
      </c>
      <c r="G1134" s="1012" t="s">
        <v>285</v>
      </c>
      <c r="H1134" s="1015">
        <v>6900000</v>
      </c>
      <c r="I1134" s="1015">
        <v>0</v>
      </c>
      <c r="J1134" s="1015">
        <v>555673.07999999996</v>
      </c>
      <c r="K1134" s="1012" t="s">
        <v>2930</v>
      </c>
      <c r="L1134" s="1015"/>
      <c r="M1134" s="1015"/>
      <c r="N1134" s="1016"/>
      <c r="O1134" s="1015"/>
      <c r="P1134" s="1015"/>
      <c r="Q1134" s="1015"/>
      <c r="R1134" s="1015"/>
      <c r="S1134" s="1016"/>
    </row>
    <row r="1135" spans="1:19">
      <c r="A1135" s="1012" t="s">
        <v>1986</v>
      </c>
      <c r="B1135" s="1012" t="s">
        <v>283</v>
      </c>
      <c r="C1135" s="1012" t="s">
        <v>1988</v>
      </c>
      <c r="D1135" s="1012" t="s">
        <v>1989</v>
      </c>
      <c r="E1135" s="1012" t="s">
        <v>1462</v>
      </c>
      <c r="F1135" s="1013">
        <v>41753</v>
      </c>
      <c r="G1135" s="1012" t="s">
        <v>283</v>
      </c>
      <c r="H1135" s="1015"/>
      <c r="I1135" s="1015"/>
      <c r="J1135" s="1015"/>
      <c r="K1135" s="1012" t="s">
        <v>283</v>
      </c>
      <c r="L1135" s="1015"/>
      <c r="M1135" s="1015"/>
      <c r="N1135" s="1016"/>
      <c r="O1135" s="1015"/>
      <c r="P1135" s="1015">
        <v>-6900000</v>
      </c>
      <c r="Q1135" s="1015"/>
      <c r="R1135" s="1015"/>
      <c r="S1135" s="1016"/>
    </row>
    <row r="1136" spans="1:19">
      <c r="A1136" s="1012" t="s">
        <v>1990</v>
      </c>
      <c r="B1136" s="1012" t="s">
        <v>880</v>
      </c>
      <c r="C1136" s="1012" t="s">
        <v>1991</v>
      </c>
      <c r="D1136" s="1012" t="s">
        <v>1287</v>
      </c>
      <c r="E1136" s="1012" t="s">
        <v>89</v>
      </c>
      <c r="F1136" s="1013">
        <v>39955</v>
      </c>
      <c r="G1136" s="1012" t="s">
        <v>285</v>
      </c>
      <c r="H1136" s="1015">
        <v>6272000</v>
      </c>
      <c r="I1136" s="1015">
        <v>0</v>
      </c>
      <c r="J1136" s="1015">
        <v>11836113.4</v>
      </c>
      <c r="K1136" s="1012" t="s">
        <v>1196</v>
      </c>
      <c r="L1136" s="1015"/>
      <c r="M1136" s="1015"/>
      <c r="N1136" s="1016"/>
      <c r="O1136" s="1015"/>
      <c r="P1136" s="1015"/>
      <c r="Q1136" s="1015"/>
      <c r="R1136" s="1015"/>
      <c r="S1136" s="1016"/>
    </row>
    <row r="1137" spans="1:19">
      <c r="A1137" s="1012" t="s">
        <v>1990</v>
      </c>
      <c r="B1137" s="1012" t="s">
        <v>283</v>
      </c>
      <c r="C1137" s="1012" t="s">
        <v>1991</v>
      </c>
      <c r="D1137" s="1012" t="s">
        <v>1287</v>
      </c>
      <c r="E1137" s="1012" t="s">
        <v>89</v>
      </c>
      <c r="F1137" s="1013">
        <v>40176</v>
      </c>
      <c r="G1137" s="1012" t="s">
        <v>283</v>
      </c>
      <c r="H1137" s="1015">
        <v>4000000</v>
      </c>
      <c r="I1137" s="1015"/>
      <c r="J1137" s="1015"/>
      <c r="K1137" s="1012" t="s">
        <v>283</v>
      </c>
      <c r="L1137" s="1015"/>
      <c r="M1137" s="1015"/>
      <c r="N1137" s="1016"/>
      <c r="O1137" s="1015"/>
      <c r="P1137" s="1015"/>
      <c r="Q1137" s="1015"/>
      <c r="R1137" s="1015"/>
      <c r="S1137" s="1016"/>
    </row>
    <row r="1138" spans="1:19">
      <c r="A1138" s="1012" t="s">
        <v>1990</v>
      </c>
      <c r="B1138" s="1012" t="s">
        <v>283</v>
      </c>
      <c r="C1138" s="1012" t="s">
        <v>1991</v>
      </c>
      <c r="D1138" s="1012" t="s">
        <v>1287</v>
      </c>
      <c r="E1138" s="1012" t="s">
        <v>89</v>
      </c>
      <c r="F1138" s="1013">
        <v>40808</v>
      </c>
      <c r="G1138" s="1012" t="s">
        <v>283</v>
      </c>
      <c r="H1138" s="1015"/>
      <c r="I1138" s="1015"/>
      <c r="J1138" s="1015"/>
      <c r="K1138" s="1012" t="s">
        <v>283</v>
      </c>
      <c r="L1138" s="1015">
        <v>10272000</v>
      </c>
      <c r="M1138" s="1015"/>
      <c r="N1138" s="1016">
        <v>10272</v>
      </c>
      <c r="O1138" s="1015">
        <v>1000</v>
      </c>
      <c r="P1138" s="1015"/>
      <c r="Q1138" s="1015"/>
      <c r="R1138" s="1015">
        <v>406000</v>
      </c>
      <c r="S1138" s="1016">
        <v>406</v>
      </c>
    </row>
    <row r="1139" spans="1:19">
      <c r="A1139" s="1012" t="s">
        <v>1992</v>
      </c>
      <c r="B1139" s="1012" t="s">
        <v>924</v>
      </c>
      <c r="C1139" s="1012" t="s">
        <v>1993</v>
      </c>
      <c r="D1139" s="1012" t="s">
        <v>1994</v>
      </c>
      <c r="E1139" s="1012" t="s">
        <v>992</v>
      </c>
      <c r="F1139" s="1013">
        <v>39822</v>
      </c>
      <c r="G1139" s="1012" t="s">
        <v>285</v>
      </c>
      <c r="H1139" s="1015">
        <v>1065000</v>
      </c>
      <c r="I1139" s="1015">
        <v>0</v>
      </c>
      <c r="J1139" s="1015">
        <v>1394723.17</v>
      </c>
      <c r="K1139" s="1012" t="s">
        <v>1196</v>
      </c>
      <c r="L1139" s="1015"/>
      <c r="M1139" s="1015"/>
      <c r="N1139" s="1016"/>
      <c r="O1139" s="1015"/>
      <c r="P1139" s="1015"/>
      <c r="Q1139" s="1015"/>
      <c r="R1139" s="1015"/>
      <c r="S1139" s="1016"/>
    </row>
    <row r="1140" spans="1:19">
      <c r="A1140" s="1012" t="s">
        <v>1992</v>
      </c>
      <c r="B1140" s="1012" t="s">
        <v>283</v>
      </c>
      <c r="C1140" s="1012" t="s">
        <v>1993</v>
      </c>
      <c r="D1140" s="1012" t="s">
        <v>1994</v>
      </c>
      <c r="E1140" s="1012" t="s">
        <v>992</v>
      </c>
      <c r="F1140" s="1013">
        <v>41563</v>
      </c>
      <c r="G1140" s="1012" t="s">
        <v>283</v>
      </c>
      <c r="H1140" s="1015"/>
      <c r="I1140" s="1015"/>
      <c r="J1140" s="1015"/>
      <c r="K1140" s="1012" t="s">
        <v>283</v>
      </c>
      <c r="L1140" s="1015">
        <v>1065000</v>
      </c>
      <c r="M1140" s="1015"/>
      <c r="N1140" s="1016">
        <v>1065</v>
      </c>
      <c r="O1140" s="1015">
        <v>1000</v>
      </c>
      <c r="P1140" s="1015"/>
      <c r="Q1140" s="1015"/>
      <c r="R1140" s="1015">
        <v>53000</v>
      </c>
      <c r="S1140" s="1016">
        <v>53</v>
      </c>
    </row>
    <row r="1141" spans="1:19">
      <c r="A1141" s="1012" t="s">
        <v>1995</v>
      </c>
      <c r="B1141" s="1012" t="s">
        <v>858</v>
      </c>
      <c r="C1141" s="1012" t="s">
        <v>1996</v>
      </c>
      <c r="D1141" s="1012" t="s">
        <v>1997</v>
      </c>
      <c r="E1141" s="1012" t="s">
        <v>1072</v>
      </c>
      <c r="F1141" s="1013">
        <v>39822</v>
      </c>
      <c r="G1141" s="1012" t="s">
        <v>284</v>
      </c>
      <c r="H1141" s="1015">
        <v>78158000</v>
      </c>
      <c r="I1141" s="1015">
        <v>0</v>
      </c>
      <c r="J1141" s="1015">
        <v>81476093.609999999</v>
      </c>
      <c r="K1141" s="1012" t="s">
        <v>1196</v>
      </c>
      <c r="L1141" s="1015"/>
      <c r="M1141" s="1015"/>
      <c r="N1141" s="1016"/>
      <c r="O1141" s="1015"/>
      <c r="P1141" s="1015"/>
      <c r="Q1141" s="1015"/>
      <c r="R1141" s="1015"/>
      <c r="S1141" s="1016"/>
    </row>
    <row r="1142" spans="1:19">
      <c r="A1142" s="1012" t="s">
        <v>1995</v>
      </c>
      <c r="B1142" s="1012" t="s">
        <v>283</v>
      </c>
      <c r="C1142" s="1012" t="s">
        <v>1996</v>
      </c>
      <c r="D1142" s="1012" t="s">
        <v>1997</v>
      </c>
      <c r="E1142" s="1012" t="s">
        <v>1072</v>
      </c>
      <c r="F1142" s="1013">
        <v>39925</v>
      </c>
      <c r="G1142" s="1012" t="s">
        <v>283</v>
      </c>
      <c r="H1142" s="1015"/>
      <c r="I1142" s="1015"/>
      <c r="J1142" s="1015"/>
      <c r="K1142" s="1012" t="s">
        <v>283</v>
      </c>
      <c r="L1142" s="1015">
        <v>78158000</v>
      </c>
      <c r="M1142" s="1015"/>
      <c r="N1142" s="1016">
        <v>78158</v>
      </c>
      <c r="O1142" s="1015">
        <v>1000</v>
      </c>
      <c r="P1142" s="1015"/>
      <c r="Q1142" s="1015"/>
      <c r="R1142" s="1015"/>
      <c r="S1142" s="1016"/>
    </row>
    <row r="1143" spans="1:19">
      <c r="A1143" s="1012" t="s">
        <v>1995</v>
      </c>
      <c r="B1143" s="1012" t="s">
        <v>283</v>
      </c>
      <c r="C1143" s="1012" t="s">
        <v>1996</v>
      </c>
      <c r="D1143" s="1012" t="s">
        <v>1997</v>
      </c>
      <c r="E1143" s="1012" t="s">
        <v>1072</v>
      </c>
      <c r="F1143" s="1013">
        <v>39960</v>
      </c>
      <c r="G1143" s="1012" t="s">
        <v>283</v>
      </c>
      <c r="H1143" s="1015"/>
      <c r="I1143" s="1015"/>
      <c r="J1143" s="1015"/>
      <c r="K1143" s="1012" t="s">
        <v>283</v>
      </c>
      <c r="L1143" s="1015"/>
      <c r="M1143" s="1015"/>
      <c r="N1143" s="1016"/>
      <c r="O1143" s="1015"/>
      <c r="P1143" s="1015"/>
      <c r="Q1143" s="1015"/>
      <c r="R1143" s="1015">
        <v>2200000</v>
      </c>
      <c r="S1143" s="1016">
        <v>481664</v>
      </c>
    </row>
    <row r="1144" spans="1:19">
      <c r="A1144" s="1012" t="s">
        <v>1998</v>
      </c>
      <c r="B1144" s="1012" t="s">
        <v>1999</v>
      </c>
      <c r="C1144" s="1012" t="s">
        <v>2000</v>
      </c>
      <c r="D1144" s="1012" t="s">
        <v>2001</v>
      </c>
      <c r="E1144" s="1012" t="s">
        <v>1080</v>
      </c>
      <c r="F1144" s="1013">
        <v>39794</v>
      </c>
      <c r="G1144" s="1012" t="s">
        <v>284</v>
      </c>
      <c r="H1144" s="1015">
        <v>72000000</v>
      </c>
      <c r="I1144" s="1015">
        <v>0</v>
      </c>
      <c r="J1144" s="1015">
        <v>83430000</v>
      </c>
      <c r="K1144" s="1012" t="s">
        <v>1196</v>
      </c>
      <c r="L1144" s="1015"/>
      <c r="M1144" s="1015"/>
      <c r="N1144" s="1016"/>
      <c r="O1144" s="1015"/>
      <c r="P1144" s="1015"/>
      <c r="Q1144" s="1015"/>
      <c r="R1144" s="1015"/>
      <c r="S1144" s="1016"/>
    </row>
    <row r="1145" spans="1:19">
      <c r="A1145" s="1012" t="s">
        <v>1998</v>
      </c>
      <c r="B1145" s="1012" t="s">
        <v>283</v>
      </c>
      <c r="C1145" s="1012" t="s">
        <v>2000</v>
      </c>
      <c r="D1145" s="1012" t="s">
        <v>2001</v>
      </c>
      <c r="E1145" s="1012" t="s">
        <v>1080</v>
      </c>
      <c r="F1145" s="1013">
        <v>41516</v>
      </c>
      <c r="G1145" s="1012" t="s">
        <v>283</v>
      </c>
      <c r="H1145" s="1015"/>
      <c r="I1145" s="1015"/>
      <c r="J1145" s="1015"/>
      <c r="K1145" s="1012" t="s">
        <v>283</v>
      </c>
      <c r="L1145" s="1015">
        <v>72000000</v>
      </c>
      <c r="M1145" s="1015"/>
      <c r="N1145" s="1016">
        <v>72000</v>
      </c>
      <c r="O1145" s="1015">
        <v>1000</v>
      </c>
      <c r="P1145" s="1015"/>
      <c r="Q1145" s="1015">
        <v>2426000</v>
      </c>
      <c r="R1145" s="1015"/>
      <c r="S1145" s="1016"/>
    </row>
    <row r="1146" spans="1:19">
      <c r="A1146" s="1012" t="s">
        <v>2002</v>
      </c>
      <c r="B1146" s="1012" t="s">
        <v>2003</v>
      </c>
      <c r="C1146" s="1012" t="s">
        <v>2004</v>
      </c>
      <c r="D1146" s="1012" t="s">
        <v>2005</v>
      </c>
      <c r="E1146" s="1012" t="s">
        <v>153</v>
      </c>
      <c r="F1146" s="1013">
        <v>39927</v>
      </c>
      <c r="G1146" s="1012" t="s">
        <v>285</v>
      </c>
      <c r="H1146" s="1015">
        <v>1312000</v>
      </c>
      <c r="I1146" s="1015">
        <v>0</v>
      </c>
      <c r="J1146" s="1015">
        <v>165139</v>
      </c>
      <c r="K1146" s="1012" t="s">
        <v>2930</v>
      </c>
      <c r="L1146" s="1015"/>
      <c r="M1146" s="1015"/>
      <c r="N1146" s="1016"/>
      <c r="O1146" s="1015"/>
      <c r="P1146" s="1015"/>
      <c r="Q1146" s="1015"/>
      <c r="R1146" s="1015"/>
      <c r="S1146" s="1016"/>
    </row>
    <row r="1147" spans="1:19">
      <c r="A1147" s="1012" t="s">
        <v>2002</v>
      </c>
      <c r="B1147" s="1012" t="s">
        <v>283</v>
      </c>
      <c r="C1147" s="1012" t="s">
        <v>2004</v>
      </c>
      <c r="D1147" s="1012" t="s">
        <v>2005</v>
      </c>
      <c r="E1147" s="1012" t="s">
        <v>153</v>
      </c>
      <c r="F1147" s="1013">
        <v>41373</v>
      </c>
      <c r="G1147" s="1012" t="s">
        <v>283</v>
      </c>
      <c r="H1147" s="1015"/>
      <c r="I1147" s="1015"/>
      <c r="J1147" s="1015"/>
      <c r="K1147" s="1012" t="s">
        <v>283</v>
      </c>
      <c r="L1147" s="1015"/>
      <c r="M1147" s="1015"/>
      <c r="N1147" s="1016"/>
      <c r="O1147" s="1015"/>
      <c r="P1147" s="1015">
        <v>-1312000</v>
      </c>
      <c r="Q1147" s="1015"/>
      <c r="R1147" s="1015"/>
      <c r="S1147" s="1016"/>
    </row>
    <row r="1148" spans="1:19">
      <c r="A1148" s="1012" t="s">
        <v>2006</v>
      </c>
      <c r="B1148" s="1012" t="s">
        <v>858</v>
      </c>
      <c r="C1148" s="1012" t="s">
        <v>2007</v>
      </c>
      <c r="D1148" s="1012" t="s">
        <v>1969</v>
      </c>
      <c r="E1148" s="1012" t="s">
        <v>153</v>
      </c>
      <c r="F1148" s="1013">
        <v>39794</v>
      </c>
      <c r="G1148" s="1012" t="s">
        <v>284</v>
      </c>
      <c r="H1148" s="1015">
        <v>21500000</v>
      </c>
      <c r="I1148" s="1015">
        <v>0</v>
      </c>
      <c r="J1148" s="1015">
        <v>27331250</v>
      </c>
      <c r="K1148" s="1012" t="s">
        <v>1196</v>
      </c>
      <c r="L1148" s="1015"/>
      <c r="M1148" s="1015"/>
      <c r="N1148" s="1016"/>
      <c r="O1148" s="1015"/>
      <c r="P1148" s="1015"/>
      <c r="Q1148" s="1015"/>
      <c r="R1148" s="1015"/>
      <c r="S1148" s="1016"/>
    </row>
    <row r="1149" spans="1:19">
      <c r="A1149" s="1012" t="s">
        <v>2006</v>
      </c>
      <c r="B1149" s="1012" t="s">
        <v>283</v>
      </c>
      <c r="C1149" s="1012" t="s">
        <v>2007</v>
      </c>
      <c r="D1149" s="1012" t="s">
        <v>1969</v>
      </c>
      <c r="E1149" s="1012" t="s">
        <v>153</v>
      </c>
      <c r="F1149" s="1013">
        <v>41164</v>
      </c>
      <c r="G1149" s="1012" t="s">
        <v>283</v>
      </c>
      <c r="H1149" s="1015"/>
      <c r="I1149" s="1015"/>
      <c r="J1149" s="1015"/>
      <c r="K1149" s="1012" t="s">
        <v>283</v>
      </c>
      <c r="L1149" s="1015">
        <v>21500000</v>
      </c>
      <c r="M1149" s="1015"/>
      <c r="N1149" s="1016">
        <v>21500</v>
      </c>
      <c r="O1149" s="1015">
        <v>1000</v>
      </c>
      <c r="P1149" s="1015"/>
      <c r="Q1149" s="1015"/>
      <c r="R1149" s="1015">
        <v>1800000</v>
      </c>
      <c r="S1149" s="1016">
        <v>188707</v>
      </c>
    </row>
    <row r="1150" spans="1:19">
      <c r="A1150" s="1012" t="s">
        <v>2008</v>
      </c>
      <c r="B1150" s="1012" t="s">
        <v>2009</v>
      </c>
      <c r="C1150" s="1012" t="s">
        <v>2010</v>
      </c>
      <c r="D1150" s="1012" t="s">
        <v>1568</v>
      </c>
      <c r="E1150" s="1012" t="s">
        <v>153</v>
      </c>
      <c r="F1150" s="1013">
        <v>39871</v>
      </c>
      <c r="G1150" s="1012" t="s">
        <v>284</v>
      </c>
      <c r="H1150" s="1015">
        <v>83586000</v>
      </c>
      <c r="I1150" s="1015">
        <v>0</v>
      </c>
      <c r="J1150" s="1015">
        <v>1950340</v>
      </c>
      <c r="K1150" s="1012" t="s">
        <v>1099</v>
      </c>
      <c r="L1150" s="1015"/>
      <c r="M1150" s="1015"/>
      <c r="N1150" s="1016"/>
      <c r="O1150" s="1015"/>
      <c r="P1150" s="1015"/>
      <c r="Q1150" s="1015"/>
      <c r="R1150" s="1015"/>
      <c r="S1150" s="1016"/>
    </row>
    <row r="1151" spans="1:19">
      <c r="A1151" s="1012" t="s">
        <v>2008</v>
      </c>
      <c r="B1151" s="1012" t="s">
        <v>283</v>
      </c>
      <c r="C1151" s="1012" t="s">
        <v>2010</v>
      </c>
      <c r="D1151" s="1012" t="s">
        <v>1568</v>
      </c>
      <c r="E1151" s="1012" t="s">
        <v>153</v>
      </c>
      <c r="F1151" s="1013">
        <v>40753</v>
      </c>
      <c r="G1151" s="1012" t="s">
        <v>283</v>
      </c>
      <c r="H1151" s="1015"/>
      <c r="I1151" s="1015"/>
      <c r="J1151" s="1015"/>
      <c r="K1151" s="1012" t="s">
        <v>283</v>
      </c>
      <c r="L1151" s="1015"/>
      <c r="M1151" s="1015"/>
      <c r="N1151" s="1016"/>
      <c r="O1151" s="1015"/>
      <c r="P1151" s="1015">
        <v>-83586000</v>
      </c>
      <c r="Q1151" s="1015"/>
      <c r="R1151" s="1015"/>
      <c r="S1151" s="1016"/>
    </row>
    <row r="1152" spans="1:19">
      <c r="A1152" s="1012" t="s">
        <v>2011</v>
      </c>
      <c r="B1152" s="1012" t="s">
        <v>2012</v>
      </c>
      <c r="C1152" s="1012" t="s">
        <v>2013</v>
      </c>
      <c r="D1152" s="1012" t="s">
        <v>2014</v>
      </c>
      <c r="E1152" s="1012" t="s">
        <v>1462</v>
      </c>
      <c r="F1152" s="1013">
        <v>39801</v>
      </c>
      <c r="G1152" s="1012" t="s">
        <v>284</v>
      </c>
      <c r="H1152" s="1015">
        <v>27000000</v>
      </c>
      <c r="I1152" s="1015">
        <v>0</v>
      </c>
      <c r="J1152" s="1015">
        <v>33955519.229999997</v>
      </c>
      <c r="K1152" s="1012" t="s">
        <v>1196</v>
      </c>
      <c r="L1152" s="1015"/>
      <c r="M1152" s="1015"/>
      <c r="N1152" s="1016"/>
      <c r="O1152" s="1015"/>
      <c r="P1152" s="1015"/>
      <c r="Q1152" s="1015"/>
      <c r="R1152" s="1015"/>
      <c r="S1152" s="1016"/>
    </row>
    <row r="1153" spans="1:19">
      <c r="A1153" s="1012" t="s">
        <v>2011</v>
      </c>
      <c r="B1153" s="1012" t="s">
        <v>283</v>
      </c>
      <c r="C1153" s="1012" t="s">
        <v>2013</v>
      </c>
      <c r="D1153" s="1012" t="s">
        <v>2014</v>
      </c>
      <c r="E1153" s="1012" t="s">
        <v>1462</v>
      </c>
      <c r="F1153" s="1013">
        <v>41598</v>
      </c>
      <c r="G1153" s="1012" t="s">
        <v>283</v>
      </c>
      <c r="H1153" s="1015"/>
      <c r="I1153" s="1015"/>
      <c r="J1153" s="1015"/>
      <c r="K1153" s="1012" t="s">
        <v>283</v>
      </c>
      <c r="L1153" s="1015">
        <v>27000000</v>
      </c>
      <c r="M1153" s="1015"/>
      <c r="N1153" s="1016">
        <v>27000</v>
      </c>
      <c r="O1153" s="1015">
        <v>1000</v>
      </c>
      <c r="P1153" s="1015"/>
      <c r="Q1153" s="1015"/>
      <c r="R1153" s="1015"/>
      <c r="S1153" s="1016"/>
    </row>
    <row r="1154" spans="1:19">
      <c r="A1154" s="1012" t="s">
        <v>2011</v>
      </c>
      <c r="B1154" s="1012" t="s">
        <v>283</v>
      </c>
      <c r="C1154" s="1012" t="s">
        <v>2013</v>
      </c>
      <c r="D1154" s="1012" t="s">
        <v>2014</v>
      </c>
      <c r="E1154" s="1012" t="s">
        <v>1462</v>
      </c>
      <c r="F1154" s="1013">
        <v>41943</v>
      </c>
      <c r="G1154" s="1012" t="s">
        <v>283</v>
      </c>
      <c r="H1154" s="1015"/>
      <c r="I1154" s="1015"/>
      <c r="J1154" s="1015"/>
      <c r="K1154" s="1012" t="s">
        <v>283</v>
      </c>
      <c r="L1154" s="1015"/>
      <c r="M1154" s="1015"/>
      <c r="N1154" s="1016"/>
      <c r="O1154" s="1015"/>
      <c r="P1154" s="1015"/>
      <c r="Q1154" s="1015"/>
      <c r="R1154" s="1015">
        <v>10635</v>
      </c>
      <c r="S1154" s="1016">
        <v>65322.6</v>
      </c>
    </row>
    <row r="1155" spans="1:19">
      <c r="A1155" s="1012" t="s">
        <v>2015</v>
      </c>
      <c r="B1155" s="1012" t="s">
        <v>858</v>
      </c>
      <c r="C1155" s="1012" t="s">
        <v>2016</v>
      </c>
      <c r="D1155" s="1012" t="s">
        <v>2017</v>
      </c>
      <c r="E1155" s="1012" t="s">
        <v>166</v>
      </c>
      <c r="F1155" s="1013">
        <v>39805</v>
      </c>
      <c r="G1155" s="1012" t="s">
        <v>284</v>
      </c>
      <c r="H1155" s="1015">
        <v>216000000</v>
      </c>
      <c r="I1155" s="1015">
        <v>0</v>
      </c>
      <c r="J1155" s="1015">
        <v>261538649.88999999</v>
      </c>
      <c r="K1155" s="1012" t="s">
        <v>1196</v>
      </c>
      <c r="L1155" s="1015"/>
      <c r="M1155" s="1015"/>
      <c r="N1155" s="1016"/>
      <c r="O1155" s="1015"/>
      <c r="P1155" s="1015"/>
      <c r="Q1155" s="1015"/>
      <c r="R1155" s="1015"/>
      <c r="S1155" s="1016"/>
    </row>
    <row r="1156" spans="1:19">
      <c r="A1156" s="1012" t="s">
        <v>2015</v>
      </c>
      <c r="B1156" s="1012" t="s">
        <v>283</v>
      </c>
      <c r="C1156" s="1012" t="s">
        <v>2016</v>
      </c>
      <c r="D1156" s="1012" t="s">
        <v>2017</v>
      </c>
      <c r="E1156" s="1012" t="s">
        <v>166</v>
      </c>
      <c r="F1156" s="1013">
        <v>41101</v>
      </c>
      <c r="G1156" s="1012" t="s">
        <v>283</v>
      </c>
      <c r="H1156" s="1015"/>
      <c r="I1156" s="1015"/>
      <c r="J1156" s="1015"/>
      <c r="K1156" s="1012" t="s">
        <v>283</v>
      </c>
      <c r="L1156" s="1015">
        <v>40000000</v>
      </c>
      <c r="M1156" s="1015"/>
      <c r="N1156" s="1016">
        <v>40000</v>
      </c>
      <c r="O1156" s="1015">
        <v>1000</v>
      </c>
      <c r="P1156" s="1015"/>
      <c r="Q1156" s="1015"/>
      <c r="R1156" s="1015"/>
      <c r="S1156" s="1016"/>
    </row>
    <row r="1157" spans="1:19">
      <c r="A1157" s="1012" t="s">
        <v>2015</v>
      </c>
      <c r="B1157" s="1012" t="s">
        <v>283</v>
      </c>
      <c r="C1157" s="1012" t="s">
        <v>2016</v>
      </c>
      <c r="D1157" s="1012" t="s">
        <v>2017</v>
      </c>
      <c r="E1157" s="1012" t="s">
        <v>166</v>
      </c>
      <c r="F1157" s="1013">
        <v>41214</v>
      </c>
      <c r="G1157" s="1012" t="s">
        <v>283</v>
      </c>
      <c r="H1157" s="1015"/>
      <c r="I1157" s="1015"/>
      <c r="J1157" s="1015"/>
      <c r="K1157" s="1012" t="s">
        <v>283</v>
      </c>
      <c r="L1157" s="1015">
        <v>45000000</v>
      </c>
      <c r="M1157" s="1015"/>
      <c r="N1157" s="1016">
        <v>45000</v>
      </c>
      <c r="O1157" s="1015">
        <v>1000</v>
      </c>
      <c r="P1157" s="1015"/>
      <c r="Q1157" s="1015"/>
      <c r="R1157" s="1015"/>
      <c r="S1157" s="1016"/>
    </row>
    <row r="1158" spans="1:19">
      <c r="A1158" s="1012" t="s">
        <v>2015</v>
      </c>
      <c r="B1158" s="1012" t="s">
        <v>283</v>
      </c>
      <c r="C1158" s="1012" t="s">
        <v>2016</v>
      </c>
      <c r="D1158" s="1012" t="s">
        <v>2017</v>
      </c>
      <c r="E1158" s="1012" t="s">
        <v>166</v>
      </c>
      <c r="F1158" s="1013">
        <v>41241</v>
      </c>
      <c r="G1158" s="1012" t="s">
        <v>283</v>
      </c>
      <c r="H1158" s="1015"/>
      <c r="I1158" s="1015"/>
      <c r="J1158" s="1015"/>
      <c r="K1158" s="1012" t="s">
        <v>283</v>
      </c>
      <c r="L1158" s="1015">
        <v>131000000</v>
      </c>
      <c r="M1158" s="1015"/>
      <c r="N1158" s="1016">
        <v>131000</v>
      </c>
      <c r="O1158" s="1015">
        <v>1000</v>
      </c>
      <c r="P1158" s="1015"/>
      <c r="Q1158" s="1015"/>
      <c r="R1158" s="1015"/>
      <c r="S1158" s="1016"/>
    </row>
    <row r="1159" spans="1:19">
      <c r="A1159" s="1012" t="s">
        <v>2015</v>
      </c>
      <c r="B1159" s="1012" t="s">
        <v>283</v>
      </c>
      <c r="C1159" s="1012" t="s">
        <v>2016</v>
      </c>
      <c r="D1159" s="1012" t="s">
        <v>2017</v>
      </c>
      <c r="E1159" s="1012" t="s">
        <v>166</v>
      </c>
      <c r="F1159" s="1013">
        <v>41436</v>
      </c>
      <c r="G1159" s="1012" t="s">
        <v>283</v>
      </c>
      <c r="H1159" s="1015"/>
      <c r="I1159" s="1015"/>
      <c r="J1159" s="1015"/>
      <c r="K1159" s="1012" t="s">
        <v>283</v>
      </c>
      <c r="L1159" s="1015"/>
      <c r="M1159" s="1015"/>
      <c r="N1159" s="1016"/>
      <c r="O1159" s="1015"/>
      <c r="P1159" s="1015"/>
      <c r="Q1159" s="1015"/>
      <c r="R1159" s="1015">
        <v>4018511</v>
      </c>
      <c r="S1159" s="1016">
        <v>1326238</v>
      </c>
    </row>
    <row r="1160" spans="1:19">
      <c r="A1160" s="1012" t="s">
        <v>2018</v>
      </c>
      <c r="B1160" s="1012"/>
      <c r="C1160" s="1012" t="s">
        <v>2019</v>
      </c>
      <c r="D1160" s="1012" t="s">
        <v>286</v>
      </c>
      <c r="E1160" s="1012" t="s">
        <v>56</v>
      </c>
      <c r="F1160" s="1013">
        <v>39805</v>
      </c>
      <c r="G1160" s="1012" t="s">
        <v>284</v>
      </c>
      <c r="H1160" s="1015">
        <v>25000000</v>
      </c>
      <c r="I1160" s="1015">
        <v>0</v>
      </c>
      <c r="J1160" s="1015">
        <v>32927621.559999999</v>
      </c>
      <c r="K1160" s="1012" t="s">
        <v>898</v>
      </c>
      <c r="L1160" s="1015"/>
      <c r="M1160" s="1015"/>
      <c r="N1160" s="1016"/>
      <c r="O1160" s="1015"/>
      <c r="P1160" s="1015"/>
      <c r="Q1160" s="1015"/>
      <c r="R1160" s="1015"/>
      <c r="S1160" s="1016"/>
    </row>
    <row r="1161" spans="1:19">
      <c r="A1161" s="1012" t="s">
        <v>2018</v>
      </c>
      <c r="B1161" s="1012" t="s">
        <v>283</v>
      </c>
      <c r="C1161" s="1012" t="s">
        <v>2019</v>
      </c>
      <c r="D1161" s="1012" t="s">
        <v>286</v>
      </c>
      <c r="E1161" s="1012" t="s">
        <v>56</v>
      </c>
      <c r="F1161" s="1013">
        <v>41449</v>
      </c>
      <c r="G1161" s="1012" t="s">
        <v>283</v>
      </c>
      <c r="H1161" s="1015"/>
      <c r="I1161" s="1015"/>
      <c r="J1161" s="1015"/>
      <c r="K1161" s="1012" t="s">
        <v>283</v>
      </c>
      <c r="L1161" s="1015">
        <v>24250000</v>
      </c>
      <c r="M1161" s="1015"/>
      <c r="N1161" s="1016">
        <v>25000</v>
      </c>
      <c r="O1161" s="1015">
        <v>970</v>
      </c>
      <c r="P1161" s="1015">
        <v>-750000</v>
      </c>
      <c r="Q1161" s="1015"/>
      <c r="R1161" s="1015"/>
      <c r="S1161" s="1016"/>
    </row>
    <row r="1162" spans="1:19">
      <c r="A1162" s="1012" t="s">
        <v>2018</v>
      </c>
      <c r="B1162" s="1012" t="s">
        <v>283</v>
      </c>
      <c r="C1162" s="1012" t="s">
        <v>2019</v>
      </c>
      <c r="D1162" s="1012" t="s">
        <v>286</v>
      </c>
      <c r="E1162" s="1012" t="s">
        <v>56</v>
      </c>
      <c r="F1162" s="1013">
        <v>41481</v>
      </c>
      <c r="G1162" s="1012" t="s">
        <v>283</v>
      </c>
      <c r="H1162" s="1015"/>
      <c r="I1162" s="1015"/>
      <c r="J1162" s="1015"/>
      <c r="K1162" s="1012" t="s">
        <v>283</v>
      </c>
      <c r="L1162" s="1015"/>
      <c r="M1162" s="1015">
        <v>-242500</v>
      </c>
      <c r="N1162" s="1016"/>
      <c r="O1162" s="1015"/>
      <c r="P1162" s="1015"/>
      <c r="Q1162" s="1015"/>
      <c r="R1162" s="1015"/>
      <c r="S1162" s="1016"/>
    </row>
    <row r="1163" spans="1:19">
      <c r="A1163" s="1012" t="s">
        <v>2018</v>
      </c>
      <c r="B1163" s="1012" t="s">
        <v>283</v>
      </c>
      <c r="C1163" s="1012" t="s">
        <v>2019</v>
      </c>
      <c r="D1163" s="1012" t="s">
        <v>286</v>
      </c>
      <c r="E1163" s="1012" t="s">
        <v>56</v>
      </c>
      <c r="F1163" s="1013">
        <v>41885</v>
      </c>
      <c r="G1163" s="1012" t="s">
        <v>283</v>
      </c>
      <c r="H1163" s="1015"/>
      <c r="I1163" s="1015"/>
      <c r="J1163" s="1015"/>
      <c r="K1163" s="1012" t="s">
        <v>283</v>
      </c>
      <c r="L1163" s="1015"/>
      <c r="M1163" s="1015"/>
      <c r="N1163" s="1016"/>
      <c r="O1163" s="1015"/>
      <c r="P1163" s="1015"/>
      <c r="Q1163" s="1015"/>
      <c r="R1163" s="1015">
        <v>2892066</v>
      </c>
      <c r="S1163" s="1016">
        <v>691882</v>
      </c>
    </row>
    <row r="1164" spans="1:19">
      <c r="A1164" s="1012" t="s">
        <v>2020</v>
      </c>
      <c r="B1164" s="1012" t="s">
        <v>2021</v>
      </c>
      <c r="C1164" s="1012" t="s">
        <v>2022</v>
      </c>
      <c r="D1164" s="1012" t="s">
        <v>2023</v>
      </c>
      <c r="E1164" s="1012" t="s">
        <v>998</v>
      </c>
      <c r="F1164" s="1013">
        <v>39941</v>
      </c>
      <c r="G1164" s="1012" t="s">
        <v>922</v>
      </c>
      <c r="H1164" s="1015">
        <v>4000000</v>
      </c>
      <c r="I1164" s="1015">
        <v>0</v>
      </c>
      <c r="J1164" s="1015">
        <v>174324.6</v>
      </c>
      <c r="K1164" s="1012" t="s">
        <v>1099</v>
      </c>
      <c r="L1164" s="1015"/>
      <c r="M1164" s="1015"/>
      <c r="N1164" s="1016"/>
      <c r="O1164" s="1015"/>
      <c r="P1164" s="1015"/>
      <c r="Q1164" s="1015"/>
      <c r="R1164" s="1015"/>
      <c r="S1164" s="1016"/>
    </row>
    <row r="1165" spans="1:19">
      <c r="A1165" s="1012" t="s">
        <v>2020</v>
      </c>
      <c r="B1165" s="1012" t="s">
        <v>283</v>
      </c>
      <c r="C1165" s="1012" t="s">
        <v>2022</v>
      </c>
      <c r="D1165" s="1012" t="s">
        <v>2023</v>
      </c>
      <c r="E1165" s="1012" t="s">
        <v>998</v>
      </c>
      <c r="F1165" s="1013">
        <v>41201</v>
      </c>
      <c r="G1165" s="1012" t="s">
        <v>283</v>
      </c>
      <c r="H1165" s="1015"/>
      <c r="I1165" s="1015"/>
      <c r="J1165" s="1015"/>
      <c r="K1165" s="1012" t="s">
        <v>283</v>
      </c>
      <c r="L1165" s="1015"/>
      <c r="M1165" s="1015"/>
      <c r="N1165" s="1016"/>
      <c r="O1165" s="1015"/>
      <c r="P1165" s="1015">
        <v>-4000000</v>
      </c>
      <c r="Q1165" s="1015"/>
      <c r="R1165" s="1015"/>
      <c r="S1165" s="1016"/>
    </row>
    <row r="1166" spans="1:19">
      <c r="A1166" s="1012" t="s">
        <v>2024</v>
      </c>
      <c r="B1166" s="1012" t="s">
        <v>858</v>
      </c>
      <c r="C1166" s="1012" t="s">
        <v>2025</v>
      </c>
      <c r="D1166" s="1012" t="s">
        <v>286</v>
      </c>
      <c r="E1166" s="1012" t="s">
        <v>56</v>
      </c>
      <c r="F1166" s="1013">
        <v>39749</v>
      </c>
      <c r="G1166" s="1012" t="s">
        <v>284</v>
      </c>
      <c r="H1166" s="1015">
        <v>25000000000</v>
      </c>
      <c r="I1166" s="1015">
        <v>0</v>
      </c>
      <c r="J1166" s="1015">
        <v>26731202358</v>
      </c>
      <c r="K1166" s="1012" t="s">
        <v>1196</v>
      </c>
      <c r="L1166" s="1015"/>
      <c r="M1166" s="1015"/>
      <c r="N1166" s="1016"/>
      <c r="O1166" s="1015"/>
      <c r="P1166" s="1015"/>
      <c r="Q1166" s="1015"/>
      <c r="R1166" s="1015"/>
      <c r="S1166" s="1016"/>
    </row>
    <row r="1167" spans="1:19">
      <c r="A1167" s="1012" t="s">
        <v>2024</v>
      </c>
      <c r="B1167" s="1012" t="s">
        <v>283</v>
      </c>
      <c r="C1167" s="1012" t="s">
        <v>2025</v>
      </c>
      <c r="D1167" s="1012" t="s">
        <v>286</v>
      </c>
      <c r="E1167" s="1012" t="s">
        <v>56</v>
      </c>
      <c r="F1167" s="1013">
        <v>39981</v>
      </c>
      <c r="G1167" s="1012" t="s">
        <v>283</v>
      </c>
      <c r="H1167" s="1015"/>
      <c r="I1167" s="1015"/>
      <c r="J1167" s="1015"/>
      <c r="K1167" s="1012" t="s">
        <v>283</v>
      </c>
      <c r="L1167" s="1015">
        <v>25000000000</v>
      </c>
      <c r="M1167" s="1015"/>
      <c r="N1167" s="1016">
        <v>2500000</v>
      </c>
      <c r="O1167" s="1015">
        <v>10000</v>
      </c>
      <c r="P1167" s="1015"/>
      <c r="Q1167" s="1015"/>
      <c r="R1167" s="1015"/>
      <c r="S1167" s="1016"/>
    </row>
    <row r="1168" spans="1:19">
      <c r="A1168" s="1012" t="s">
        <v>2024</v>
      </c>
      <c r="B1168" s="1012" t="s">
        <v>283</v>
      </c>
      <c r="C1168" s="1012" t="s">
        <v>2025</v>
      </c>
      <c r="D1168" s="1012" t="s">
        <v>286</v>
      </c>
      <c r="E1168" s="1012" t="s">
        <v>56</v>
      </c>
      <c r="F1168" s="1013">
        <v>40163</v>
      </c>
      <c r="G1168" s="1012" t="s">
        <v>283</v>
      </c>
      <c r="H1168" s="1015"/>
      <c r="I1168" s="1015"/>
      <c r="J1168" s="1015"/>
      <c r="K1168" s="1012" t="s">
        <v>283</v>
      </c>
      <c r="L1168" s="1015"/>
      <c r="M1168" s="1015"/>
      <c r="N1168" s="1016"/>
      <c r="O1168" s="1015"/>
      <c r="P1168" s="1015"/>
      <c r="Q1168" s="1015"/>
      <c r="R1168" s="1015">
        <v>936063469.11000001</v>
      </c>
      <c r="S1168" s="1016">
        <v>88401697</v>
      </c>
    </row>
    <row r="1169" spans="1:19">
      <c r="A1169" s="1012" t="s">
        <v>2026</v>
      </c>
      <c r="B1169" s="1012" t="s">
        <v>900</v>
      </c>
      <c r="C1169" s="1012" t="s">
        <v>2027</v>
      </c>
      <c r="D1169" s="1012" t="s">
        <v>2028</v>
      </c>
      <c r="E1169" s="1012" t="s">
        <v>1052</v>
      </c>
      <c r="F1169" s="1013">
        <v>39843</v>
      </c>
      <c r="G1169" s="1012" t="s">
        <v>285</v>
      </c>
      <c r="H1169" s="1015">
        <v>10449000</v>
      </c>
      <c r="I1169" s="1015">
        <v>0</v>
      </c>
      <c r="J1169" s="1015">
        <v>12423046.75</v>
      </c>
      <c r="K1169" s="1012" t="s">
        <v>1196</v>
      </c>
      <c r="L1169" s="1015"/>
      <c r="M1169" s="1015"/>
      <c r="N1169" s="1016"/>
      <c r="O1169" s="1015"/>
      <c r="P1169" s="1015"/>
      <c r="Q1169" s="1015"/>
      <c r="R1169" s="1015"/>
      <c r="S1169" s="1016"/>
    </row>
    <row r="1170" spans="1:19">
      <c r="A1170" s="1012" t="s">
        <v>2026</v>
      </c>
      <c r="B1170" s="1012" t="s">
        <v>283</v>
      </c>
      <c r="C1170" s="1012" t="s">
        <v>2027</v>
      </c>
      <c r="D1170" s="1012" t="s">
        <v>2028</v>
      </c>
      <c r="E1170" s="1012" t="s">
        <v>1052</v>
      </c>
      <c r="F1170" s="1013">
        <v>40773</v>
      </c>
      <c r="G1170" s="1012" t="s">
        <v>283</v>
      </c>
      <c r="H1170" s="1015"/>
      <c r="I1170" s="1015"/>
      <c r="J1170" s="1015"/>
      <c r="K1170" s="1012" t="s">
        <v>283</v>
      </c>
      <c r="L1170" s="1015">
        <v>10449000</v>
      </c>
      <c r="M1170" s="1015"/>
      <c r="N1170" s="1016">
        <v>10449</v>
      </c>
      <c r="O1170" s="1015">
        <v>1000</v>
      </c>
      <c r="P1170" s="1015"/>
      <c r="Q1170" s="1015"/>
      <c r="R1170" s="1015">
        <v>522000</v>
      </c>
      <c r="S1170" s="1016">
        <v>522</v>
      </c>
    </row>
    <row r="1171" spans="1:19">
      <c r="A1171" s="1012" t="s">
        <v>2029</v>
      </c>
      <c r="B1171" s="1012" t="s">
        <v>858</v>
      </c>
      <c r="C1171" s="1012" t="s">
        <v>2030</v>
      </c>
      <c r="D1171" s="1012" t="s">
        <v>2031</v>
      </c>
      <c r="E1171" s="1012" t="s">
        <v>1231</v>
      </c>
      <c r="F1171" s="1013">
        <v>39766</v>
      </c>
      <c r="G1171" s="1012" t="s">
        <v>284</v>
      </c>
      <c r="H1171" s="1015">
        <v>2500000000</v>
      </c>
      <c r="I1171" s="1015">
        <v>0</v>
      </c>
      <c r="J1171" s="1015">
        <v>2867222222.2199998</v>
      </c>
      <c r="K1171" s="1012" t="s">
        <v>1196</v>
      </c>
      <c r="L1171" s="1015"/>
      <c r="M1171" s="1015"/>
      <c r="N1171" s="1016"/>
      <c r="O1171" s="1015"/>
      <c r="P1171" s="1015"/>
      <c r="Q1171" s="1015"/>
      <c r="R1171" s="1015"/>
      <c r="S1171" s="1016"/>
    </row>
    <row r="1172" spans="1:19">
      <c r="A1172" s="1012" t="s">
        <v>2029</v>
      </c>
      <c r="B1172" s="1012" t="s">
        <v>283</v>
      </c>
      <c r="C1172" s="1012" t="s">
        <v>2030</v>
      </c>
      <c r="D1172" s="1012" t="s">
        <v>2031</v>
      </c>
      <c r="E1172" s="1012" t="s">
        <v>1231</v>
      </c>
      <c r="F1172" s="1013">
        <v>40632</v>
      </c>
      <c r="G1172" s="1012" t="s">
        <v>283</v>
      </c>
      <c r="H1172" s="1015"/>
      <c r="I1172" s="1015"/>
      <c r="J1172" s="1015"/>
      <c r="K1172" s="1012" t="s">
        <v>283</v>
      </c>
      <c r="L1172" s="1015">
        <v>2500000000</v>
      </c>
      <c r="M1172" s="1015"/>
      <c r="N1172" s="1016">
        <v>25000</v>
      </c>
      <c r="O1172" s="1015">
        <v>100000</v>
      </c>
      <c r="P1172" s="1015"/>
      <c r="Q1172" s="1015"/>
      <c r="R1172" s="1015"/>
      <c r="S1172" s="1016"/>
    </row>
    <row r="1173" spans="1:19">
      <c r="A1173" s="1012" t="s">
        <v>2029</v>
      </c>
      <c r="B1173" s="1012" t="s">
        <v>283</v>
      </c>
      <c r="C1173" s="1012" t="s">
        <v>2030</v>
      </c>
      <c r="D1173" s="1012" t="s">
        <v>2031</v>
      </c>
      <c r="E1173" s="1012" t="s">
        <v>1231</v>
      </c>
      <c r="F1173" s="1013">
        <v>40653</v>
      </c>
      <c r="G1173" s="1012" t="s">
        <v>283</v>
      </c>
      <c r="H1173" s="1015"/>
      <c r="I1173" s="1015"/>
      <c r="J1173" s="1015"/>
      <c r="K1173" s="1012" t="s">
        <v>283</v>
      </c>
      <c r="L1173" s="1015"/>
      <c r="M1173" s="1015"/>
      <c r="N1173" s="1016"/>
      <c r="O1173" s="1015"/>
      <c r="P1173" s="1015"/>
      <c r="Q1173" s="1015"/>
      <c r="R1173" s="1015">
        <v>70000000</v>
      </c>
      <c r="S1173" s="1016">
        <v>35244361</v>
      </c>
    </row>
    <row r="1174" spans="1:19">
      <c r="A1174" s="1012" t="s">
        <v>2032</v>
      </c>
      <c r="B1174" s="1012" t="s">
        <v>924</v>
      </c>
      <c r="C1174" s="1012" t="s">
        <v>2033</v>
      </c>
      <c r="D1174" s="1012" t="s">
        <v>2034</v>
      </c>
      <c r="E1174" s="1012" t="s">
        <v>998</v>
      </c>
      <c r="F1174" s="1013">
        <v>39892</v>
      </c>
      <c r="G1174" s="1012" t="s">
        <v>285</v>
      </c>
      <c r="H1174" s="1015">
        <v>470000</v>
      </c>
      <c r="I1174" s="1015">
        <v>0</v>
      </c>
      <c r="J1174" s="1015">
        <v>622228.43999999994</v>
      </c>
      <c r="K1174" s="1012" t="s">
        <v>1196</v>
      </c>
      <c r="L1174" s="1015"/>
      <c r="M1174" s="1015"/>
      <c r="N1174" s="1016"/>
      <c r="O1174" s="1015"/>
      <c r="P1174" s="1015"/>
      <c r="Q1174" s="1015"/>
      <c r="R1174" s="1015"/>
      <c r="S1174" s="1016"/>
    </row>
    <row r="1175" spans="1:19">
      <c r="A1175" s="1012" t="s">
        <v>2032</v>
      </c>
      <c r="B1175" s="1012" t="s">
        <v>283</v>
      </c>
      <c r="C1175" s="1012" t="s">
        <v>2033</v>
      </c>
      <c r="D1175" s="1012" t="s">
        <v>2034</v>
      </c>
      <c r="E1175" s="1012" t="s">
        <v>998</v>
      </c>
      <c r="F1175" s="1013">
        <v>41717</v>
      </c>
      <c r="G1175" s="1012" t="s">
        <v>283</v>
      </c>
      <c r="H1175" s="1015"/>
      <c r="I1175" s="1015"/>
      <c r="J1175" s="1015"/>
      <c r="K1175" s="1012" t="s">
        <v>283</v>
      </c>
      <c r="L1175" s="1015">
        <v>470000</v>
      </c>
      <c r="M1175" s="1015"/>
      <c r="N1175" s="1016">
        <v>470</v>
      </c>
      <c r="O1175" s="1015">
        <v>1000</v>
      </c>
      <c r="P1175" s="1015"/>
      <c r="Q1175" s="1015"/>
      <c r="R1175" s="1015">
        <v>24000</v>
      </c>
      <c r="S1175" s="1016">
        <v>24</v>
      </c>
    </row>
    <row r="1176" spans="1:19">
      <c r="A1176" s="1012" t="s">
        <v>2035</v>
      </c>
      <c r="B1176" s="1012" t="s">
        <v>905</v>
      </c>
      <c r="C1176" s="1012" t="s">
        <v>2036</v>
      </c>
      <c r="D1176" s="1012" t="s">
        <v>2037</v>
      </c>
      <c r="E1176" s="1012" t="s">
        <v>105</v>
      </c>
      <c r="F1176" s="1013">
        <v>40046</v>
      </c>
      <c r="G1176" s="1012" t="s">
        <v>285</v>
      </c>
      <c r="H1176" s="1015">
        <v>4000000</v>
      </c>
      <c r="I1176" s="1015">
        <v>0</v>
      </c>
      <c r="J1176" s="1015">
        <v>4137336.64</v>
      </c>
      <c r="K1176" s="1012" t="s">
        <v>898</v>
      </c>
      <c r="L1176" s="1015"/>
      <c r="M1176" s="1015"/>
      <c r="N1176" s="1016"/>
      <c r="O1176" s="1015"/>
      <c r="P1176" s="1015"/>
      <c r="Q1176" s="1015"/>
      <c r="R1176" s="1015"/>
      <c r="S1176" s="1016"/>
    </row>
    <row r="1177" spans="1:19">
      <c r="A1177" s="1012" t="s">
        <v>2035</v>
      </c>
      <c r="B1177" s="1012" t="s">
        <v>283</v>
      </c>
      <c r="C1177" s="1012" t="s">
        <v>2036</v>
      </c>
      <c r="D1177" s="1012" t="s">
        <v>2037</v>
      </c>
      <c r="E1177" s="1012" t="s">
        <v>105</v>
      </c>
      <c r="F1177" s="1013">
        <v>41243</v>
      </c>
      <c r="G1177" s="1012" t="s">
        <v>283</v>
      </c>
      <c r="H1177" s="1015"/>
      <c r="I1177" s="1015"/>
      <c r="J1177" s="1015"/>
      <c r="K1177" s="1012" t="s">
        <v>283</v>
      </c>
      <c r="L1177" s="1015">
        <v>3308000</v>
      </c>
      <c r="M1177" s="1015"/>
      <c r="N1177" s="1016">
        <v>4000</v>
      </c>
      <c r="O1177" s="1015">
        <v>827</v>
      </c>
      <c r="P1177" s="1015">
        <v>-692000</v>
      </c>
      <c r="Q1177" s="1015"/>
      <c r="R1177" s="1015">
        <v>140400</v>
      </c>
      <c r="S1177" s="1016">
        <v>200</v>
      </c>
    </row>
    <row r="1178" spans="1:19">
      <c r="A1178" s="1012" t="s">
        <v>2035</v>
      </c>
      <c r="B1178" s="1012" t="s">
        <v>283</v>
      </c>
      <c r="C1178" s="1012" t="s">
        <v>2036</v>
      </c>
      <c r="D1178" s="1012" t="s">
        <v>2037</v>
      </c>
      <c r="E1178" s="1012" t="s">
        <v>105</v>
      </c>
      <c r="F1178" s="1013">
        <v>41285</v>
      </c>
      <c r="G1178" s="1012" t="s">
        <v>283</v>
      </c>
      <c r="H1178" s="1015"/>
      <c r="I1178" s="1015"/>
      <c r="J1178" s="1015"/>
      <c r="K1178" s="1012" t="s">
        <v>283</v>
      </c>
      <c r="L1178" s="1015"/>
      <c r="M1178" s="1015">
        <v>-25000</v>
      </c>
      <c r="N1178" s="1016"/>
      <c r="O1178" s="1015"/>
      <c r="P1178" s="1015"/>
      <c r="Q1178" s="1015"/>
      <c r="R1178" s="1015"/>
      <c r="S1178" s="1016"/>
    </row>
    <row r="1179" spans="1:19">
      <c r="A1179" s="1012" t="s">
        <v>46</v>
      </c>
      <c r="B1179" s="1012" t="s">
        <v>1627</v>
      </c>
      <c r="C1179" s="1012" t="s">
        <v>2038</v>
      </c>
      <c r="D1179" s="1012" t="s">
        <v>2039</v>
      </c>
      <c r="E1179" s="1012" t="s">
        <v>23</v>
      </c>
      <c r="F1179" s="1013">
        <v>39864</v>
      </c>
      <c r="G1179" s="1012" t="s">
        <v>285</v>
      </c>
      <c r="H1179" s="1015">
        <v>1998000</v>
      </c>
      <c r="I1179" s="1015">
        <v>0</v>
      </c>
      <c r="J1179" s="1015">
        <v>4818134.5</v>
      </c>
      <c r="K1179" s="1012" t="s">
        <v>1196</v>
      </c>
      <c r="L1179" s="1015"/>
      <c r="M1179" s="1015"/>
      <c r="N1179" s="1016"/>
      <c r="O1179" s="1015"/>
      <c r="P1179" s="1015"/>
      <c r="Q1179" s="1015"/>
      <c r="R1179" s="1015"/>
      <c r="S1179" s="1016"/>
    </row>
    <row r="1180" spans="1:19">
      <c r="A1180" s="1012" t="s">
        <v>46</v>
      </c>
      <c r="B1180" s="1012" t="s">
        <v>283</v>
      </c>
      <c r="C1180" s="1012" t="s">
        <v>2038</v>
      </c>
      <c r="D1180" s="1012" t="s">
        <v>2039</v>
      </c>
      <c r="E1180" s="1012" t="s">
        <v>23</v>
      </c>
      <c r="F1180" s="1013">
        <v>40176</v>
      </c>
      <c r="G1180" s="1012" t="s">
        <v>283</v>
      </c>
      <c r="H1180" s="1015">
        <v>2453000</v>
      </c>
      <c r="I1180" s="1015"/>
      <c r="J1180" s="1015"/>
      <c r="K1180" s="1012" t="s">
        <v>283</v>
      </c>
      <c r="L1180" s="1015"/>
      <c r="M1180" s="1015"/>
      <c r="N1180" s="1016"/>
      <c r="O1180" s="1015"/>
      <c r="P1180" s="1015"/>
      <c r="Q1180" s="1015"/>
      <c r="R1180" s="1015"/>
      <c r="S1180" s="1016"/>
    </row>
    <row r="1181" spans="1:19">
      <c r="A1181" s="1012" t="s">
        <v>46</v>
      </c>
      <c r="B1181" s="1012" t="s">
        <v>283</v>
      </c>
      <c r="C1181" s="1012" t="s">
        <v>2038</v>
      </c>
      <c r="D1181" s="1012" t="s">
        <v>2039</v>
      </c>
      <c r="E1181" s="1012" t="s">
        <v>23</v>
      </c>
      <c r="F1181" s="1013">
        <v>40450</v>
      </c>
      <c r="G1181" s="1012" t="s">
        <v>283</v>
      </c>
      <c r="H1181" s="1015"/>
      <c r="I1181" s="1015"/>
      <c r="J1181" s="1015"/>
      <c r="K1181" s="1012" t="s">
        <v>283</v>
      </c>
      <c r="L1181" s="1015">
        <v>4451000</v>
      </c>
      <c r="M1181" s="1015"/>
      <c r="N1181" s="1016">
        <v>4451</v>
      </c>
      <c r="O1181" s="1015">
        <v>1000</v>
      </c>
      <c r="P1181" s="1015"/>
      <c r="Q1181" s="1015"/>
      <c r="R1181" s="1015">
        <v>100000</v>
      </c>
      <c r="S1181" s="1016">
        <v>100</v>
      </c>
    </row>
    <row r="1182" spans="1:19">
      <c r="A1182" s="1012" t="s">
        <v>2040</v>
      </c>
      <c r="B1182" s="1012" t="s">
        <v>858</v>
      </c>
      <c r="C1182" s="1012" t="s">
        <v>2041</v>
      </c>
      <c r="D1182" s="1012" t="s">
        <v>2042</v>
      </c>
      <c r="E1182" s="1012" t="s">
        <v>83</v>
      </c>
      <c r="F1182" s="1013">
        <v>39850</v>
      </c>
      <c r="G1182" s="1012" t="s">
        <v>284</v>
      </c>
      <c r="H1182" s="1015">
        <v>59000000</v>
      </c>
      <c r="I1182" s="1015">
        <v>0</v>
      </c>
      <c r="J1182" s="1015">
        <v>68260833.329999998</v>
      </c>
      <c r="K1182" s="1012" t="s">
        <v>1196</v>
      </c>
      <c r="L1182" s="1015"/>
      <c r="M1182" s="1015"/>
      <c r="N1182" s="1016"/>
      <c r="O1182" s="1015"/>
      <c r="P1182" s="1015"/>
      <c r="Q1182" s="1015"/>
      <c r="R1182" s="1015"/>
      <c r="S1182" s="1016"/>
    </row>
    <row r="1183" spans="1:19">
      <c r="A1183" s="1012" t="s">
        <v>2040</v>
      </c>
      <c r="B1183" s="1012" t="s">
        <v>283</v>
      </c>
      <c r="C1183" s="1012" t="s">
        <v>2041</v>
      </c>
      <c r="D1183" s="1012" t="s">
        <v>2042</v>
      </c>
      <c r="E1183" s="1012" t="s">
        <v>83</v>
      </c>
      <c r="F1183" s="1013">
        <v>40394</v>
      </c>
      <c r="G1183" s="1012" t="s">
        <v>283</v>
      </c>
      <c r="H1183" s="1015"/>
      <c r="I1183" s="1015"/>
      <c r="J1183" s="1015"/>
      <c r="K1183" s="1012" t="s">
        <v>283</v>
      </c>
      <c r="L1183" s="1015">
        <v>20000000</v>
      </c>
      <c r="M1183" s="1015"/>
      <c r="N1183" s="1016">
        <v>20000</v>
      </c>
      <c r="O1183" s="1015">
        <v>1000</v>
      </c>
      <c r="P1183" s="1015"/>
      <c r="Q1183" s="1015"/>
      <c r="R1183" s="1015"/>
      <c r="S1183" s="1016"/>
    </row>
    <row r="1184" spans="1:19">
      <c r="A1184" s="1012" t="s">
        <v>2040</v>
      </c>
      <c r="B1184" s="1012" t="s">
        <v>283</v>
      </c>
      <c r="C1184" s="1012" t="s">
        <v>2041</v>
      </c>
      <c r="D1184" s="1012" t="s">
        <v>2042</v>
      </c>
      <c r="E1184" s="1012" t="s">
        <v>83</v>
      </c>
      <c r="F1184" s="1013">
        <v>40618</v>
      </c>
      <c r="G1184" s="1012" t="s">
        <v>283</v>
      </c>
      <c r="H1184" s="1015"/>
      <c r="I1184" s="1015"/>
      <c r="J1184" s="1015"/>
      <c r="K1184" s="1012" t="s">
        <v>283</v>
      </c>
      <c r="L1184" s="1015">
        <v>20000000</v>
      </c>
      <c r="M1184" s="1015"/>
      <c r="N1184" s="1016">
        <v>20000</v>
      </c>
      <c r="O1184" s="1015">
        <v>1000</v>
      </c>
      <c r="P1184" s="1015"/>
      <c r="Q1184" s="1015"/>
      <c r="R1184" s="1015"/>
      <c r="S1184" s="1016"/>
    </row>
    <row r="1185" spans="1:19">
      <c r="A1185" s="1012" t="s">
        <v>2040</v>
      </c>
      <c r="B1185" s="1012" t="s">
        <v>283</v>
      </c>
      <c r="C1185" s="1012" t="s">
        <v>2041</v>
      </c>
      <c r="D1185" s="1012" t="s">
        <v>2042</v>
      </c>
      <c r="E1185" s="1012" t="s">
        <v>83</v>
      </c>
      <c r="F1185" s="1013">
        <v>40947</v>
      </c>
      <c r="G1185" s="1012" t="s">
        <v>283</v>
      </c>
      <c r="H1185" s="1015"/>
      <c r="I1185" s="1015"/>
      <c r="J1185" s="1015"/>
      <c r="K1185" s="1012" t="s">
        <v>283</v>
      </c>
      <c r="L1185" s="1015">
        <v>19000000</v>
      </c>
      <c r="M1185" s="1015"/>
      <c r="N1185" s="1016">
        <v>19000</v>
      </c>
      <c r="O1185" s="1015">
        <v>1000</v>
      </c>
      <c r="P1185" s="1015"/>
      <c r="Q1185" s="1015"/>
      <c r="R1185" s="1015"/>
      <c r="S1185" s="1016"/>
    </row>
    <row r="1186" spans="1:19">
      <c r="A1186" s="1012" t="s">
        <v>2040</v>
      </c>
      <c r="B1186" s="1012" t="s">
        <v>283</v>
      </c>
      <c r="C1186" s="1012" t="s">
        <v>2041</v>
      </c>
      <c r="D1186" s="1012" t="s">
        <v>2042</v>
      </c>
      <c r="E1186" s="1012" t="s">
        <v>83</v>
      </c>
      <c r="F1186" s="1013">
        <v>40968</v>
      </c>
      <c r="G1186" s="1012" t="s">
        <v>283</v>
      </c>
      <c r="H1186" s="1015"/>
      <c r="I1186" s="1015"/>
      <c r="J1186" s="1015"/>
      <c r="K1186" s="1012" t="s">
        <v>283</v>
      </c>
      <c r="L1186" s="1015"/>
      <c r="M1186" s="1015"/>
      <c r="N1186" s="1016"/>
      <c r="O1186" s="1015"/>
      <c r="P1186" s="1015"/>
      <c r="Q1186" s="1015"/>
      <c r="R1186" s="1015">
        <v>2800000</v>
      </c>
      <c r="S1186" s="1016">
        <v>997049.55</v>
      </c>
    </row>
    <row r="1187" spans="1:19">
      <c r="A1187" s="1012" t="s">
        <v>2043</v>
      </c>
      <c r="B1187" s="1012" t="s">
        <v>1637</v>
      </c>
      <c r="C1187" s="1012" t="s">
        <v>2044</v>
      </c>
      <c r="D1187" s="1012" t="s">
        <v>1578</v>
      </c>
      <c r="E1187" s="1012" t="s">
        <v>153</v>
      </c>
      <c r="F1187" s="1013">
        <v>39871</v>
      </c>
      <c r="G1187" s="1012" t="s">
        <v>284</v>
      </c>
      <c r="H1187" s="1015">
        <v>56044000</v>
      </c>
      <c r="I1187" s="1015">
        <v>0</v>
      </c>
      <c r="J1187" s="1015">
        <v>60517713.329999998</v>
      </c>
      <c r="K1187" s="1012" t="s">
        <v>1196</v>
      </c>
      <c r="L1187" s="1015"/>
      <c r="M1187" s="1015"/>
      <c r="N1187" s="1016"/>
      <c r="O1187" s="1015"/>
      <c r="P1187" s="1015"/>
      <c r="Q1187" s="1015"/>
      <c r="R1187" s="1015"/>
      <c r="S1187" s="1016"/>
    </row>
    <row r="1188" spans="1:19">
      <c r="A1188" s="1012" t="s">
        <v>2043</v>
      </c>
      <c r="B1188" s="1012" t="s">
        <v>283</v>
      </c>
      <c r="C1188" s="1012" t="s">
        <v>2044</v>
      </c>
      <c r="D1188" s="1012" t="s">
        <v>1578</v>
      </c>
      <c r="E1188" s="1012" t="s">
        <v>153</v>
      </c>
      <c r="F1188" s="1013">
        <v>40338</v>
      </c>
      <c r="G1188" s="1012" t="s">
        <v>283</v>
      </c>
      <c r="H1188" s="1015"/>
      <c r="I1188" s="1015"/>
      <c r="J1188" s="1015"/>
      <c r="K1188" s="1012" t="s">
        <v>283</v>
      </c>
      <c r="L1188" s="1015">
        <v>56044000</v>
      </c>
      <c r="M1188" s="1015"/>
      <c r="N1188" s="1016">
        <v>56044</v>
      </c>
      <c r="O1188" s="1015">
        <v>1000</v>
      </c>
      <c r="P1188" s="1015"/>
      <c r="Q1188" s="1015"/>
      <c r="R1188" s="1015"/>
      <c r="S1188" s="1016"/>
    </row>
    <row r="1189" spans="1:19">
      <c r="A1189" s="1012" t="s">
        <v>2043</v>
      </c>
      <c r="B1189" s="1012" t="s">
        <v>283</v>
      </c>
      <c r="C1189" s="1012" t="s">
        <v>2044</v>
      </c>
      <c r="D1189" s="1012" t="s">
        <v>1578</v>
      </c>
      <c r="E1189" s="1012" t="s">
        <v>153</v>
      </c>
      <c r="F1189" s="1013">
        <v>40869</v>
      </c>
      <c r="G1189" s="1012" t="s">
        <v>283</v>
      </c>
      <c r="H1189" s="1015"/>
      <c r="I1189" s="1015"/>
      <c r="J1189" s="1015"/>
      <c r="K1189" s="1012" t="s">
        <v>283</v>
      </c>
      <c r="L1189" s="1015"/>
      <c r="M1189" s="1015"/>
      <c r="N1189" s="1016"/>
      <c r="O1189" s="1015"/>
      <c r="P1189" s="1015"/>
      <c r="Q1189" s="1015"/>
      <c r="R1189" s="1015">
        <v>877557</v>
      </c>
      <c r="S1189" s="1016">
        <v>198269</v>
      </c>
    </row>
    <row r="1190" spans="1:19">
      <c r="A1190" s="1012" t="s">
        <v>2045</v>
      </c>
      <c r="B1190" s="1012" t="s">
        <v>905</v>
      </c>
      <c r="C1190" s="1012" t="s">
        <v>2046</v>
      </c>
      <c r="D1190" s="1012" t="s">
        <v>1174</v>
      </c>
      <c r="E1190" s="1012" t="s">
        <v>217</v>
      </c>
      <c r="F1190" s="1013">
        <v>40165</v>
      </c>
      <c r="G1190" s="1012" t="s">
        <v>285</v>
      </c>
      <c r="H1190" s="1015">
        <v>3000000</v>
      </c>
      <c r="I1190" s="1015">
        <v>0</v>
      </c>
      <c r="J1190" s="1015">
        <v>2932162.5</v>
      </c>
      <c r="K1190" s="1012" t="s">
        <v>898</v>
      </c>
      <c r="L1190" s="1015"/>
      <c r="M1190" s="1015"/>
      <c r="N1190" s="1016"/>
      <c r="O1190" s="1015"/>
      <c r="P1190" s="1015"/>
      <c r="Q1190" s="1015"/>
      <c r="R1190" s="1015"/>
      <c r="S1190" s="1016"/>
    </row>
    <row r="1191" spans="1:19">
      <c r="A1191" s="1012" t="s">
        <v>2045</v>
      </c>
      <c r="B1191" s="1012" t="s">
        <v>283</v>
      </c>
      <c r="C1191" s="1012" t="s">
        <v>2046</v>
      </c>
      <c r="D1191" s="1012" t="s">
        <v>1174</v>
      </c>
      <c r="E1191" s="1012" t="s">
        <v>217</v>
      </c>
      <c r="F1191" s="1013">
        <v>41242</v>
      </c>
      <c r="G1191" s="1012" t="s">
        <v>283</v>
      </c>
      <c r="H1191" s="1015"/>
      <c r="I1191" s="1015"/>
      <c r="J1191" s="1015"/>
      <c r="K1191" s="1012" t="s">
        <v>283</v>
      </c>
      <c r="L1191" s="1015">
        <v>2370930</v>
      </c>
      <c r="M1191" s="1015"/>
      <c r="N1191" s="1016">
        <v>3000</v>
      </c>
      <c r="O1191" s="1015">
        <v>790.31</v>
      </c>
      <c r="P1191" s="1015">
        <v>-629070</v>
      </c>
      <c r="Q1191" s="1015"/>
      <c r="R1191" s="1015">
        <v>104375</v>
      </c>
      <c r="S1191" s="1016">
        <v>150</v>
      </c>
    </row>
    <row r="1192" spans="1:19">
      <c r="A1192" s="1012" t="s">
        <v>2045</v>
      </c>
      <c r="B1192" s="1012" t="s">
        <v>283</v>
      </c>
      <c r="C1192" s="1012" t="s">
        <v>2046</v>
      </c>
      <c r="D1192" s="1012" t="s">
        <v>1174</v>
      </c>
      <c r="E1192" s="1012" t="s">
        <v>217</v>
      </c>
      <c r="F1192" s="1013">
        <v>41285</v>
      </c>
      <c r="G1192" s="1012" t="s">
        <v>283</v>
      </c>
      <c r="H1192" s="1015"/>
      <c r="I1192" s="1015"/>
      <c r="J1192" s="1015"/>
      <c r="K1192" s="1012" t="s">
        <v>283</v>
      </c>
      <c r="L1192" s="1015"/>
      <c r="M1192" s="1015">
        <v>-23709.29</v>
      </c>
      <c r="N1192" s="1016"/>
      <c r="O1192" s="1015"/>
      <c r="P1192" s="1015"/>
      <c r="Q1192" s="1015"/>
      <c r="R1192" s="1015"/>
      <c r="S1192" s="1016"/>
    </row>
    <row r="1193" spans="1:19">
      <c r="A1193" s="1012" t="s">
        <v>2045</v>
      </c>
      <c r="B1193" s="1012" t="s">
        <v>283</v>
      </c>
      <c r="C1193" s="1012" t="s">
        <v>2046</v>
      </c>
      <c r="D1193" s="1012" t="s">
        <v>1174</v>
      </c>
      <c r="E1193" s="1012" t="s">
        <v>217</v>
      </c>
      <c r="F1193" s="1013">
        <v>41359</v>
      </c>
      <c r="G1193" s="1012" t="s">
        <v>283</v>
      </c>
      <c r="H1193" s="1015"/>
      <c r="I1193" s="1015"/>
      <c r="J1193" s="1015"/>
      <c r="K1193" s="1012" t="s">
        <v>283</v>
      </c>
      <c r="L1193" s="1015"/>
      <c r="M1193" s="1015">
        <v>-1290.71</v>
      </c>
      <c r="N1193" s="1016"/>
      <c r="O1193" s="1015"/>
      <c r="P1193" s="1015"/>
      <c r="Q1193" s="1015"/>
      <c r="R1193" s="1015"/>
      <c r="S1193" s="1016"/>
    </row>
    <row r="1194" spans="1:19">
      <c r="A1194" s="1012" t="s">
        <v>2047</v>
      </c>
      <c r="B1194" s="1012" t="s">
        <v>858</v>
      </c>
      <c r="C1194" s="1012" t="s">
        <v>2048</v>
      </c>
      <c r="D1194" s="1012" t="s">
        <v>1221</v>
      </c>
      <c r="E1194" s="1012" t="s">
        <v>1231</v>
      </c>
      <c r="F1194" s="1013">
        <v>39822</v>
      </c>
      <c r="G1194" s="1012" t="s">
        <v>284</v>
      </c>
      <c r="H1194" s="1015">
        <v>13400000</v>
      </c>
      <c r="I1194" s="1015">
        <v>0</v>
      </c>
      <c r="J1194" s="1015">
        <v>14527390.33</v>
      </c>
      <c r="K1194" s="1012" t="s">
        <v>1196</v>
      </c>
      <c r="L1194" s="1015"/>
      <c r="M1194" s="1015"/>
      <c r="N1194" s="1016"/>
      <c r="O1194" s="1015"/>
      <c r="P1194" s="1015"/>
      <c r="Q1194" s="1015"/>
      <c r="R1194" s="1015"/>
      <c r="S1194" s="1016"/>
    </row>
    <row r="1195" spans="1:19">
      <c r="A1195" s="1012" t="s">
        <v>2047</v>
      </c>
      <c r="B1195" s="1012" t="s">
        <v>283</v>
      </c>
      <c r="C1195" s="1012" t="s">
        <v>2048</v>
      </c>
      <c r="D1195" s="1012" t="s">
        <v>1221</v>
      </c>
      <c r="E1195" s="1012" t="s">
        <v>1231</v>
      </c>
      <c r="F1195" s="1013">
        <v>40107</v>
      </c>
      <c r="G1195" s="1012" t="s">
        <v>283</v>
      </c>
      <c r="H1195" s="1015"/>
      <c r="I1195" s="1015"/>
      <c r="J1195" s="1015"/>
      <c r="K1195" s="1012" t="s">
        <v>283</v>
      </c>
      <c r="L1195" s="1015">
        <v>13400000</v>
      </c>
      <c r="M1195" s="1015"/>
      <c r="N1195" s="1016">
        <v>13400</v>
      </c>
      <c r="O1195" s="1015">
        <v>1000</v>
      </c>
      <c r="P1195" s="1015"/>
      <c r="Q1195" s="1015"/>
      <c r="R1195" s="1015"/>
      <c r="S1195" s="1016"/>
    </row>
    <row r="1196" spans="1:19">
      <c r="A1196" s="1012" t="s">
        <v>2047</v>
      </c>
      <c r="B1196" s="1012" t="s">
        <v>283</v>
      </c>
      <c r="C1196" s="1012" t="s">
        <v>2048</v>
      </c>
      <c r="D1196" s="1012" t="s">
        <v>1221</v>
      </c>
      <c r="E1196" s="1012" t="s">
        <v>1231</v>
      </c>
      <c r="F1196" s="1013">
        <v>40869</v>
      </c>
      <c r="G1196" s="1012" t="s">
        <v>283</v>
      </c>
      <c r="H1196" s="1015"/>
      <c r="I1196" s="1015"/>
      <c r="J1196" s="1015"/>
      <c r="K1196" s="1012" t="s">
        <v>283</v>
      </c>
      <c r="L1196" s="1015"/>
      <c r="M1196" s="1015"/>
      <c r="N1196" s="1016"/>
      <c r="O1196" s="1015"/>
      <c r="P1196" s="1015"/>
      <c r="Q1196" s="1015"/>
      <c r="R1196" s="1015">
        <v>602557</v>
      </c>
      <c r="S1196" s="1016">
        <v>217063</v>
      </c>
    </row>
    <row r="1197" spans="1:19">
      <c r="A1197" s="1012" t="s">
        <v>2049</v>
      </c>
      <c r="B1197" s="1012" t="s">
        <v>891</v>
      </c>
      <c r="C1197" s="1012" t="s">
        <v>2050</v>
      </c>
      <c r="D1197" s="1012" t="s">
        <v>2051</v>
      </c>
      <c r="E1197" s="1012" t="s">
        <v>1072</v>
      </c>
      <c r="F1197" s="1013">
        <v>39805</v>
      </c>
      <c r="G1197" s="1012" t="s">
        <v>285</v>
      </c>
      <c r="H1197" s="1015">
        <v>5830000</v>
      </c>
      <c r="I1197" s="1015">
        <v>0</v>
      </c>
      <c r="J1197" s="1015">
        <v>6731961.0599999996</v>
      </c>
      <c r="K1197" s="1012" t="s">
        <v>1196</v>
      </c>
      <c r="L1197" s="1015"/>
      <c r="M1197" s="1015"/>
      <c r="N1197" s="1016"/>
      <c r="O1197" s="1015"/>
      <c r="P1197" s="1015"/>
      <c r="Q1197" s="1015"/>
      <c r="R1197" s="1015"/>
      <c r="S1197" s="1016"/>
    </row>
    <row r="1198" spans="1:19">
      <c r="A1198" s="1012" t="s">
        <v>2049</v>
      </c>
      <c r="B1198" s="1012" t="s">
        <v>283</v>
      </c>
      <c r="C1198" s="1012" t="s">
        <v>2050</v>
      </c>
      <c r="D1198" s="1012" t="s">
        <v>2051</v>
      </c>
      <c r="E1198" s="1012" t="s">
        <v>1072</v>
      </c>
      <c r="F1198" s="1013">
        <v>40506</v>
      </c>
      <c r="G1198" s="1012" t="s">
        <v>283</v>
      </c>
      <c r="H1198" s="1015"/>
      <c r="I1198" s="1015"/>
      <c r="J1198" s="1015"/>
      <c r="K1198" s="1012" t="s">
        <v>283</v>
      </c>
      <c r="L1198" s="1015">
        <v>5830000</v>
      </c>
      <c r="M1198" s="1015"/>
      <c r="N1198" s="1016">
        <v>5830</v>
      </c>
      <c r="O1198" s="1015">
        <v>1000</v>
      </c>
      <c r="P1198" s="1015"/>
      <c r="Q1198" s="1015"/>
      <c r="R1198" s="1015">
        <v>292000</v>
      </c>
      <c r="S1198" s="1016">
        <v>292</v>
      </c>
    </row>
    <row r="1199" spans="1:19">
      <c r="A1199" s="1012" t="s">
        <v>2052</v>
      </c>
      <c r="B1199" s="1012" t="s">
        <v>2053</v>
      </c>
      <c r="C1199" s="1012" t="s">
        <v>2054</v>
      </c>
      <c r="D1199" s="1012" t="s">
        <v>1174</v>
      </c>
      <c r="E1199" s="1012" t="s">
        <v>217</v>
      </c>
      <c r="F1199" s="1013">
        <v>39843</v>
      </c>
      <c r="G1199" s="1012" t="s">
        <v>7</v>
      </c>
      <c r="H1199" s="1015">
        <v>5498000</v>
      </c>
      <c r="I1199" s="1015">
        <v>0</v>
      </c>
      <c r="J1199" s="1015">
        <v>355079</v>
      </c>
      <c r="K1199" s="1012" t="s">
        <v>1099</v>
      </c>
      <c r="L1199" s="1015"/>
      <c r="M1199" s="1015"/>
      <c r="N1199" s="1016"/>
      <c r="O1199" s="1015"/>
      <c r="P1199" s="1015"/>
      <c r="Q1199" s="1015"/>
      <c r="R1199" s="1015"/>
      <c r="S1199" s="1016"/>
    </row>
    <row r="1200" spans="1:19">
      <c r="A1200" s="1012" t="s">
        <v>2052</v>
      </c>
      <c r="B1200" s="1012" t="s">
        <v>283</v>
      </c>
      <c r="C1200" s="1012" t="s">
        <v>2054</v>
      </c>
      <c r="D1200" s="1012" t="s">
        <v>1174</v>
      </c>
      <c r="E1200" s="1012" t="s">
        <v>217</v>
      </c>
      <c r="F1200" s="1013">
        <v>40613</v>
      </c>
      <c r="G1200" s="1012" t="s">
        <v>283</v>
      </c>
      <c r="H1200" s="1015"/>
      <c r="I1200" s="1015"/>
      <c r="J1200" s="1015"/>
      <c r="K1200" s="1012" t="s">
        <v>283</v>
      </c>
      <c r="L1200" s="1015"/>
      <c r="M1200" s="1015"/>
      <c r="N1200" s="1016"/>
      <c r="O1200" s="1015"/>
      <c r="P1200" s="1015">
        <v>-5498000</v>
      </c>
      <c r="Q1200" s="1015"/>
      <c r="R1200" s="1015"/>
      <c r="S1200" s="1016"/>
    </row>
    <row r="1201" spans="1:19">
      <c r="A1201" s="1012" t="s">
        <v>2055</v>
      </c>
      <c r="B1201" s="1012" t="s">
        <v>933</v>
      </c>
      <c r="C1201" s="1012" t="s">
        <v>2056</v>
      </c>
      <c r="D1201" s="1012" t="s">
        <v>2057</v>
      </c>
      <c r="E1201" s="1012" t="s">
        <v>42</v>
      </c>
      <c r="F1201" s="1013">
        <v>39836</v>
      </c>
      <c r="G1201" s="1012" t="s">
        <v>285</v>
      </c>
      <c r="H1201" s="1015">
        <v>57500000</v>
      </c>
      <c r="I1201" s="1015">
        <v>0</v>
      </c>
      <c r="J1201" s="1015">
        <v>68191965.769999996</v>
      </c>
      <c r="K1201" s="1012" t="s">
        <v>1196</v>
      </c>
      <c r="L1201" s="1015"/>
      <c r="M1201" s="1015"/>
      <c r="N1201" s="1016"/>
      <c r="O1201" s="1015"/>
      <c r="P1201" s="1015"/>
      <c r="Q1201" s="1015"/>
      <c r="R1201" s="1015"/>
      <c r="S1201" s="1016"/>
    </row>
    <row r="1202" spans="1:19">
      <c r="A1202" s="1012" t="s">
        <v>2055</v>
      </c>
      <c r="B1202" s="1012" t="s">
        <v>283</v>
      </c>
      <c r="C1202" s="1012" t="s">
        <v>2056</v>
      </c>
      <c r="D1202" s="1012" t="s">
        <v>2057</v>
      </c>
      <c r="E1202" s="1012" t="s">
        <v>42</v>
      </c>
      <c r="F1202" s="1013">
        <v>40745</v>
      </c>
      <c r="G1202" s="1012" t="s">
        <v>283</v>
      </c>
      <c r="H1202" s="1015"/>
      <c r="I1202" s="1015"/>
      <c r="J1202" s="1015"/>
      <c r="K1202" s="1012" t="s">
        <v>283</v>
      </c>
      <c r="L1202" s="1015">
        <v>57500000</v>
      </c>
      <c r="M1202" s="1015"/>
      <c r="N1202" s="1016">
        <v>57500</v>
      </c>
      <c r="O1202" s="1015">
        <v>1000</v>
      </c>
      <c r="P1202" s="1015"/>
      <c r="Q1202" s="1015"/>
      <c r="R1202" s="1015">
        <v>2875000</v>
      </c>
      <c r="S1202" s="1016">
        <v>2875</v>
      </c>
    </row>
    <row r="1203" spans="1:19">
      <c r="A1203" s="1012" t="s">
        <v>2058</v>
      </c>
      <c r="B1203" s="1012" t="s">
        <v>933</v>
      </c>
      <c r="C1203" s="1012" t="s">
        <v>2059</v>
      </c>
      <c r="D1203" s="1012" t="s">
        <v>1858</v>
      </c>
      <c r="E1203" s="1012" t="s">
        <v>998</v>
      </c>
      <c r="F1203" s="1013">
        <v>39857</v>
      </c>
      <c r="G1203" s="1012" t="s">
        <v>285</v>
      </c>
      <c r="H1203" s="1015">
        <v>21900000</v>
      </c>
      <c r="I1203" s="1015">
        <v>0</v>
      </c>
      <c r="J1203" s="1015">
        <v>25995452.079999998</v>
      </c>
      <c r="K1203" s="1012" t="s">
        <v>1196</v>
      </c>
      <c r="L1203" s="1015"/>
      <c r="M1203" s="1015"/>
      <c r="N1203" s="1016"/>
      <c r="O1203" s="1015"/>
      <c r="P1203" s="1015"/>
      <c r="Q1203" s="1015"/>
      <c r="R1203" s="1015"/>
      <c r="S1203" s="1016"/>
    </row>
    <row r="1204" spans="1:19">
      <c r="A1204" s="1012" t="s">
        <v>2058</v>
      </c>
      <c r="B1204" s="1012" t="s">
        <v>283</v>
      </c>
      <c r="C1204" s="1012" t="s">
        <v>2059</v>
      </c>
      <c r="D1204" s="1012" t="s">
        <v>1858</v>
      </c>
      <c r="E1204" s="1012" t="s">
        <v>998</v>
      </c>
      <c r="F1204" s="1013">
        <v>40773</v>
      </c>
      <c r="G1204" s="1012" t="s">
        <v>283</v>
      </c>
      <c r="H1204" s="1015"/>
      <c r="I1204" s="1015"/>
      <c r="J1204" s="1015"/>
      <c r="K1204" s="1012" t="s">
        <v>283</v>
      </c>
      <c r="L1204" s="1015">
        <v>21900000</v>
      </c>
      <c r="M1204" s="1015"/>
      <c r="N1204" s="1016">
        <v>21900</v>
      </c>
      <c r="O1204" s="1015">
        <v>1000</v>
      </c>
      <c r="P1204" s="1015"/>
      <c r="Q1204" s="1015"/>
      <c r="R1204" s="1015">
        <v>1095000</v>
      </c>
      <c r="S1204" s="1016">
        <v>1095</v>
      </c>
    </row>
    <row r="1205" spans="1:19">
      <c r="A1205" s="1012" t="s">
        <v>2060</v>
      </c>
      <c r="B1205" s="1012" t="s">
        <v>972</v>
      </c>
      <c r="C1205" s="1012" t="s">
        <v>2061</v>
      </c>
      <c r="D1205" s="1012" t="s">
        <v>1759</v>
      </c>
      <c r="E1205" s="1012" t="s">
        <v>166</v>
      </c>
      <c r="F1205" s="1013">
        <v>40151</v>
      </c>
      <c r="G1205" s="1012" t="s">
        <v>285</v>
      </c>
      <c r="H1205" s="1015">
        <v>6500000</v>
      </c>
      <c r="I1205" s="1015">
        <v>0</v>
      </c>
      <c r="J1205" s="1015">
        <v>8447271.1099999994</v>
      </c>
      <c r="K1205" s="1012" t="s">
        <v>1196</v>
      </c>
      <c r="L1205" s="1015"/>
      <c r="M1205" s="1015"/>
      <c r="N1205" s="1016"/>
      <c r="O1205" s="1015"/>
      <c r="P1205" s="1015"/>
      <c r="Q1205" s="1015"/>
      <c r="R1205" s="1015"/>
      <c r="S1205" s="1016"/>
    </row>
    <row r="1206" spans="1:19">
      <c r="A1206" s="1012" t="s">
        <v>2060</v>
      </c>
      <c r="B1206" s="1012" t="s">
        <v>283</v>
      </c>
      <c r="C1206" s="1012" t="s">
        <v>2061</v>
      </c>
      <c r="D1206" s="1012" t="s">
        <v>1759</v>
      </c>
      <c r="E1206" s="1012" t="s">
        <v>166</v>
      </c>
      <c r="F1206" s="1013">
        <v>42018</v>
      </c>
      <c r="G1206" s="1012" t="s">
        <v>283</v>
      </c>
      <c r="H1206" s="1015"/>
      <c r="I1206" s="1015"/>
      <c r="J1206" s="1015"/>
      <c r="K1206" s="1012" t="s">
        <v>283</v>
      </c>
      <c r="L1206" s="1015">
        <v>6500000</v>
      </c>
      <c r="M1206" s="1015"/>
      <c r="N1206" s="1016">
        <v>6500</v>
      </c>
      <c r="O1206" s="1015">
        <v>1000</v>
      </c>
      <c r="P1206" s="1015"/>
      <c r="Q1206" s="1015"/>
      <c r="R1206" s="1015">
        <v>196000</v>
      </c>
      <c r="S1206" s="1016">
        <v>196</v>
      </c>
    </row>
    <row r="1207" spans="1:19">
      <c r="A1207" s="1012" t="s">
        <v>49</v>
      </c>
      <c r="B1207" s="1012" t="s">
        <v>1194</v>
      </c>
      <c r="C1207" s="1012" t="s">
        <v>2062</v>
      </c>
      <c r="D1207" s="1012" t="s">
        <v>1718</v>
      </c>
      <c r="E1207" s="1012" t="s">
        <v>52</v>
      </c>
      <c r="F1207" s="1013">
        <v>39850</v>
      </c>
      <c r="G1207" s="1012" t="s">
        <v>7</v>
      </c>
      <c r="H1207" s="1015">
        <v>5645000</v>
      </c>
      <c r="I1207" s="1015">
        <v>0</v>
      </c>
      <c r="J1207" s="1015">
        <v>6106008.5800000001</v>
      </c>
      <c r="K1207" s="1012" t="s">
        <v>1196</v>
      </c>
      <c r="L1207" s="1015"/>
      <c r="M1207" s="1015"/>
      <c r="N1207" s="1016"/>
      <c r="O1207" s="1015"/>
      <c r="P1207" s="1015"/>
      <c r="Q1207" s="1015"/>
      <c r="R1207" s="1015"/>
      <c r="S1207" s="1016"/>
    </row>
    <row r="1208" spans="1:19">
      <c r="A1208" s="1012" t="s">
        <v>49</v>
      </c>
      <c r="B1208" s="1012" t="s">
        <v>283</v>
      </c>
      <c r="C1208" s="1012" t="s">
        <v>2062</v>
      </c>
      <c r="D1208" s="1012" t="s">
        <v>1718</v>
      </c>
      <c r="E1208" s="1012" t="s">
        <v>52</v>
      </c>
      <c r="F1208" s="1013">
        <v>40445</v>
      </c>
      <c r="G1208" s="1012" t="s">
        <v>283</v>
      </c>
      <c r="H1208" s="1015"/>
      <c r="I1208" s="1015"/>
      <c r="J1208" s="1015"/>
      <c r="K1208" s="1012" t="s">
        <v>283</v>
      </c>
      <c r="L1208" s="1015">
        <v>5645000</v>
      </c>
      <c r="M1208" s="1015"/>
      <c r="N1208" s="1016">
        <v>5645</v>
      </c>
      <c r="O1208" s="1015">
        <v>1000</v>
      </c>
      <c r="P1208" s="1015"/>
      <c r="Q1208" s="1015"/>
      <c r="R1208" s="1015"/>
      <c r="S1208" s="1016"/>
    </row>
    <row r="1209" spans="1:19">
      <c r="A1209" s="1012" t="s">
        <v>2063</v>
      </c>
      <c r="B1209" s="1012" t="s">
        <v>2968</v>
      </c>
      <c r="C1209" s="1012" t="s">
        <v>2064</v>
      </c>
      <c r="D1209" s="1012" t="s">
        <v>2065</v>
      </c>
      <c r="E1209" s="1012" t="s">
        <v>19</v>
      </c>
      <c r="F1209" s="1013">
        <v>39864</v>
      </c>
      <c r="G1209" s="1012" t="s">
        <v>285</v>
      </c>
      <c r="H1209" s="1015">
        <v>17280000</v>
      </c>
      <c r="I1209" s="1015">
        <v>0</v>
      </c>
      <c r="J1209" s="1015">
        <v>4999560</v>
      </c>
      <c r="K1209" s="1012" t="s">
        <v>898</v>
      </c>
      <c r="L1209" s="1015"/>
      <c r="M1209" s="1015"/>
      <c r="N1209" s="1016"/>
      <c r="O1209" s="1015"/>
      <c r="P1209" s="1015"/>
      <c r="Q1209" s="1015"/>
      <c r="R1209" s="1015"/>
      <c r="S1209" s="1016"/>
    </row>
    <row r="1210" spans="1:19">
      <c r="A1210" s="1012" t="s">
        <v>2063</v>
      </c>
      <c r="B1210" s="1012" t="s">
        <v>283</v>
      </c>
      <c r="C1210" s="1012" t="s">
        <v>2064</v>
      </c>
      <c r="D1210" s="1012" t="s">
        <v>2065</v>
      </c>
      <c r="E1210" s="1012" t="s">
        <v>19</v>
      </c>
      <c r="F1210" s="1013">
        <v>42551</v>
      </c>
      <c r="G1210" s="1012" t="s">
        <v>283</v>
      </c>
      <c r="H1210" s="1015"/>
      <c r="I1210" s="1015"/>
      <c r="J1210" s="1015"/>
      <c r="K1210" s="1012" t="s">
        <v>283</v>
      </c>
      <c r="L1210" s="1015">
        <v>3600000</v>
      </c>
      <c r="M1210" s="1015"/>
      <c r="N1210" s="1016">
        <v>480000</v>
      </c>
      <c r="O1210" s="1015">
        <v>7.5</v>
      </c>
      <c r="P1210" s="1015">
        <v>-13680000</v>
      </c>
      <c r="Q1210" s="1015"/>
      <c r="R1210" s="1015"/>
      <c r="S1210" s="1016"/>
    </row>
    <row r="1211" spans="1:19">
      <c r="A1211" s="1012" t="s">
        <v>2066</v>
      </c>
      <c r="B1211" s="1012" t="s">
        <v>858</v>
      </c>
      <c r="C1211" s="1012" t="s">
        <v>2067</v>
      </c>
      <c r="D1211" s="1012" t="s">
        <v>2068</v>
      </c>
      <c r="E1211" s="1012" t="s">
        <v>239</v>
      </c>
      <c r="F1211" s="1013">
        <v>40004</v>
      </c>
      <c r="G1211" s="1012" t="s">
        <v>284</v>
      </c>
      <c r="H1211" s="1015">
        <v>950000000</v>
      </c>
      <c r="I1211" s="1015">
        <v>0</v>
      </c>
      <c r="J1211" s="1015">
        <v>1209851873.7</v>
      </c>
      <c r="K1211" s="1012" t="s">
        <v>1196</v>
      </c>
      <c r="L1211" s="1015"/>
      <c r="M1211" s="1015"/>
      <c r="N1211" s="1016"/>
      <c r="O1211" s="1015"/>
      <c r="P1211" s="1015"/>
      <c r="Q1211" s="1015"/>
      <c r="R1211" s="1015"/>
      <c r="S1211" s="1016"/>
    </row>
    <row r="1212" spans="1:19">
      <c r="A1212" s="1012" t="s">
        <v>2066</v>
      </c>
      <c r="B1212" s="1012" t="s">
        <v>283</v>
      </c>
      <c r="C1212" s="1012" t="s">
        <v>2067</v>
      </c>
      <c r="D1212" s="1012" t="s">
        <v>2068</v>
      </c>
      <c r="E1212" s="1012" t="s">
        <v>239</v>
      </c>
      <c r="F1212" s="1013">
        <v>40359</v>
      </c>
      <c r="G1212" s="1012" t="s">
        <v>283</v>
      </c>
      <c r="H1212" s="1015"/>
      <c r="I1212" s="1015"/>
      <c r="J1212" s="1015"/>
      <c r="K1212" s="1012" t="s">
        <v>283</v>
      </c>
      <c r="L1212" s="1015">
        <v>950000000</v>
      </c>
      <c r="M1212" s="1015"/>
      <c r="N1212" s="1016">
        <v>950000</v>
      </c>
      <c r="O1212" s="1015">
        <v>1000</v>
      </c>
      <c r="P1212" s="1015"/>
      <c r="Q1212" s="1015"/>
      <c r="R1212" s="1015"/>
      <c r="S1212" s="1016"/>
    </row>
    <row r="1213" spans="1:19">
      <c r="A1213" s="1012" t="s">
        <v>2066</v>
      </c>
      <c r="B1213" s="1012" t="s">
        <v>283</v>
      </c>
      <c r="C1213" s="1012" t="s">
        <v>2067</v>
      </c>
      <c r="D1213" s="1012" t="s">
        <v>2068</v>
      </c>
      <c r="E1213" s="1012" t="s">
        <v>239</v>
      </c>
      <c r="F1213" s="1013">
        <v>40443</v>
      </c>
      <c r="G1213" s="1012" t="s">
        <v>283</v>
      </c>
      <c r="H1213" s="1015"/>
      <c r="I1213" s="1015"/>
      <c r="J1213" s="1015"/>
      <c r="K1213" s="1012" t="s">
        <v>283</v>
      </c>
      <c r="L1213" s="1015"/>
      <c r="M1213" s="1015"/>
      <c r="N1213" s="1016"/>
      <c r="O1213" s="1015"/>
      <c r="P1213" s="1015"/>
      <c r="Q1213" s="1015"/>
      <c r="R1213" s="1015">
        <v>213671319.19999999</v>
      </c>
      <c r="S1213" s="1016">
        <v>13049451</v>
      </c>
    </row>
    <row r="1214" spans="1:19">
      <c r="A1214" s="1012" t="s">
        <v>2069</v>
      </c>
      <c r="B1214" s="1012"/>
      <c r="C1214" s="1012" t="s">
        <v>2070</v>
      </c>
      <c r="D1214" s="1012" t="s">
        <v>2071</v>
      </c>
      <c r="E1214" s="1012" t="s">
        <v>1231</v>
      </c>
      <c r="F1214" s="1013">
        <v>39794</v>
      </c>
      <c r="G1214" s="1012" t="s">
        <v>284</v>
      </c>
      <c r="H1214" s="1015">
        <v>25223000</v>
      </c>
      <c r="I1214" s="1015">
        <v>0</v>
      </c>
      <c r="J1214" s="1015">
        <v>26893046.600000001</v>
      </c>
      <c r="K1214" s="1012" t="s">
        <v>898</v>
      </c>
      <c r="L1214" s="1015"/>
      <c r="M1214" s="1015"/>
      <c r="N1214" s="1016"/>
      <c r="O1214" s="1015"/>
      <c r="P1214" s="1015"/>
      <c r="Q1214" s="1015"/>
      <c r="R1214" s="1015"/>
      <c r="S1214" s="1016"/>
    </row>
    <row r="1215" spans="1:19">
      <c r="A1215" s="1012" t="s">
        <v>2069</v>
      </c>
      <c r="B1215" s="1012" t="s">
        <v>283</v>
      </c>
      <c r="C1215" s="1012" t="s">
        <v>2070</v>
      </c>
      <c r="D1215" s="1012" t="s">
        <v>2071</v>
      </c>
      <c r="E1215" s="1012" t="s">
        <v>1231</v>
      </c>
      <c r="F1215" s="1013">
        <v>41079</v>
      </c>
      <c r="G1215" s="1012" t="s">
        <v>283</v>
      </c>
      <c r="H1215" s="1015"/>
      <c r="I1215" s="1015"/>
      <c r="J1215" s="1015"/>
      <c r="K1215" s="1012" t="s">
        <v>283</v>
      </c>
      <c r="L1215" s="1015">
        <v>21923074.91</v>
      </c>
      <c r="M1215" s="1015">
        <v>-328846.12</v>
      </c>
      <c r="N1215" s="1016">
        <v>25223</v>
      </c>
      <c r="O1215" s="1015">
        <v>869.17</v>
      </c>
      <c r="P1215" s="1015">
        <v>-3299925.09</v>
      </c>
      <c r="Q1215" s="1015"/>
      <c r="R1215" s="1015"/>
      <c r="S1215" s="1016"/>
    </row>
    <row r="1216" spans="1:19">
      <c r="A1216" s="1012" t="s">
        <v>2069</v>
      </c>
      <c r="B1216" s="1012" t="s">
        <v>283</v>
      </c>
      <c r="C1216" s="1012" t="s">
        <v>2070</v>
      </c>
      <c r="D1216" s="1012" t="s">
        <v>2071</v>
      </c>
      <c r="E1216" s="1012" t="s">
        <v>1231</v>
      </c>
      <c r="F1216" s="1013">
        <v>41108</v>
      </c>
      <c r="G1216" s="1012" t="s">
        <v>283</v>
      </c>
      <c r="H1216" s="1015"/>
      <c r="I1216" s="1015"/>
      <c r="J1216" s="1015"/>
      <c r="K1216" s="1012" t="s">
        <v>283</v>
      </c>
      <c r="L1216" s="1015"/>
      <c r="M1216" s="1015"/>
      <c r="N1216" s="1016"/>
      <c r="O1216" s="1015"/>
      <c r="P1216" s="1015"/>
      <c r="Q1216" s="1015"/>
      <c r="R1216" s="1015">
        <v>860326</v>
      </c>
      <c r="S1216" s="1016">
        <v>561343</v>
      </c>
    </row>
    <row r="1217" spans="1:19">
      <c r="A1217" s="1012" t="s">
        <v>2072</v>
      </c>
      <c r="B1217" s="1012" t="s">
        <v>924</v>
      </c>
      <c r="C1217" s="1012" t="s">
        <v>2073</v>
      </c>
      <c r="D1217" s="1012" t="s">
        <v>1116</v>
      </c>
      <c r="E1217" s="1012" t="s">
        <v>166</v>
      </c>
      <c r="F1217" s="1013">
        <v>39850</v>
      </c>
      <c r="G1217" s="1012" t="s">
        <v>285</v>
      </c>
      <c r="H1217" s="1015">
        <v>3072000</v>
      </c>
      <c r="I1217" s="1015">
        <v>0</v>
      </c>
      <c r="J1217" s="1015">
        <v>1950881.54</v>
      </c>
      <c r="K1217" s="1012" t="s">
        <v>898</v>
      </c>
      <c r="L1217" s="1015"/>
      <c r="M1217" s="1015"/>
      <c r="N1217" s="1016"/>
      <c r="O1217" s="1015"/>
      <c r="P1217" s="1015"/>
      <c r="Q1217" s="1015"/>
      <c r="R1217" s="1015"/>
      <c r="S1217" s="1016"/>
    </row>
    <row r="1218" spans="1:19">
      <c r="A1218" s="1012" t="s">
        <v>2072</v>
      </c>
      <c r="B1218" s="1012" t="s">
        <v>283</v>
      </c>
      <c r="C1218" s="1012" t="s">
        <v>2073</v>
      </c>
      <c r="D1218" s="1012" t="s">
        <v>1116</v>
      </c>
      <c r="E1218" s="1012" t="s">
        <v>166</v>
      </c>
      <c r="F1218" s="1013">
        <v>41976</v>
      </c>
      <c r="G1218" s="1012" t="s">
        <v>283</v>
      </c>
      <c r="H1218" s="1015"/>
      <c r="I1218" s="1015"/>
      <c r="J1218" s="1015"/>
      <c r="K1218" s="1012" t="s">
        <v>283</v>
      </c>
      <c r="L1218" s="1015">
        <v>1195906.25</v>
      </c>
      <c r="M1218" s="1015"/>
      <c r="N1218" s="1016">
        <v>1925</v>
      </c>
      <c r="O1218" s="1015">
        <v>621.25</v>
      </c>
      <c r="P1218" s="1015">
        <v>-729093.75</v>
      </c>
      <c r="Q1218" s="1015"/>
      <c r="R1218" s="1015"/>
      <c r="S1218" s="1016"/>
    </row>
    <row r="1219" spans="1:19">
      <c r="A1219" s="1012" t="s">
        <v>2072</v>
      </c>
      <c r="B1219" s="1012" t="s">
        <v>283</v>
      </c>
      <c r="C1219" s="1012" t="s">
        <v>2073</v>
      </c>
      <c r="D1219" s="1012" t="s">
        <v>1116</v>
      </c>
      <c r="E1219" s="1012" t="s">
        <v>166</v>
      </c>
      <c r="F1219" s="1013">
        <v>41977</v>
      </c>
      <c r="G1219" s="1012" t="s">
        <v>283</v>
      </c>
      <c r="H1219" s="1015"/>
      <c r="I1219" s="1015"/>
      <c r="J1219" s="1015"/>
      <c r="K1219" s="1012" t="s">
        <v>283</v>
      </c>
      <c r="L1219" s="1015">
        <v>712573.75</v>
      </c>
      <c r="M1219" s="1015"/>
      <c r="N1219" s="1016">
        <v>1147</v>
      </c>
      <c r="O1219" s="1015">
        <v>621.25</v>
      </c>
      <c r="P1219" s="1015">
        <v>-434426.25</v>
      </c>
      <c r="Q1219" s="1015"/>
      <c r="R1219" s="1015">
        <v>67401.539999999994</v>
      </c>
      <c r="S1219" s="1016">
        <v>154</v>
      </c>
    </row>
    <row r="1220" spans="1:19">
      <c r="A1220" s="1012" t="s">
        <v>2072</v>
      </c>
      <c r="B1220" s="1012" t="s">
        <v>283</v>
      </c>
      <c r="C1220" s="1012" t="s">
        <v>2073</v>
      </c>
      <c r="D1220" s="1012" t="s">
        <v>1116</v>
      </c>
      <c r="E1220" s="1012" t="s">
        <v>166</v>
      </c>
      <c r="F1220" s="1013">
        <v>42013</v>
      </c>
      <c r="G1220" s="1012" t="s">
        <v>283</v>
      </c>
      <c r="H1220" s="1015"/>
      <c r="I1220" s="1015"/>
      <c r="J1220" s="1015"/>
      <c r="K1220" s="1012" t="s">
        <v>283</v>
      </c>
      <c r="L1220" s="1015"/>
      <c r="M1220" s="1015">
        <v>-25000</v>
      </c>
      <c r="N1220" s="1016"/>
      <c r="O1220" s="1015"/>
      <c r="P1220" s="1015"/>
      <c r="Q1220" s="1015"/>
      <c r="R1220" s="1015"/>
      <c r="S1220" s="1016"/>
    </row>
    <row r="1221" spans="1:19">
      <c r="A1221" s="1012" t="s">
        <v>2074</v>
      </c>
      <c r="B1221" s="1012" t="s">
        <v>858</v>
      </c>
      <c r="C1221" s="1012" t="s">
        <v>2075</v>
      </c>
      <c r="D1221" s="1012" t="s">
        <v>2076</v>
      </c>
      <c r="E1221" s="1012" t="s">
        <v>1072</v>
      </c>
      <c r="F1221" s="1013">
        <v>39794</v>
      </c>
      <c r="G1221" s="1012" t="s">
        <v>284</v>
      </c>
      <c r="H1221" s="1015">
        <v>15000000</v>
      </c>
      <c r="I1221" s="1015">
        <v>0</v>
      </c>
      <c r="J1221" s="1015">
        <v>16260000</v>
      </c>
      <c r="K1221" s="1012" t="s">
        <v>1196</v>
      </c>
      <c r="L1221" s="1015"/>
      <c r="M1221" s="1015"/>
      <c r="N1221" s="1016"/>
      <c r="O1221" s="1015"/>
      <c r="P1221" s="1015"/>
      <c r="Q1221" s="1015"/>
      <c r="R1221" s="1015"/>
      <c r="S1221" s="1016"/>
    </row>
    <row r="1222" spans="1:19">
      <c r="A1222" s="1012" t="s">
        <v>2074</v>
      </c>
      <c r="B1222" s="1012" t="s">
        <v>283</v>
      </c>
      <c r="C1222" s="1012" t="s">
        <v>2075</v>
      </c>
      <c r="D1222" s="1012" t="s">
        <v>2076</v>
      </c>
      <c r="E1222" s="1012" t="s">
        <v>1072</v>
      </c>
      <c r="F1222" s="1013">
        <v>40135</v>
      </c>
      <c r="G1222" s="1012" t="s">
        <v>283</v>
      </c>
      <c r="H1222" s="1015"/>
      <c r="I1222" s="1015"/>
      <c r="J1222" s="1015"/>
      <c r="K1222" s="1012" t="s">
        <v>283</v>
      </c>
      <c r="L1222" s="1015">
        <v>15000000</v>
      </c>
      <c r="M1222" s="1015"/>
      <c r="N1222" s="1016">
        <v>15000</v>
      </c>
      <c r="O1222" s="1015">
        <v>1000</v>
      </c>
      <c r="P1222" s="1015"/>
      <c r="Q1222" s="1015"/>
      <c r="R1222" s="1015"/>
      <c r="S1222" s="1016"/>
    </row>
    <row r="1223" spans="1:19">
      <c r="A1223" s="1012" t="s">
        <v>2074</v>
      </c>
      <c r="B1223" s="1012" t="s">
        <v>283</v>
      </c>
      <c r="C1223" s="1012" t="s">
        <v>2075</v>
      </c>
      <c r="D1223" s="1012" t="s">
        <v>2076</v>
      </c>
      <c r="E1223" s="1012" t="s">
        <v>1072</v>
      </c>
      <c r="F1223" s="1013">
        <v>40163</v>
      </c>
      <c r="G1223" s="1012" t="s">
        <v>283</v>
      </c>
      <c r="H1223" s="1015"/>
      <c r="I1223" s="1015"/>
      <c r="J1223" s="1015"/>
      <c r="K1223" s="1012" t="s">
        <v>283</v>
      </c>
      <c r="L1223" s="1015"/>
      <c r="M1223" s="1015"/>
      <c r="N1223" s="1016"/>
      <c r="O1223" s="1015"/>
      <c r="P1223" s="1015"/>
      <c r="Q1223" s="1015"/>
      <c r="R1223" s="1015">
        <v>560000</v>
      </c>
      <c r="S1223" s="1016">
        <v>209497</v>
      </c>
    </row>
    <row r="1224" spans="1:19">
      <c r="A1224" s="1012" t="s">
        <v>102</v>
      </c>
      <c r="B1224" s="1012" t="s">
        <v>2077</v>
      </c>
      <c r="C1224" s="1012" t="s">
        <v>2078</v>
      </c>
      <c r="D1224" s="1012" t="s">
        <v>2079</v>
      </c>
      <c r="E1224" s="1012" t="s">
        <v>105</v>
      </c>
      <c r="F1224" s="1013">
        <v>39990</v>
      </c>
      <c r="G1224" s="1012" t="s">
        <v>7</v>
      </c>
      <c r="H1224" s="1015">
        <v>11735000</v>
      </c>
      <c r="I1224" s="1015">
        <v>0</v>
      </c>
      <c r="J1224" s="1015">
        <v>12409762.5</v>
      </c>
      <c r="K1224" s="1012" t="s">
        <v>1196</v>
      </c>
      <c r="L1224" s="1015"/>
      <c r="M1224" s="1015"/>
      <c r="N1224" s="1016"/>
      <c r="O1224" s="1015"/>
      <c r="P1224" s="1015"/>
      <c r="Q1224" s="1015"/>
      <c r="R1224" s="1015"/>
      <c r="S1224" s="1016"/>
    </row>
    <row r="1225" spans="1:19">
      <c r="A1225" s="1012" t="s">
        <v>102</v>
      </c>
      <c r="B1225" s="1012" t="s">
        <v>283</v>
      </c>
      <c r="C1225" s="1012" t="s">
        <v>2078</v>
      </c>
      <c r="D1225" s="1012" t="s">
        <v>2079</v>
      </c>
      <c r="E1225" s="1012" t="s">
        <v>105</v>
      </c>
      <c r="F1225" s="1013">
        <v>40410</v>
      </c>
      <c r="G1225" s="1012" t="s">
        <v>283</v>
      </c>
      <c r="H1225" s="1015"/>
      <c r="I1225" s="1015"/>
      <c r="J1225" s="1015"/>
      <c r="K1225" s="1012" t="s">
        <v>283</v>
      </c>
      <c r="L1225" s="1015">
        <v>11735000</v>
      </c>
      <c r="M1225" s="1015"/>
      <c r="N1225" s="1016">
        <v>11735</v>
      </c>
      <c r="O1225" s="1015">
        <v>1000</v>
      </c>
      <c r="P1225" s="1015"/>
      <c r="Q1225" s="1015"/>
      <c r="R1225" s="1015"/>
      <c r="S1225" s="1016"/>
    </row>
    <row r="1226" spans="1:19">
      <c r="A1226" s="1012" t="s">
        <v>2080</v>
      </c>
      <c r="B1226" s="1012" t="s">
        <v>858</v>
      </c>
      <c r="C1226" s="1012" t="s">
        <v>2081</v>
      </c>
      <c r="D1226" s="1012" t="s">
        <v>1446</v>
      </c>
      <c r="E1226" s="1012" t="s">
        <v>56</v>
      </c>
      <c r="F1226" s="1013">
        <v>39805</v>
      </c>
      <c r="G1226" s="1012" t="s">
        <v>284</v>
      </c>
      <c r="H1226" s="1015">
        <v>600000000</v>
      </c>
      <c r="I1226" s="1015">
        <v>0</v>
      </c>
      <c r="J1226" s="1015">
        <v>718392161.34000003</v>
      </c>
      <c r="K1226" s="1012" t="s">
        <v>1196</v>
      </c>
      <c r="L1226" s="1015"/>
      <c r="M1226" s="1015"/>
      <c r="N1226" s="1016"/>
      <c r="O1226" s="1015"/>
      <c r="P1226" s="1015"/>
      <c r="Q1226" s="1015"/>
      <c r="R1226" s="1015"/>
      <c r="S1226" s="1016"/>
    </row>
    <row r="1227" spans="1:19">
      <c r="A1227" s="1012" t="s">
        <v>2080</v>
      </c>
      <c r="B1227" s="1012" t="s">
        <v>283</v>
      </c>
      <c r="C1227" s="1012" t="s">
        <v>2081</v>
      </c>
      <c r="D1227" s="1012" t="s">
        <v>1446</v>
      </c>
      <c r="E1227" s="1012" t="s">
        <v>56</v>
      </c>
      <c r="F1227" s="1013">
        <v>40681</v>
      </c>
      <c r="G1227" s="1012" t="s">
        <v>283</v>
      </c>
      <c r="H1227" s="1015"/>
      <c r="I1227" s="1015"/>
      <c r="J1227" s="1015"/>
      <c r="K1227" s="1012" t="s">
        <v>283</v>
      </c>
      <c r="L1227" s="1015">
        <v>370000000</v>
      </c>
      <c r="M1227" s="1015"/>
      <c r="N1227" s="1016">
        <v>370000</v>
      </c>
      <c r="O1227" s="1015">
        <v>1000</v>
      </c>
      <c r="P1227" s="1015"/>
      <c r="Q1227" s="1015"/>
      <c r="R1227" s="1015"/>
      <c r="S1227" s="1016"/>
    </row>
    <row r="1228" spans="1:19">
      <c r="A1228" s="1012" t="s">
        <v>2080</v>
      </c>
      <c r="B1228" s="1012" t="s">
        <v>283</v>
      </c>
      <c r="C1228" s="1012" t="s">
        <v>2081</v>
      </c>
      <c r="D1228" s="1012" t="s">
        <v>1446</v>
      </c>
      <c r="E1228" s="1012" t="s">
        <v>56</v>
      </c>
      <c r="F1228" s="1013">
        <v>41142</v>
      </c>
      <c r="G1228" s="1012" t="s">
        <v>283</v>
      </c>
      <c r="H1228" s="1015"/>
      <c r="I1228" s="1015"/>
      <c r="J1228" s="1015"/>
      <c r="K1228" s="1012" t="s">
        <v>283</v>
      </c>
      <c r="L1228" s="1015">
        <v>230000000</v>
      </c>
      <c r="M1228" s="1015"/>
      <c r="N1228" s="1016">
        <v>230000</v>
      </c>
      <c r="O1228" s="1015">
        <v>1000</v>
      </c>
      <c r="P1228" s="1015"/>
      <c r="Q1228" s="1015"/>
      <c r="R1228" s="1015"/>
      <c r="S1228" s="1016"/>
    </row>
    <row r="1229" spans="1:19">
      <c r="A1229" s="1012" t="s">
        <v>2080</v>
      </c>
      <c r="B1229" s="1012" t="s">
        <v>283</v>
      </c>
      <c r="C1229" s="1012" t="s">
        <v>2081</v>
      </c>
      <c r="D1229" s="1012" t="s">
        <v>1446</v>
      </c>
      <c r="E1229" s="1012" t="s">
        <v>56</v>
      </c>
      <c r="F1229" s="1013">
        <v>41260</v>
      </c>
      <c r="G1229" s="1012" t="s">
        <v>283</v>
      </c>
      <c r="H1229" s="1015"/>
      <c r="I1229" s="1015"/>
      <c r="J1229" s="1015"/>
      <c r="K1229" s="1012" t="s">
        <v>283</v>
      </c>
      <c r="L1229" s="1015"/>
      <c r="M1229" s="1015"/>
      <c r="N1229" s="1016"/>
      <c r="O1229" s="1015"/>
      <c r="P1229" s="1015"/>
      <c r="Q1229" s="1015"/>
      <c r="R1229" s="1015">
        <v>31838761.34</v>
      </c>
      <c r="S1229" s="1016">
        <v>1218522</v>
      </c>
    </row>
    <row r="1230" spans="1:19">
      <c r="A1230" s="1012" t="s">
        <v>2082</v>
      </c>
      <c r="B1230" s="1012"/>
      <c r="C1230" s="1012" t="s">
        <v>2083</v>
      </c>
      <c r="D1230" s="1012" t="s">
        <v>2084</v>
      </c>
      <c r="E1230" s="1012" t="s">
        <v>1080</v>
      </c>
      <c r="F1230" s="1013">
        <v>39927</v>
      </c>
      <c r="G1230" s="1012" t="s">
        <v>284</v>
      </c>
      <c r="H1230" s="1015">
        <v>11000000</v>
      </c>
      <c r="I1230" s="1015">
        <v>0</v>
      </c>
      <c r="J1230" s="1015">
        <v>13521828.15</v>
      </c>
      <c r="K1230" s="1012" t="s">
        <v>898</v>
      </c>
      <c r="L1230" s="1015"/>
      <c r="M1230" s="1015"/>
      <c r="N1230" s="1016"/>
      <c r="O1230" s="1015"/>
      <c r="P1230" s="1015"/>
      <c r="Q1230" s="1015"/>
      <c r="R1230" s="1015"/>
      <c r="S1230" s="1016"/>
    </row>
    <row r="1231" spans="1:19">
      <c r="A1231" s="1012" t="s">
        <v>2082</v>
      </c>
      <c r="B1231" s="1012" t="s">
        <v>283</v>
      </c>
      <c r="C1231" s="1012" t="s">
        <v>2083</v>
      </c>
      <c r="D1231" s="1012" t="s">
        <v>2084</v>
      </c>
      <c r="E1231" s="1012" t="s">
        <v>1080</v>
      </c>
      <c r="F1231" s="1013">
        <v>41150</v>
      </c>
      <c r="G1231" s="1012" t="s">
        <v>283</v>
      </c>
      <c r="H1231" s="1015"/>
      <c r="I1231" s="1015"/>
      <c r="J1231" s="1015"/>
      <c r="K1231" s="1012" t="s">
        <v>283</v>
      </c>
      <c r="L1231" s="1015">
        <v>10538990</v>
      </c>
      <c r="M1231" s="1015">
        <v>-158084.85</v>
      </c>
      <c r="N1231" s="1016">
        <v>11000</v>
      </c>
      <c r="O1231" s="1015">
        <v>958.09</v>
      </c>
      <c r="P1231" s="1015">
        <v>-461010</v>
      </c>
      <c r="Q1231" s="1015"/>
      <c r="R1231" s="1015"/>
      <c r="S1231" s="1016"/>
    </row>
    <row r="1232" spans="1:19">
      <c r="A1232" s="1012" t="s">
        <v>2082</v>
      </c>
      <c r="B1232" s="1012" t="s">
        <v>283</v>
      </c>
      <c r="C1232" s="1012" t="s">
        <v>2083</v>
      </c>
      <c r="D1232" s="1012" t="s">
        <v>2084</v>
      </c>
      <c r="E1232" s="1012" t="s">
        <v>1080</v>
      </c>
      <c r="F1232" s="1013">
        <v>41262</v>
      </c>
      <c r="G1232" s="1012" t="s">
        <v>283</v>
      </c>
      <c r="H1232" s="1015"/>
      <c r="I1232" s="1015"/>
      <c r="J1232" s="1015"/>
      <c r="K1232" s="1012" t="s">
        <v>283</v>
      </c>
      <c r="L1232" s="1015"/>
      <c r="M1232" s="1015"/>
      <c r="N1232" s="1016"/>
      <c r="O1232" s="1015"/>
      <c r="P1232" s="1015"/>
      <c r="Q1232" s="1015"/>
      <c r="R1232" s="1015">
        <v>1300000</v>
      </c>
      <c r="S1232" s="1016">
        <v>398734</v>
      </c>
    </row>
    <row r="1233" spans="1:19">
      <c r="A1233" s="1012" t="s">
        <v>2085</v>
      </c>
      <c r="B1233" s="1012" t="s">
        <v>924</v>
      </c>
      <c r="C1233" s="1012" t="s">
        <v>2086</v>
      </c>
      <c r="D1233" s="1012" t="s">
        <v>1702</v>
      </c>
      <c r="E1233" s="1012" t="s">
        <v>1309</v>
      </c>
      <c r="F1233" s="1013">
        <v>39885</v>
      </c>
      <c r="G1233" s="1012" t="s">
        <v>285</v>
      </c>
      <c r="H1233" s="1015">
        <v>3370000</v>
      </c>
      <c r="I1233" s="1015">
        <v>0</v>
      </c>
      <c r="J1233" s="1015">
        <v>3773495.65</v>
      </c>
      <c r="K1233" s="1012" t="s">
        <v>898</v>
      </c>
      <c r="L1233" s="1015"/>
      <c r="M1233" s="1015"/>
      <c r="N1233" s="1016"/>
      <c r="O1233" s="1015"/>
      <c r="P1233" s="1015"/>
      <c r="Q1233" s="1015"/>
      <c r="R1233" s="1015"/>
      <c r="S1233" s="1016"/>
    </row>
    <row r="1234" spans="1:19">
      <c r="A1234" s="1012" t="s">
        <v>2085</v>
      </c>
      <c r="B1234" s="1012" t="s">
        <v>283</v>
      </c>
      <c r="C1234" s="1012" t="s">
        <v>2086</v>
      </c>
      <c r="D1234" s="1012" t="s">
        <v>1702</v>
      </c>
      <c r="E1234" s="1012" t="s">
        <v>1309</v>
      </c>
      <c r="F1234" s="1013">
        <v>41597</v>
      </c>
      <c r="G1234" s="1012" t="s">
        <v>283</v>
      </c>
      <c r="H1234" s="1015"/>
      <c r="I1234" s="1015"/>
      <c r="J1234" s="1015"/>
      <c r="K1234" s="1012" t="s">
        <v>283</v>
      </c>
      <c r="L1234" s="1015">
        <v>3370000</v>
      </c>
      <c r="M1234" s="1015"/>
      <c r="N1234" s="1016">
        <v>3370</v>
      </c>
      <c r="O1234" s="1015">
        <v>1022.61</v>
      </c>
      <c r="P1234" s="1015"/>
      <c r="Q1234" s="1015">
        <v>76195.7</v>
      </c>
      <c r="R1234" s="1015">
        <v>182878.45</v>
      </c>
      <c r="S1234" s="1016">
        <v>169</v>
      </c>
    </row>
    <row r="1235" spans="1:19">
      <c r="A1235" s="1012" t="s">
        <v>2085</v>
      </c>
      <c r="B1235" s="1012" t="s">
        <v>283</v>
      </c>
      <c r="C1235" s="1012" t="s">
        <v>2086</v>
      </c>
      <c r="D1235" s="1012" t="s">
        <v>1702</v>
      </c>
      <c r="E1235" s="1012" t="s">
        <v>1309</v>
      </c>
      <c r="F1235" s="1013">
        <v>41645</v>
      </c>
      <c r="G1235" s="1012" t="s">
        <v>283</v>
      </c>
      <c r="H1235" s="1015"/>
      <c r="I1235" s="1015"/>
      <c r="J1235" s="1015"/>
      <c r="K1235" s="1012" t="s">
        <v>283</v>
      </c>
      <c r="L1235" s="1015"/>
      <c r="M1235" s="1015">
        <v>-25000</v>
      </c>
      <c r="N1235" s="1016"/>
      <c r="O1235" s="1015"/>
      <c r="P1235" s="1015"/>
      <c r="Q1235" s="1015"/>
      <c r="R1235" s="1015"/>
      <c r="S1235" s="1016"/>
    </row>
    <row r="1236" spans="1:19">
      <c r="A1236" s="1012" t="s">
        <v>2087</v>
      </c>
      <c r="B1236" s="1012" t="s">
        <v>2088</v>
      </c>
      <c r="C1236" s="1012" t="s">
        <v>2089</v>
      </c>
      <c r="D1236" s="1012" t="s">
        <v>1683</v>
      </c>
      <c r="E1236" s="1012" t="s">
        <v>60</v>
      </c>
      <c r="F1236" s="1013">
        <v>39805</v>
      </c>
      <c r="G1236" s="1012" t="s">
        <v>285</v>
      </c>
      <c r="H1236" s="1015">
        <v>13795000</v>
      </c>
      <c r="I1236" s="1015">
        <v>0</v>
      </c>
      <c r="J1236" s="1015">
        <v>16146467.869999999</v>
      </c>
      <c r="K1236" s="1012" t="s">
        <v>1196</v>
      </c>
      <c r="L1236" s="1015"/>
      <c r="M1236" s="1015"/>
      <c r="N1236" s="1016"/>
      <c r="O1236" s="1015"/>
      <c r="P1236" s="1015"/>
      <c r="Q1236" s="1015"/>
      <c r="R1236" s="1015"/>
      <c r="S1236" s="1016"/>
    </row>
    <row r="1237" spans="1:19">
      <c r="A1237" s="1012" t="s">
        <v>2087</v>
      </c>
      <c r="B1237" s="1012" t="s">
        <v>283</v>
      </c>
      <c r="C1237" s="1012" t="s">
        <v>2089</v>
      </c>
      <c r="D1237" s="1012" t="s">
        <v>1683</v>
      </c>
      <c r="E1237" s="1012" t="s">
        <v>60</v>
      </c>
      <c r="F1237" s="1013">
        <v>40141</v>
      </c>
      <c r="G1237" s="1012" t="s">
        <v>283</v>
      </c>
      <c r="H1237" s="1015"/>
      <c r="I1237" s="1015"/>
      <c r="J1237" s="1015"/>
      <c r="K1237" s="1012" t="s">
        <v>283</v>
      </c>
      <c r="L1237" s="1015">
        <v>3455000</v>
      </c>
      <c r="M1237" s="1015"/>
      <c r="N1237" s="1016">
        <v>3455</v>
      </c>
      <c r="O1237" s="1015">
        <v>1000</v>
      </c>
      <c r="P1237" s="1015"/>
      <c r="Q1237" s="1015"/>
      <c r="R1237" s="1015"/>
      <c r="S1237" s="1016"/>
    </row>
    <row r="1238" spans="1:19">
      <c r="A1238" s="1012" t="s">
        <v>2087</v>
      </c>
      <c r="B1238" s="1012" t="s">
        <v>283</v>
      </c>
      <c r="C1238" s="1012" t="s">
        <v>2089</v>
      </c>
      <c r="D1238" s="1012" t="s">
        <v>1683</v>
      </c>
      <c r="E1238" s="1012" t="s">
        <v>60</v>
      </c>
      <c r="F1238" s="1013">
        <v>40702</v>
      </c>
      <c r="G1238" s="1012" t="s">
        <v>283</v>
      </c>
      <c r="H1238" s="1015"/>
      <c r="I1238" s="1015"/>
      <c r="J1238" s="1015"/>
      <c r="K1238" s="1012" t="s">
        <v>283</v>
      </c>
      <c r="L1238" s="1015">
        <v>3455000</v>
      </c>
      <c r="M1238" s="1015"/>
      <c r="N1238" s="1016">
        <v>3455</v>
      </c>
      <c r="O1238" s="1015">
        <v>1000</v>
      </c>
      <c r="P1238" s="1015"/>
      <c r="Q1238" s="1015"/>
      <c r="R1238" s="1015"/>
      <c r="S1238" s="1016"/>
    </row>
    <row r="1239" spans="1:19">
      <c r="A1239" s="1012" t="s">
        <v>2087</v>
      </c>
      <c r="B1239" s="1012" t="s">
        <v>283</v>
      </c>
      <c r="C1239" s="1012" t="s">
        <v>2089</v>
      </c>
      <c r="D1239" s="1012" t="s">
        <v>1683</v>
      </c>
      <c r="E1239" s="1012" t="s">
        <v>60</v>
      </c>
      <c r="F1239" s="1013">
        <v>40773</v>
      </c>
      <c r="G1239" s="1012" t="s">
        <v>283</v>
      </c>
      <c r="H1239" s="1015"/>
      <c r="I1239" s="1015"/>
      <c r="J1239" s="1015"/>
      <c r="K1239" s="1012" t="s">
        <v>283</v>
      </c>
      <c r="L1239" s="1015">
        <v>6885000</v>
      </c>
      <c r="M1239" s="1015"/>
      <c r="N1239" s="1016">
        <v>6885</v>
      </c>
      <c r="O1239" s="1015">
        <v>1000</v>
      </c>
      <c r="P1239" s="1015"/>
      <c r="Q1239" s="1015"/>
      <c r="R1239" s="1015">
        <v>690000</v>
      </c>
      <c r="S1239" s="1016">
        <v>690</v>
      </c>
    </row>
    <row r="1240" spans="1:19">
      <c r="A1240" s="1012" t="s">
        <v>2090</v>
      </c>
      <c r="B1240" s="1012" t="s">
        <v>905</v>
      </c>
      <c r="C1240" s="1012" t="s">
        <v>2091</v>
      </c>
      <c r="D1240" s="1012" t="s">
        <v>2092</v>
      </c>
      <c r="E1240" s="1012" t="s">
        <v>239</v>
      </c>
      <c r="F1240" s="1013">
        <v>40176</v>
      </c>
      <c r="G1240" s="1012" t="s">
        <v>285</v>
      </c>
      <c r="H1240" s="1015">
        <v>4500000</v>
      </c>
      <c r="I1240" s="1015">
        <v>0</v>
      </c>
      <c r="J1240" s="1015">
        <v>5263187.5</v>
      </c>
      <c r="K1240" s="1012" t="s">
        <v>1196</v>
      </c>
      <c r="L1240" s="1015"/>
      <c r="M1240" s="1015"/>
      <c r="N1240" s="1016"/>
      <c r="O1240" s="1015"/>
      <c r="P1240" s="1015"/>
      <c r="Q1240" s="1015"/>
      <c r="R1240" s="1015"/>
      <c r="S1240" s="1016"/>
    </row>
    <row r="1241" spans="1:19">
      <c r="A1241" s="1012" t="s">
        <v>2090</v>
      </c>
      <c r="B1241" s="1012" t="s">
        <v>283</v>
      </c>
      <c r="C1241" s="1012" t="s">
        <v>2091</v>
      </c>
      <c r="D1241" s="1012" t="s">
        <v>2092</v>
      </c>
      <c r="E1241" s="1012" t="s">
        <v>239</v>
      </c>
      <c r="F1241" s="1013">
        <v>40977</v>
      </c>
      <c r="G1241" s="1012" t="s">
        <v>283</v>
      </c>
      <c r="H1241" s="1015"/>
      <c r="I1241" s="1015"/>
      <c r="J1241" s="1015"/>
      <c r="K1241" s="1012" t="s">
        <v>283</v>
      </c>
      <c r="L1241" s="1015">
        <v>4500000</v>
      </c>
      <c r="M1241" s="1015"/>
      <c r="N1241" s="1016">
        <v>4500</v>
      </c>
      <c r="O1241" s="1015">
        <v>1000</v>
      </c>
      <c r="P1241" s="1015"/>
      <c r="Q1241" s="1015"/>
      <c r="R1241" s="1015">
        <v>225000</v>
      </c>
      <c r="S1241" s="1016">
        <v>225</v>
      </c>
    </row>
    <row r="1242" spans="1:19">
      <c r="A1242" s="1012" t="s">
        <v>2093</v>
      </c>
      <c r="B1242" s="1012"/>
      <c r="C1242" s="1012" t="s">
        <v>2094</v>
      </c>
      <c r="D1242" s="1012" t="s">
        <v>2095</v>
      </c>
      <c r="E1242" s="1012" t="s">
        <v>153</v>
      </c>
      <c r="F1242" s="1013">
        <v>39829</v>
      </c>
      <c r="G1242" s="1012" t="s">
        <v>284</v>
      </c>
      <c r="H1242" s="1015">
        <v>57000000</v>
      </c>
      <c r="I1242" s="1015">
        <v>0</v>
      </c>
      <c r="J1242" s="1015">
        <v>62949121.280000001</v>
      </c>
      <c r="K1242" s="1012" t="s">
        <v>898</v>
      </c>
      <c r="L1242" s="1015"/>
      <c r="M1242" s="1015"/>
      <c r="N1242" s="1016"/>
      <c r="O1242" s="1015"/>
      <c r="P1242" s="1015"/>
      <c r="Q1242" s="1015"/>
      <c r="R1242" s="1015"/>
      <c r="S1242" s="1016"/>
    </row>
    <row r="1243" spans="1:19">
      <c r="A1243" s="1012" t="s">
        <v>2093</v>
      </c>
      <c r="B1243" s="1012" t="s">
        <v>283</v>
      </c>
      <c r="C1243" s="1012" t="s">
        <v>2094</v>
      </c>
      <c r="D1243" s="1012" t="s">
        <v>2095</v>
      </c>
      <c r="E1243" s="1012" t="s">
        <v>153</v>
      </c>
      <c r="F1243" s="1013">
        <v>41002</v>
      </c>
      <c r="G1243" s="1012" t="s">
        <v>283</v>
      </c>
      <c r="H1243" s="1015"/>
      <c r="I1243" s="1015"/>
      <c r="J1243" s="1015"/>
      <c r="K1243" s="1012" t="s">
        <v>283</v>
      </c>
      <c r="L1243" s="1015">
        <v>53073270</v>
      </c>
      <c r="M1243" s="1015">
        <v>-796099.05</v>
      </c>
      <c r="N1243" s="1016">
        <v>57000</v>
      </c>
      <c r="O1243" s="1015">
        <v>931.11</v>
      </c>
      <c r="P1243" s="1015">
        <v>-3926730</v>
      </c>
      <c r="Q1243" s="1015"/>
      <c r="R1243" s="1015"/>
      <c r="S1243" s="1016"/>
    </row>
    <row r="1244" spans="1:19">
      <c r="A1244" s="1012" t="s">
        <v>2093</v>
      </c>
      <c r="B1244" s="1012" t="s">
        <v>283</v>
      </c>
      <c r="C1244" s="1012" t="s">
        <v>2094</v>
      </c>
      <c r="D1244" s="1012" t="s">
        <v>2095</v>
      </c>
      <c r="E1244" s="1012" t="s">
        <v>153</v>
      </c>
      <c r="F1244" s="1013">
        <v>41436</v>
      </c>
      <c r="G1244" s="1012" t="s">
        <v>283</v>
      </c>
      <c r="H1244" s="1015"/>
      <c r="I1244" s="1015"/>
      <c r="J1244" s="1015"/>
      <c r="K1244" s="1012" t="s">
        <v>283</v>
      </c>
      <c r="L1244" s="1015"/>
      <c r="M1244" s="1015"/>
      <c r="N1244" s="1016"/>
      <c r="O1244" s="1015"/>
      <c r="P1244" s="1015"/>
      <c r="Q1244" s="1015"/>
      <c r="R1244" s="1015">
        <v>1512177</v>
      </c>
      <c r="S1244" s="1016">
        <v>571906</v>
      </c>
    </row>
    <row r="1245" spans="1:19">
      <c r="A1245" s="1012" t="s">
        <v>2096</v>
      </c>
      <c r="B1245" s="1012" t="s">
        <v>858</v>
      </c>
      <c r="C1245" s="1012" t="s">
        <v>2097</v>
      </c>
      <c r="D1245" s="1012" t="s">
        <v>2098</v>
      </c>
      <c r="E1245" s="1012" t="s">
        <v>6</v>
      </c>
      <c r="F1245" s="1013">
        <v>39787</v>
      </c>
      <c r="G1245" s="1012" t="s">
        <v>284</v>
      </c>
      <c r="H1245" s="1015">
        <v>1700000</v>
      </c>
      <c r="I1245" s="1015">
        <v>0</v>
      </c>
      <c r="J1245" s="1015">
        <v>1829711.12</v>
      </c>
      <c r="K1245" s="1012" t="s">
        <v>1196</v>
      </c>
      <c r="L1245" s="1015"/>
      <c r="M1245" s="1015"/>
      <c r="N1245" s="1016"/>
      <c r="O1245" s="1015"/>
      <c r="P1245" s="1015"/>
      <c r="Q1245" s="1015"/>
      <c r="R1245" s="1015"/>
      <c r="S1245" s="1016"/>
    </row>
    <row r="1246" spans="1:19">
      <c r="A1246" s="1012" t="s">
        <v>2096</v>
      </c>
      <c r="B1246" s="1012" t="s">
        <v>283</v>
      </c>
      <c r="C1246" s="1012" t="s">
        <v>2097</v>
      </c>
      <c r="D1246" s="1012" t="s">
        <v>2098</v>
      </c>
      <c r="E1246" s="1012" t="s">
        <v>6</v>
      </c>
      <c r="F1246" s="1013">
        <v>40072</v>
      </c>
      <c r="G1246" s="1012" t="s">
        <v>283</v>
      </c>
      <c r="H1246" s="1015"/>
      <c r="I1246" s="1015"/>
      <c r="J1246" s="1015"/>
      <c r="K1246" s="1012" t="s">
        <v>283</v>
      </c>
      <c r="L1246" s="1015">
        <v>1700000</v>
      </c>
      <c r="M1246" s="1015"/>
      <c r="N1246" s="1016">
        <v>1700</v>
      </c>
      <c r="O1246" s="1015">
        <v>1000</v>
      </c>
      <c r="P1246" s="1015"/>
      <c r="Q1246" s="1015"/>
      <c r="R1246" s="1015"/>
      <c r="S1246" s="1016"/>
    </row>
    <row r="1247" spans="1:19">
      <c r="A1247" s="1012" t="s">
        <v>2096</v>
      </c>
      <c r="B1247" s="1012" t="s">
        <v>283</v>
      </c>
      <c r="C1247" s="1012" t="s">
        <v>2097</v>
      </c>
      <c r="D1247" s="1012" t="s">
        <v>2098</v>
      </c>
      <c r="E1247" s="1012" t="s">
        <v>6</v>
      </c>
      <c r="F1247" s="1013">
        <v>40100</v>
      </c>
      <c r="G1247" s="1012" t="s">
        <v>283</v>
      </c>
      <c r="H1247" s="1015"/>
      <c r="I1247" s="1015"/>
      <c r="J1247" s="1015"/>
      <c r="K1247" s="1012" t="s">
        <v>283</v>
      </c>
      <c r="L1247" s="1015"/>
      <c r="M1247" s="1015"/>
      <c r="N1247" s="1016"/>
      <c r="O1247" s="1015"/>
      <c r="P1247" s="1015"/>
      <c r="Q1247" s="1015"/>
      <c r="R1247" s="1015">
        <v>63363.9</v>
      </c>
      <c r="S1247" s="1016">
        <v>29480</v>
      </c>
    </row>
    <row r="1248" spans="1:19">
      <c r="A1248" s="1012" t="s">
        <v>2099</v>
      </c>
      <c r="B1248" s="1012" t="s">
        <v>919</v>
      </c>
      <c r="C1248" s="1012" t="s">
        <v>2100</v>
      </c>
      <c r="D1248" s="1012" t="s">
        <v>2101</v>
      </c>
      <c r="E1248" s="1012" t="s">
        <v>89</v>
      </c>
      <c r="F1248" s="1013">
        <v>39983</v>
      </c>
      <c r="G1248" s="1012" t="s">
        <v>922</v>
      </c>
      <c r="H1248" s="1015">
        <v>2639000</v>
      </c>
      <c r="I1248" s="1015">
        <v>0</v>
      </c>
      <c r="J1248" s="1015">
        <v>3438793.11</v>
      </c>
      <c r="K1248" s="1012" t="s">
        <v>898</v>
      </c>
      <c r="L1248" s="1015"/>
      <c r="M1248" s="1015"/>
      <c r="N1248" s="1016"/>
      <c r="O1248" s="1015"/>
      <c r="P1248" s="1015"/>
      <c r="Q1248" s="1015"/>
      <c r="R1248" s="1015"/>
      <c r="S1248" s="1016"/>
    </row>
    <row r="1249" spans="1:19">
      <c r="A1249" s="1012" t="s">
        <v>2099</v>
      </c>
      <c r="B1249" s="1012" t="s">
        <v>283</v>
      </c>
      <c r="C1249" s="1012" t="s">
        <v>2100</v>
      </c>
      <c r="D1249" s="1012" t="s">
        <v>2101</v>
      </c>
      <c r="E1249" s="1012" t="s">
        <v>89</v>
      </c>
      <c r="F1249" s="1013">
        <v>41253</v>
      </c>
      <c r="G1249" s="1012" t="s">
        <v>283</v>
      </c>
      <c r="H1249" s="1015"/>
      <c r="I1249" s="1015"/>
      <c r="J1249" s="1015"/>
      <c r="K1249" s="1012" t="s">
        <v>283</v>
      </c>
      <c r="L1249" s="1015"/>
      <c r="M1249" s="1015"/>
      <c r="N1249" s="1016"/>
      <c r="O1249" s="1015"/>
      <c r="P1249" s="1015"/>
      <c r="Q1249" s="1015"/>
      <c r="R1249" s="1015">
        <v>11385.02</v>
      </c>
      <c r="S1249" s="1016">
        <v>14000</v>
      </c>
    </row>
    <row r="1250" spans="1:19">
      <c r="A1250" s="1012" t="s">
        <v>2099</v>
      </c>
      <c r="B1250" s="1012" t="s">
        <v>283</v>
      </c>
      <c r="C1250" s="1012" t="s">
        <v>2100</v>
      </c>
      <c r="D1250" s="1012" t="s">
        <v>2101</v>
      </c>
      <c r="E1250" s="1012" t="s">
        <v>89</v>
      </c>
      <c r="F1250" s="1013">
        <v>41254</v>
      </c>
      <c r="G1250" s="1012" t="s">
        <v>283</v>
      </c>
      <c r="H1250" s="1015"/>
      <c r="I1250" s="1015"/>
      <c r="J1250" s="1015"/>
      <c r="K1250" s="1012" t="s">
        <v>283</v>
      </c>
      <c r="L1250" s="1015">
        <v>2586404.73</v>
      </c>
      <c r="M1250" s="1015"/>
      <c r="N1250" s="1016">
        <v>2639000</v>
      </c>
      <c r="O1250" s="1015">
        <v>0.98007</v>
      </c>
      <c r="P1250" s="1015">
        <v>-52595.27</v>
      </c>
      <c r="Q1250" s="1015"/>
      <c r="R1250" s="1015">
        <v>95959.5</v>
      </c>
      <c r="S1250" s="1016">
        <v>118000</v>
      </c>
    </row>
    <row r="1251" spans="1:19">
      <c r="A1251" s="1012" t="s">
        <v>2099</v>
      </c>
      <c r="B1251" s="1012" t="s">
        <v>283</v>
      </c>
      <c r="C1251" s="1012" t="s">
        <v>2100</v>
      </c>
      <c r="D1251" s="1012" t="s">
        <v>2101</v>
      </c>
      <c r="E1251" s="1012" t="s">
        <v>89</v>
      </c>
      <c r="F1251" s="1013">
        <v>41285</v>
      </c>
      <c r="G1251" s="1012" t="s">
        <v>283</v>
      </c>
      <c r="H1251" s="1015"/>
      <c r="I1251" s="1015"/>
      <c r="J1251" s="1015"/>
      <c r="K1251" s="1012" t="s">
        <v>283</v>
      </c>
      <c r="L1251" s="1015"/>
      <c r="M1251" s="1015">
        <v>-25000</v>
      </c>
      <c r="N1251" s="1016"/>
      <c r="O1251" s="1015"/>
      <c r="P1251" s="1015"/>
      <c r="Q1251" s="1015"/>
      <c r="R1251" s="1015"/>
      <c r="S1251" s="1016"/>
    </row>
    <row r="1252" spans="1:19">
      <c r="A1252" s="1012" t="s">
        <v>2102</v>
      </c>
      <c r="B1252" s="1012" t="s">
        <v>924</v>
      </c>
      <c r="C1252" s="1012" t="s">
        <v>2103</v>
      </c>
      <c r="D1252" s="1012" t="s">
        <v>2104</v>
      </c>
      <c r="E1252" s="1012" t="s">
        <v>894</v>
      </c>
      <c r="F1252" s="1013">
        <v>39878</v>
      </c>
      <c r="G1252" s="1012" t="s">
        <v>285</v>
      </c>
      <c r="H1252" s="1015">
        <v>3000000</v>
      </c>
      <c r="I1252" s="1015">
        <v>0</v>
      </c>
      <c r="J1252" s="1015">
        <v>2296213</v>
      </c>
      <c r="K1252" s="1012" t="s">
        <v>898</v>
      </c>
      <c r="L1252" s="1015"/>
      <c r="M1252" s="1015"/>
      <c r="N1252" s="1016"/>
      <c r="O1252" s="1015"/>
      <c r="P1252" s="1015"/>
      <c r="Q1252" s="1015"/>
      <c r="R1252" s="1015"/>
      <c r="S1252" s="1016"/>
    </row>
    <row r="1253" spans="1:19">
      <c r="A1253" s="1012" t="s">
        <v>2102</v>
      </c>
      <c r="B1253" s="1012" t="s">
        <v>283</v>
      </c>
      <c r="C1253" s="1012" t="s">
        <v>2103</v>
      </c>
      <c r="D1253" s="1012" t="s">
        <v>2104</v>
      </c>
      <c r="E1253" s="1012" t="s">
        <v>894</v>
      </c>
      <c r="F1253" s="1013">
        <v>41821</v>
      </c>
      <c r="G1253" s="1012" t="s">
        <v>283</v>
      </c>
      <c r="H1253" s="1015"/>
      <c r="I1253" s="1015"/>
      <c r="J1253" s="1015"/>
      <c r="K1253" s="1012" t="s">
        <v>283</v>
      </c>
      <c r="L1253" s="1015">
        <v>1504820</v>
      </c>
      <c r="M1253" s="1015"/>
      <c r="N1253" s="1016">
        <v>2246</v>
      </c>
      <c r="O1253" s="1015">
        <v>670</v>
      </c>
      <c r="P1253" s="1015">
        <v>-741180</v>
      </c>
      <c r="Q1253" s="1015"/>
      <c r="R1253" s="1015">
        <v>55870</v>
      </c>
      <c r="S1253" s="1016">
        <v>111</v>
      </c>
    </row>
    <row r="1254" spans="1:19">
      <c r="A1254" s="1012" t="s">
        <v>2102</v>
      </c>
      <c r="B1254" s="1012" t="s">
        <v>283</v>
      </c>
      <c r="C1254" s="1012" t="s">
        <v>2103</v>
      </c>
      <c r="D1254" s="1012" t="s">
        <v>2104</v>
      </c>
      <c r="E1254" s="1012" t="s">
        <v>894</v>
      </c>
      <c r="F1254" s="1013">
        <v>41822</v>
      </c>
      <c r="G1254" s="1012" t="s">
        <v>283</v>
      </c>
      <c r="H1254" s="1015"/>
      <c r="I1254" s="1015"/>
      <c r="J1254" s="1015"/>
      <c r="K1254" s="1012" t="s">
        <v>283</v>
      </c>
      <c r="L1254" s="1015">
        <v>483740</v>
      </c>
      <c r="M1254" s="1015"/>
      <c r="N1254" s="1016">
        <v>722</v>
      </c>
      <c r="O1254" s="1015">
        <v>670</v>
      </c>
      <c r="P1254" s="1015">
        <v>-238260</v>
      </c>
      <c r="Q1254" s="1015"/>
      <c r="R1254" s="1015">
        <v>19126.669999999998</v>
      </c>
      <c r="S1254" s="1016">
        <v>38</v>
      </c>
    </row>
    <row r="1255" spans="1:19">
      <c r="A1255" s="1012" t="s">
        <v>2102</v>
      </c>
      <c r="B1255" s="1012" t="s">
        <v>283</v>
      </c>
      <c r="C1255" s="1012" t="s">
        <v>2103</v>
      </c>
      <c r="D1255" s="1012" t="s">
        <v>2104</v>
      </c>
      <c r="E1255" s="1012" t="s">
        <v>894</v>
      </c>
      <c r="F1255" s="1013">
        <v>41823</v>
      </c>
      <c r="G1255" s="1012" t="s">
        <v>283</v>
      </c>
      <c r="H1255" s="1015"/>
      <c r="I1255" s="1015"/>
      <c r="J1255" s="1015"/>
      <c r="K1255" s="1012" t="s">
        <v>283</v>
      </c>
      <c r="L1255" s="1015">
        <v>21440</v>
      </c>
      <c r="M1255" s="1015"/>
      <c r="N1255" s="1016">
        <v>32</v>
      </c>
      <c r="O1255" s="1015">
        <v>670</v>
      </c>
      <c r="P1255" s="1015">
        <v>-10560</v>
      </c>
      <c r="Q1255" s="1015"/>
      <c r="R1255" s="1015">
        <v>503.33</v>
      </c>
      <c r="S1255" s="1016">
        <v>1</v>
      </c>
    </row>
    <row r="1256" spans="1:19">
      <c r="A1256" s="1012" t="s">
        <v>2102</v>
      </c>
      <c r="B1256" s="1012" t="s">
        <v>283</v>
      </c>
      <c r="C1256" s="1012" t="s">
        <v>2103</v>
      </c>
      <c r="D1256" s="1012" t="s">
        <v>2104</v>
      </c>
      <c r="E1256" s="1012" t="s">
        <v>894</v>
      </c>
      <c r="F1256" s="1013">
        <v>41908</v>
      </c>
      <c r="G1256" s="1012" t="s">
        <v>283</v>
      </c>
      <c r="H1256" s="1015"/>
      <c r="I1256" s="1015"/>
      <c r="J1256" s="1015"/>
      <c r="K1256" s="1012" t="s">
        <v>283</v>
      </c>
      <c r="L1256" s="1015"/>
      <c r="M1256" s="1015">
        <v>-25000</v>
      </c>
      <c r="N1256" s="1016"/>
      <c r="O1256" s="1015"/>
      <c r="P1256" s="1015"/>
      <c r="Q1256" s="1015"/>
      <c r="R1256" s="1015"/>
      <c r="S1256" s="1016"/>
    </row>
    <row r="1257" spans="1:19">
      <c r="A1257" s="1012" t="s">
        <v>2105</v>
      </c>
      <c r="B1257" s="1012" t="s">
        <v>924</v>
      </c>
      <c r="C1257" s="1012" t="s">
        <v>2106</v>
      </c>
      <c r="D1257" s="1012" t="s">
        <v>2107</v>
      </c>
      <c r="E1257" s="1012" t="s">
        <v>109</v>
      </c>
      <c r="F1257" s="1013">
        <v>39864</v>
      </c>
      <c r="G1257" s="1012" t="s">
        <v>285</v>
      </c>
      <c r="H1257" s="1015">
        <v>2060000</v>
      </c>
      <c r="I1257" s="1015">
        <v>0</v>
      </c>
      <c r="J1257" s="1015">
        <v>2714911.32</v>
      </c>
      <c r="K1257" s="1012" t="s">
        <v>898</v>
      </c>
      <c r="L1257" s="1015"/>
      <c r="M1257" s="1015"/>
      <c r="N1257" s="1016"/>
      <c r="O1257" s="1015"/>
      <c r="P1257" s="1015"/>
      <c r="Q1257" s="1015"/>
      <c r="R1257" s="1015"/>
      <c r="S1257" s="1016"/>
    </row>
    <row r="1258" spans="1:19">
      <c r="A1258" s="1012" t="s">
        <v>2105</v>
      </c>
      <c r="B1258" s="1012" t="s">
        <v>283</v>
      </c>
      <c r="C1258" s="1012" t="s">
        <v>2106</v>
      </c>
      <c r="D1258" s="1012" t="s">
        <v>2107</v>
      </c>
      <c r="E1258" s="1012" t="s">
        <v>109</v>
      </c>
      <c r="F1258" s="1013">
        <v>41822</v>
      </c>
      <c r="G1258" s="1012" t="s">
        <v>283</v>
      </c>
      <c r="H1258" s="1015"/>
      <c r="I1258" s="1015"/>
      <c r="J1258" s="1015"/>
      <c r="K1258" s="1012" t="s">
        <v>283</v>
      </c>
      <c r="L1258" s="1015">
        <v>2060000</v>
      </c>
      <c r="M1258" s="1015"/>
      <c r="N1258" s="1016">
        <v>2060</v>
      </c>
      <c r="O1258" s="1015">
        <v>1210.03</v>
      </c>
      <c r="P1258" s="1015"/>
      <c r="Q1258" s="1015">
        <v>432661.8</v>
      </c>
      <c r="R1258" s="1015">
        <v>108471.52</v>
      </c>
      <c r="S1258" s="1016">
        <v>103</v>
      </c>
    </row>
    <row r="1259" spans="1:19">
      <c r="A1259" s="1012" t="s">
        <v>2105</v>
      </c>
      <c r="B1259" s="1012" t="s">
        <v>283</v>
      </c>
      <c r="C1259" s="1012" t="s">
        <v>2106</v>
      </c>
      <c r="D1259" s="1012" t="s">
        <v>2107</v>
      </c>
      <c r="E1259" s="1012" t="s">
        <v>109</v>
      </c>
      <c r="F1259" s="1013">
        <v>41908</v>
      </c>
      <c r="G1259" s="1012" t="s">
        <v>283</v>
      </c>
      <c r="H1259" s="1015"/>
      <c r="I1259" s="1015"/>
      <c r="J1259" s="1015"/>
      <c r="K1259" s="1012" t="s">
        <v>283</v>
      </c>
      <c r="L1259" s="1015"/>
      <c r="M1259" s="1015">
        <v>-25000</v>
      </c>
      <c r="N1259" s="1016"/>
      <c r="O1259" s="1015"/>
      <c r="P1259" s="1015"/>
      <c r="Q1259" s="1015"/>
      <c r="R1259" s="1015"/>
      <c r="S1259" s="1016"/>
    </row>
    <row r="1260" spans="1:19">
      <c r="A1260" s="1012" t="s">
        <v>2108</v>
      </c>
      <c r="B1260" s="1012" t="s">
        <v>919</v>
      </c>
      <c r="C1260" s="1012" t="s">
        <v>2109</v>
      </c>
      <c r="D1260" s="1012" t="s">
        <v>2110</v>
      </c>
      <c r="E1260" s="1012" t="s">
        <v>89</v>
      </c>
      <c r="F1260" s="1013">
        <v>39948</v>
      </c>
      <c r="G1260" s="1012" t="s">
        <v>922</v>
      </c>
      <c r="H1260" s="1015">
        <v>20300000</v>
      </c>
      <c r="I1260" s="1015">
        <v>0</v>
      </c>
      <c r="J1260" s="1015">
        <v>24429245.84</v>
      </c>
      <c r="K1260" s="1012" t="s">
        <v>898</v>
      </c>
      <c r="L1260" s="1015"/>
      <c r="M1260" s="1015"/>
      <c r="N1260" s="1016"/>
      <c r="O1260" s="1015"/>
      <c r="P1260" s="1015"/>
      <c r="Q1260" s="1015"/>
      <c r="R1260" s="1015"/>
      <c r="S1260" s="1016"/>
    </row>
    <row r="1261" spans="1:19">
      <c r="A1261" s="1012" t="s">
        <v>2108</v>
      </c>
      <c r="B1261" s="1012" t="s">
        <v>283</v>
      </c>
      <c r="C1261" s="1012" t="s">
        <v>2109</v>
      </c>
      <c r="D1261" s="1012" t="s">
        <v>2110</v>
      </c>
      <c r="E1261" s="1012" t="s">
        <v>89</v>
      </c>
      <c r="F1261" s="1013">
        <v>41130</v>
      </c>
      <c r="G1261" s="1012" t="s">
        <v>283</v>
      </c>
      <c r="H1261" s="1015"/>
      <c r="I1261" s="1015"/>
      <c r="J1261" s="1015"/>
      <c r="K1261" s="1012" t="s">
        <v>283</v>
      </c>
      <c r="L1261" s="1015">
        <v>17919962.100000001</v>
      </c>
      <c r="M1261" s="1015"/>
      <c r="N1261" s="1016">
        <v>19931000</v>
      </c>
      <c r="O1261" s="1015">
        <v>0.89910000000000001</v>
      </c>
      <c r="P1261" s="1015">
        <v>-2011037.9</v>
      </c>
      <c r="Q1261" s="1015"/>
      <c r="R1261" s="1015">
        <v>727225.54</v>
      </c>
      <c r="S1261" s="1016">
        <v>895000</v>
      </c>
    </row>
    <row r="1262" spans="1:19">
      <c r="A1262" s="1012" t="s">
        <v>2108</v>
      </c>
      <c r="B1262" s="1012" t="s">
        <v>283</v>
      </c>
      <c r="C1262" s="1012" t="s">
        <v>2109</v>
      </c>
      <c r="D1262" s="1012" t="s">
        <v>2110</v>
      </c>
      <c r="E1262" s="1012" t="s">
        <v>89</v>
      </c>
      <c r="F1262" s="1013">
        <v>41131</v>
      </c>
      <c r="G1262" s="1012" t="s">
        <v>283</v>
      </c>
      <c r="H1262" s="1015"/>
      <c r="I1262" s="1015"/>
      <c r="J1262" s="1015"/>
      <c r="K1262" s="1012" t="s">
        <v>283</v>
      </c>
      <c r="L1262" s="1015">
        <v>331767.90000000002</v>
      </c>
      <c r="M1262" s="1015"/>
      <c r="N1262" s="1016">
        <v>369000</v>
      </c>
      <c r="O1262" s="1015">
        <v>0.89910000000000001</v>
      </c>
      <c r="P1262" s="1015">
        <v>-37232.1</v>
      </c>
      <c r="Q1262" s="1015"/>
      <c r="R1262" s="1015">
        <v>97505.1</v>
      </c>
      <c r="S1262" s="1016">
        <v>120000</v>
      </c>
    </row>
    <row r="1263" spans="1:19">
      <c r="A1263" s="1012" t="s">
        <v>2108</v>
      </c>
      <c r="B1263" s="1012" t="s">
        <v>283</v>
      </c>
      <c r="C1263" s="1012" t="s">
        <v>2109</v>
      </c>
      <c r="D1263" s="1012" t="s">
        <v>2110</v>
      </c>
      <c r="E1263" s="1012" t="s">
        <v>89</v>
      </c>
      <c r="F1263" s="1013">
        <v>41163</v>
      </c>
      <c r="G1263" s="1012" t="s">
        <v>283</v>
      </c>
      <c r="H1263" s="1015"/>
      <c r="I1263" s="1015"/>
      <c r="J1263" s="1015"/>
      <c r="K1263" s="1012" t="s">
        <v>283</v>
      </c>
      <c r="L1263" s="1015"/>
      <c r="M1263" s="1015">
        <v>-182517.3</v>
      </c>
      <c r="N1263" s="1016"/>
      <c r="O1263" s="1015"/>
      <c r="P1263" s="1015"/>
      <c r="Q1263" s="1015"/>
      <c r="R1263" s="1015"/>
      <c r="S1263" s="1016"/>
    </row>
    <row r="1264" spans="1:19">
      <c r="A1264" s="1012" t="s">
        <v>2111</v>
      </c>
      <c r="B1264" s="1012" t="s">
        <v>905</v>
      </c>
      <c r="C1264" s="1012" t="s">
        <v>2112</v>
      </c>
      <c r="D1264" s="1012" t="s">
        <v>1287</v>
      </c>
      <c r="E1264" s="1012" t="s">
        <v>89</v>
      </c>
      <c r="F1264" s="1013">
        <v>39801</v>
      </c>
      <c r="G1264" s="1012" t="s">
        <v>285</v>
      </c>
      <c r="H1264" s="1015">
        <v>35500000</v>
      </c>
      <c r="I1264" s="1015">
        <v>0</v>
      </c>
      <c r="J1264" s="1015">
        <v>33835943.420000002</v>
      </c>
      <c r="K1264" s="1012" t="s">
        <v>898</v>
      </c>
      <c r="L1264" s="1015"/>
      <c r="M1264" s="1015"/>
      <c r="N1264" s="1016"/>
      <c r="O1264" s="1015"/>
      <c r="P1264" s="1015"/>
      <c r="Q1264" s="1015"/>
      <c r="R1264" s="1015"/>
      <c r="S1264" s="1016"/>
    </row>
    <row r="1265" spans="1:19">
      <c r="A1265" s="1012" t="s">
        <v>2111</v>
      </c>
      <c r="B1265" s="1012" t="s">
        <v>283</v>
      </c>
      <c r="C1265" s="1012" t="s">
        <v>2112</v>
      </c>
      <c r="D1265" s="1012" t="s">
        <v>1287</v>
      </c>
      <c r="E1265" s="1012" t="s">
        <v>89</v>
      </c>
      <c r="F1265" s="1013">
        <v>41128</v>
      </c>
      <c r="G1265" s="1012" t="s">
        <v>283</v>
      </c>
      <c r="H1265" s="1015"/>
      <c r="I1265" s="1015"/>
      <c r="J1265" s="1015"/>
      <c r="K1265" s="1012" t="s">
        <v>283</v>
      </c>
      <c r="L1265" s="1015">
        <v>2530958.5</v>
      </c>
      <c r="M1265" s="1015"/>
      <c r="N1265" s="1016">
        <v>3514</v>
      </c>
      <c r="O1265" s="1015">
        <v>720.25</v>
      </c>
      <c r="P1265" s="1015">
        <v>-983041.5</v>
      </c>
      <c r="Q1265" s="1015"/>
      <c r="R1265" s="1015">
        <v>142974.56</v>
      </c>
      <c r="S1265" s="1016">
        <v>175</v>
      </c>
    </row>
    <row r="1266" spans="1:19">
      <c r="A1266" s="1012" t="s">
        <v>2111</v>
      </c>
      <c r="B1266" s="1012" t="s">
        <v>283</v>
      </c>
      <c r="C1266" s="1012" t="s">
        <v>2112</v>
      </c>
      <c r="D1266" s="1012" t="s">
        <v>1287</v>
      </c>
      <c r="E1266" s="1012" t="s">
        <v>89</v>
      </c>
      <c r="F1266" s="1013">
        <v>41130</v>
      </c>
      <c r="G1266" s="1012" t="s">
        <v>283</v>
      </c>
      <c r="H1266" s="1015"/>
      <c r="I1266" s="1015"/>
      <c r="J1266" s="1015"/>
      <c r="K1266" s="1012" t="s">
        <v>283</v>
      </c>
      <c r="L1266" s="1015">
        <v>5904609.5</v>
      </c>
      <c r="M1266" s="1015"/>
      <c r="N1266" s="1016">
        <v>8198</v>
      </c>
      <c r="O1266" s="1015">
        <v>720.25</v>
      </c>
      <c r="P1266" s="1015">
        <v>-2293390.5</v>
      </c>
      <c r="Q1266" s="1015"/>
      <c r="R1266" s="1015">
        <v>1054743.77</v>
      </c>
      <c r="S1266" s="1016">
        <v>1291</v>
      </c>
    </row>
    <row r="1267" spans="1:19">
      <c r="A1267" s="1012" t="s">
        <v>2111</v>
      </c>
      <c r="B1267" s="1012" t="s">
        <v>283</v>
      </c>
      <c r="C1267" s="1012" t="s">
        <v>2112</v>
      </c>
      <c r="D1267" s="1012" t="s">
        <v>1287</v>
      </c>
      <c r="E1267" s="1012" t="s">
        <v>89</v>
      </c>
      <c r="F1267" s="1013">
        <v>41131</v>
      </c>
      <c r="G1267" s="1012" t="s">
        <v>283</v>
      </c>
      <c r="H1267" s="1015"/>
      <c r="I1267" s="1015"/>
      <c r="J1267" s="1015"/>
      <c r="K1267" s="1012" t="s">
        <v>283</v>
      </c>
      <c r="L1267" s="1015">
        <v>17133307</v>
      </c>
      <c r="M1267" s="1015"/>
      <c r="N1267" s="1016">
        <v>23788</v>
      </c>
      <c r="O1267" s="1015">
        <v>720.25</v>
      </c>
      <c r="P1267" s="1015">
        <v>-6654693</v>
      </c>
      <c r="Q1267" s="1015"/>
      <c r="R1267" s="1015">
        <v>252452.23</v>
      </c>
      <c r="S1267" s="1016">
        <v>309</v>
      </c>
    </row>
    <row r="1268" spans="1:19">
      <c r="A1268" s="1012" t="s">
        <v>2111</v>
      </c>
      <c r="B1268" s="1012" t="s">
        <v>283</v>
      </c>
      <c r="C1268" s="1012" t="s">
        <v>2112</v>
      </c>
      <c r="D1268" s="1012" t="s">
        <v>1287</v>
      </c>
      <c r="E1268" s="1012" t="s">
        <v>89</v>
      </c>
      <c r="F1268" s="1013">
        <v>41163</v>
      </c>
      <c r="G1268" s="1012" t="s">
        <v>283</v>
      </c>
      <c r="H1268" s="1015"/>
      <c r="I1268" s="1015"/>
      <c r="J1268" s="1015"/>
      <c r="K1268" s="1012" t="s">
        <v>283</v>
      </c>
      <c r="L1268" s="1015"/>
      <c r="M1268" s="1015">
        <v>-255688.75</v>
      </c>
      <c r="N1268" s="1016"/>
      <c r="O1268" s="1015"/>
      <c r="P1268" s="1015"/>
      <c r="Q1268" s="1015"/>
      <c r="R1268" s="1015"/>
      <c r="S1268" s="1016"/>
    </row>
    <row r="1269" spans="1:19">
      <c r="A1269" s="1012" t="s">
        <v>2113</v>
      </c>
      <c r="B1269" s="1012" t="s">
        <v>2114</v>
      </c>
      <c r="C1269" s="1012" t="s">
        <v>2115</v>
      </c>
      <c r="D1269" s="1012" t="s">
        <v>1174</v>
      </c>
      <c r="E1269" s="1012" t="s">
        <v>217</v>
      </c>
      <c r="F1269" s="1013">
        <v>39766</v>
      </c>
      <c r="G1269" s="1012" t="s">
        <v>284</v>
      </c>
      <c r="H1269" s="1015">
        <v>1715000000</v>
      </c>
      <c r="I1269" s="1015">
        <v>0</v>
      </c>
      <c r="J1269" s="1015">
        <v>1944772916.6600001</v>
      </c>
      <c r="K1269" s="1012" t="s">
        <v>1196</v>
      </c>
      <c r="L1269" s="1015"/>
      <c r="M1269" s="1015"/>
      <c r="N1269" s="1016"/>
      <c r="O1269" s="1015"/>
      <c r="P1269" s="1015"/>
      <c r="Q1269" s="1015"/>
      <c r="R1269" s="1015"/>
      <c r="S1269" s="1016"/>
    </row>
    <row r="1270" spans="1:19">
      <c r="A1270" s="1012" t="s">
        <v>2113</v>
      </c>
      <c r="B1270" s="1012" t="s">
        <v>283</v>
      </c>
      <c r="C1270" s="1012" t="s">
        <v>2115</v>
      </c>
      <c r="D1270" s="1012" t="s">
        <v>1174</v>
      </c>
      <c r="E1270" s="1012" t="s">
        <v>217</v>
      </c>
      <c r="F1270" s="1013">
        <v>40729</v>
      </c>
      <c r="G1270" s="1012" t="s">
        <v>283</v>
      </c>
      <c r="H1270" s="1015"/>
      <c r="I1270" s="1015"/>
      <c r="J1270" s="1015"/>
      <c r="K1270" s="1012" t="s">
        <v>283</v>
      </c>
      <c r="L1270" s="1015">
        <v>1715000000</v>
      </c>
      <c r="M1270" s="1015"/>
      <c r="N1270" s="1016">
        <v>1715000</v>
      </c>
      <c r="O1270" s="1015">
        <v>1000</v>
      </c>
      <c r="P1270" s="1015"/>
      <c r="Q1270" s="1015"/>
      <c r="R1270" s="1015">
        <v>3250000</v>
      </c>
      <c r="S1270" s="1016">
        <v>13815789</v>
      </c>
    </row>
    <row r="1271" spans="1:19">
      <c r="A1271" s="1012" t="s">
        <v>2116</v>
      </c>
      <c r="B1271" s="1012" t="s">
        <v>924</v>
      </c>
      <c r="C1271" s="1012" t="s">
        <v>2117</v>
      </c>
      <c r="D1271" s="1012" t="s">
        <v>2118</v>
      </c>
      <c r="E1271" s="1012" t="s">
        <v>967</v>
      </c>
      <c r="F1271" s="1013">
        <v>39899</v>
      </c>
      <c r="G1271" s="1012" t="s">
        <v>285</v>
      </c>
      <c r="H1271" s="1015">
        <v>1700000</v>
      </c>
      <c r="I1271" s="1015">
        <v>0</v>
      </c>
      <c r="J1271" s="1015">
        <v>817240.5</v>
      </c>
      <c r="K1271" s="1012" t="s">
        <v>898</v>
      </c>
      <c r="L1271" s="1015"/>
      <c r="M1271" s="1015"/>
      <c r="N1271" s="1016"/>
      <c r="O1271" s="1015"/>
      <c r="P1271" s="1015"/>
      <c r="Q1271" s="1015"/>
      <c r="R1271" s="1015"/>
      <c r="S1271" s="1016"/>
    </row>
    <row r="1272" spans="1:19">
      <c r="A1272" s="1012" t="s">
        <v>2116</v>
      </c>
      <c r="B1272" s="1012" t="s">
        <v>283</v>
      </c>
      <c r="C1272" s="1012" t="s">
        <v>2117</v>
      </c>
      <c r="D1272" s="1012" t="s">
        <v>2118</v>
      </c>
      <c r="E1272" s="1012" t="s">
        <v>967</v>
      </c>
      <c r="F1272" s="1013">
        <v>41822</v>
      </c>
      <c r="G1272" s="1012" t="s">
        <v>283</v>
      </c>
      <c r="H1272" s="1015"/>
      <c r="I1272" s="1015"/>
      <c r="J1272" s="1015"/>
      <c r="K1272" s="1012" t="s">
        <v>283</v>
      </c>
      <c r="L1272" s="1015">
        <v>527000</v>
      </c>
      <c r="M1272" s="1015"/>
      <c r="N1272" s="1016">
        <v>1700</v>
      </c>
      <c r="O1272" s="1015">
        <v>310</v>
      </c>
      <c r="P1272" s="1015">
        <v>-1173000</v>
      </c>
      <c r="Q1272" s="1015"/>
      <c r="R1272" s="1015">
        <v>1775</v>
      </c>
      <c r="S1272" s="1016">
        <v>85</v>
      </c>
    </row>
    <row r="1273" spans="1:19">
      <c r="A1273" s="1012" t="s">
        <v>2116</v>
      </c>
      <c r="B1273" s="1012" t="s">
        <v>283</v>
      </c>
      <c r="C1273" s="1012" t="s">
        <v>2117</v>
      </c>
      <c r="D1273" s="1012" t="s">
        <v>2118</v>
      </c>
      <c r="E1273" s="1012" t="s">
        <v>967</v>
      </c>
      <c r="F1273" s="1013">
        <v>41908</v>
      </c>
      <c r="G1273" s="1012" t="s">
        <v>283</v>
      </c>
      <c r="H1273" s="1015"/>
      <c r="I1273" s="1015"/>
      <c r="J1273" s="1015"/>
      <c r="K1273" s="1012" t="s">
        <v>283</v>
      </c>
      <c r="L1273" s="1015"/>
      <c r="M1273" s="1015">
        <v>-25000</v>
      </c>
      <c r="N1273" s="1016"/>
      <c r="O1273" s="1015"/>
      <c r="P1273" s="1015"/>
      <c r="Q1273" s="1015"/>
      <c r="R1273" s="1015"/>
      <c r="S1273" s="1016"/>
    </row>
    <row r="1274" spans="1:19">
      <c r="A1274" s="1012" t="s">
        <v>2119</v>
      </c>
      <c r="B1274" s="1012" t="s">
        <v>858</v>
      </c>
      <c r="C1274" s="1012" t="s">
        <v>2120</v>
      </c>
      <c r="D1274" s="1012" t="s">
        <v>1287</v>
      </c>
      <c r="E1274" s="1012" t="s">
        <v>89</v>
      </c>
      <c r="F1274" s="1013">
        <v>39787</v>
      </c>
      <c r="G1274" s="1012" t="s">
        <v>284</v>
      </c>
      <c r="H1274" s="1015">
        <v>196000000</v>
      </c>
      <c r="I1274" s="1015">
        <v>0</v>
      </c>
      <c r="J1274" s="1015">
        <v>229613072</v>
      </c>
      <c r="K1274" s="1012" t="s">
        <v>1196</v>
      </c>
      <c r="L1274" s="1015"/>
      <c r="M1274" s="1015"/>
      <c r="N1274" s="1016"/>
      <c r="O1274" s="1015"/>
      <c r="P1274" s="1015"/>
      <c r="Q1274" s="1015"/>
      <c r="R1274" s="1015"/>
      <c r="S1274" s="1016"/>
    </row>
    <row r="1275" spans="1:19">
      <c r="A1275" s="1012" t="s">
        <v>2119</v>
      </c>
      <c r="B1275" s="1012" t="s">
        <v>283</v>
      </c>
      <c r="C1275" s="1012" t="s">
        <v>2120</v>
      </c>
      <c r="D1275" s="1012" t="s">
        <v>1287</v>
      </c>
      <c r="E1275" s="1012" t="s">
        <v>89</v>
      </c>
      <c r="F1275" s="1013">
        <v>40982</v>
      </c>
      <c r="G1275" s="1012" t="s">
        <v>283</v>
      </c>
      <c r="H1275" s="1015"/>
      <c r="I1275" s="1015"/>
      <c r="J1275" s="1015"/>
      <c r="K1275" s="1012" t="s">
        <v>283</v>
      </c>
      <c r="L1275" s="1015">
        <v>196000000</v>
      </c>
      <c r="M1275" s="1015"/>
      <c r="N1275" s="1016">
        <v>196000</v>
      </c>
      <c r="O1275" s="1015">
        <v>1000</v>
      </c>
      <c r="P1275" s="1015"/>
      <c r="Q1275" s="1015"/>
      <c r="R1275" s="1015"/>
      <c r="S1275" s="1016"/>
    </row>
    <row r="1276" spans="1:19">
      <c r="A1276" s="1012" t="s">
        <v>2119</v>
      </c>
      <c r="B1276" s="1012" t="s">
        <v>283</v>
      </c>
      <c r="C1276" s="1012" t="s">
        <v>2120</v>
      </c>
      <c r="D1276" s="1012" t="s">
        <v>1287</v>
      </c>
      <c r="E1276" s="1012" t="s">
        <v>89</v>
      </c>
      <c r="F1276" s="1013">
        <v>41031</v>
      </c>
      <c r="G1276" s="1012" t="s">
        <v>283</v>
      </c>
      <c r="H1276" s="1015"/>
      <c r="I1276" s="1015"/>
      <c r="J1276" s="1015"/>
      <c r="K1276" s="1012" t="s">
        <v>283</v>
      </c>
      <c r="L1276" s="1015"/>
      <c r="M1276" s="1015"/>
      <c r="N1276" s="1016"/>
      <c r="O1276" s="1015"/>
      <c r="P1276" s="1015"/>
      <c r="Q1276" s="1015"/>
      <c r="R1276" s="1015">
        <v>1518072</v>
      </c>
      <c r="S1276" s="1016">
        <v>506024</v>
      </c>
    </row>
    <row r="1277" spans="1:19">
      <c r="A1277" s="1012" t="s">
        <v>2121</v>
      </c>
      <c r="B1277" s="1012" t="s">
        <v>933</v>
      </c>
      <c r="C1277" s="1012" t="s">
        <v>2122</v>
      </c>
      <c r="D1277" s="1012" t="s">
        <v>2123</v>
      </c>
      <c r="E1277" s="1012" t="s">
        <v>109</v>
      </c>
      <c r="F1277" s="1013">
        <v>40137</v>
      </c>
      <c r="G1277" s="1012" t="s">
        <v>285</v>
      </c>
      <c r="H1277" s="1015">
        <v>6000000</v>
      </c>
      <c r="I1277" s="1015">
        <v>0</v>
      </c>
      <c r="J1277" s="1015">
        <v>6870433.3300000001</v>
      </c>
      <c r="K1277" s="1012" t="s">
        <v>1196</v>
      </c>
      <c r="L1277" s="1015"/>
      <c r="M1277" s="1015"/>
      <c r="N1277" s="1016"/>
      <c r="O1277" s="1015"/>
      <c r="P1277" s="1015"/>
      <c r="Q1277" s="1015"/>
      <c r="R1277" s="1015"/>
      <c r="S1277" s="1016"/>
    </row>
    <row r="1278" spans="1:19">
      <c r="A1278" s="1012" t="s">
        <v>2121</v>
      </c>
      <c r="B1278" s="1012" t="s">
        <v>283</v>
      </c>
      <c r="C1278" s="1012" t="s">
        <v>2122</v>
      </c>
      <c r="D1278" s="1012" t="s">
        <v>2123</v>
      </c>
      <c r="E1278" s="1012" t="s">
        <v>109</v>
      </c>
      <c r="F1278" s="1013">
        <v>40773</v>
      </c>
      <c r="G1278" s="1012" t="s">
        <v>283</v>
      </c>
      <c r="H1278" s="1015"/>
      <c r="I1278" s="1015"/>
      <c r="J1278" s="1015"/>
      <c r="K1278" s="1012" t="s">
        <v>283</v>
      </c>
      <c r="L1278" s="1015">
        <v>6000000</v>
      </c>
      <c r="M1278" s="1015"/>
      <c r="N1278" s="1016">
        <v>600</v>
      </c>
      <c r="O1278" s="1015">
        <v>10000</v>
      </c>
      <c r="P1278" s="1015"/>
      <c r="Q1278" s="1015"/>
      <c r="R1278" s="1015">
        <v>300000</v>
      </c>
      <c r="S1278" s="1016">
        <v>30</v>
      </c>
    </row>
    <row r="1279" spans="1:19">
      <c r="A1279" s="1012" t="s">
        <v>2124</v>
      </c>
      <c r="B1279" s="1012" t="s">
        <v>880</v>
      </c>
      <c r="C1279" s="1012" t="s">
        <v>2125</v>
      </c>
      <c r="D1279" s="1012" t="s">
        <v>2126</v>
      </c>
      <c r="E1279" s="1012" t="s">
        <v>1149</v>
      </c>
      <c r="F1279" s="1013">
        <v>39871</v>
      </c>
      <c r="G1279" s="1012" t="s">
        <v>285</v>
      </c>
      <c r="H1279" s="1015">
        <v>11800000</v>
      </c>
      <c r="I1279" s="1015">
        <v>0</v>
      </c>
      <c r="J1279" s="1015">
        <v>24460674.809999999</v>
      </c>
      <c r="K1279" s="1012" t="s">
        <v>1196</v>
      </c>
      <c r="L1279" s="1015"/>
      <c r="M1279" s="1015"/>
      <c r="N1279" s="1016"/>
      <c r="O1279" s="1015"/>
      <c r="P1279" s="1015"/>
      <c r="Q1279" s="1015"/>
      <c r="R1279" s="1015"/>
      <c r="S1279" s="1016"/>
    </row>
    <row r="1280" spans="1:19">
      <c r="A1280" s="1012" t="s">
        <v>2124</v>
      </c>
      <c r="B1280" s="1012" t="s">
        <v>283</v>
      </c>
      <c r="C1280" s="1012" t="s">
        <v>2125</v>
      </c>
      <c r="D1280" s="1012" t="s">
        <v>2126</v>
      </c>
      <c r="E1280" s="1012" t="s">
        <v>1149</v>
      </c>
      <c r="F1280" s="1013">
        <v>40169</v>
      </c>
      <c r="G1280" s="1012" t="s">
        <v>283</v>
      </c>
      <c r="H1280" s="1015">
        <v>9698000</v>
      </c>
      <c r="I1280" s="1015"/>
      <c r="J1280" s="1015"/>
      <c r="K1280" s="1012" t="s">
        <v>283</v>
      </c>
      <c r="L1280" s="1015"/>
      <c r="M1280" s="1015"/>
      <c r="N1280" s="1016"/>
      <c r="O1280" s="1015"/>
      <c r="P1280" s="1015"/>
      <c r="Q1280" s="1015"/>
      <c r="R1280" s="1015"/>
      <c r="S1280" s="1016"/>
    </row>
    <row r="1281" spans="1:19">
      <c r="A1281" s="1012" t="s">
        <v>2124</v>
      </c>
      <c r="B1281" s="1012" t="s">
        <v>283</v>
      </c>
      <c r="C1281" s="1012" t="s">
        <v>2125</v>
      </c>
      <c r="D1281" s="1012" t="s">
        <v>2126</v>
      </c>
      <c r="E1281" s="1012" t="s">
        <v>1149</v>
      </c>
      <c r="F1281" s="1013">
        <v>40745</v>
      </c>
      <c r="G1281" s="1012" t="s">
        <v>283</v>
      </c>
      <c r="H1281" s="1015"/>
      <c r="I1281" s="1015"/>
      <c r="J1281" s="1015"/>
      <c r="K1281" s="1012" t="s">
        <v>283</v>
      </c>
      <c r="L1281" s="1015">
        <v>21498000</v>
      </c>
      <c r="M1281" s="1015"/>
      <c r="N1281" s="1016">
        <v>21498</v>
      </c>
      <c r="O1281" s="1015">
        <v>1000</v>
      </c>
      <c r="P1281" s="1015"/>
      <c r="Q1281" s="1015"/>
      <c r="R1281" s="1015">
        <v>645000</v>
      </c>
      <c r="S1281" s="1016">
        <v>645</v>
      </c>
    </row>
    <row r="1282" spans="1:19">
      <c r="A1282" s="1012" t="s">
        <v>2127</v>
      </c>
      <c r="B1282" s="1012" t="s">
        <v>858</v>
      </c>
      <c r="C1282" s="1012" t="s">
        <v>2128</v>
      </c>
      <c r="D1282" s="1012" t="s">
        <v>2129</v>
      </c>
      <c r="E1282" s="1012" t="s">
        <v>1080</v>
      </c>
      <c r="F1282" s="1013">
        <v>39948</v>
      </c>
      <c r="G1282" s="1012" t="s">
        <v>284</v>
      </c>
      <c r="H1282" s="1015">
        <v>21000000</v>
      </c>
      <c r="I1282" s="1015">
        <v>0</v>
      </c>
      <c r="J1282" s="1015">
        <v>31631120.559999999</v>
      </c>
      <c r="K1282" s="1012" t="s">
        <v>1196</v>
      </c>
      <c r="L1282" s="1015"/>
      <c r="M1282" s="1015"/>
      <c r="N1282" s="1016"/>
      <c r="O1282" s="1015"/>
      <c r="P1282" s="1015"/>
      <c r="Q1282" s="1015"/>
      <c r="R1282" s="1015"/>
      <c r="S1282" s="1016"/>
    </row>
    <row r="1283" spans="1:19">
      <c r="A1283" s="1012" t="s">
        <v>2127</v>
      </c>
      <c r="B1283" s="1012" t="s">
        <v>283</v>
      </c>
      <c r="C1283" s="1012" t="s">
        <v>2128</v>
      </c>
      <c r="D1283" s="1012" t="s">
        <v>2129</v>
      </c>
      <c r="E1283" s="1012" t="s">
        <v>1080</v>
      </c>
      <c r="F1283" s="1013">
        <v>41003</v>
      </c>
      <c r="G1283" s="1012" t="s">
        <v>283</v>
      </c>
      <c r="H1283" s="1015"/>
      <c r="I1283" s="1015"/>
      <c r="J1283" s="1015"/>
      <c r="K1283" s="1012" t="s">
        <v>283</v>
      </c>
      <c r="L1283" s="1015">
        <v>10500000</v>
      </c>
      <c r="M1283" s="1015"/>
      <c r="N1283" s="1016">
        <v>10500</v>
      </c>
      <c r="O1283" s="1015">
        <v>1000</v>
      </c>
      <c r="P1283" s="1015"/>
      <c r="Q1283" s="1015"/>
      <c r="R1283" s="1015"/>
      <c r="S1283" s="1016"/>
    </row>
    <row r="1284" spans="1:19">
      <c r="A1284" s="1012" t="s">
        <v>2127</v>
      </c>
      <c r="B1284" s="1012" t="s">
        <v>283</v>
      </c>
      <c r="C1284" s="1012" t="s">
        <v>2128</v>
      </c>
      <c r="D1284" s="1012" t="s">
        <v>2129</v>
      </c>
      <c r="E1284" s="1012" t="s">
        <v>1080</v>
      </c>
      <c r="F1284" s="1013">
        <v>41066</v>
      </c>
      <c r="G1284" s="1012" t="s">
        <v>283</v>
      </c>
      <c r="H1284" s="1015"/>
      <c r="I1284" s="1015"/>
      <c r="J1284" s="1015"/>
      <c r="K1284" s="1012" t="s">
        <v>283</v>
      </c>
      <c r="L1284" s="1015">
        <v>10500000</v>
      </c>
      <c r="M1284" s="1015"/>
      <c r="N1284" s="1016">
        <v>10500</v>
      </c>
      <c r="O1284" s="1015">
        <v>1000</v>
      </c>
      <c r="P1284" s="1015"/>
      <c r="Q1284" s="1015"/>
      <c r="R1284" s="1015"/>
      <c r="S1284" s="1016"/>
    </row>
    <row r="1285" spans="1:19">
      <c r="A1285" s="1012" t="s">
        <v>2127</v>
      </c>
      <c r="B1285" s="1012" t="s">
        <v>283</v>
      </c>
      <c r="C1285" s="1012" t="s">
        <v>2128</v>
      </c>
      <c r="D1285" s="1012" t="s">
        <v>2129</v>
      </c>
      <c r="E1285" s="1012" t="s">
        <v>1080</v>
      </c>
      <c r="F1285" s="1013">
        <v>41093</v>
      </c>
      <c r="G1285" s="1012" t="s">
        <v>283</v>
      </c>
      <c r="H1285" s="1015"/>
      <c r="I1285" s="1015"/>
      <c r="J1285" s="1015"/>
      <c r="K1285" s="1012" t="s">
        <v>283</v>
      </c>
      <c r="L1285" s="1015"/>
      <c r="M1285" s="1015"/>
      <c r="N1285" s="1016"/>
      <c r="O1285" s="1015"/>
      <c r="P1285" s="1015"/>
      <c r="Q1285" s="1015"/>
      <c r="R1285" s="1015">
        <v>7465100</v>
      </c>
      <c r="S1285" s="1016">
        <v>616438</v>
      </c>
    </row>
    <row r="1286" spans="1:19">
      <c r="A1286" s="1012" t="s">
        <v>2130</v>
      </c>
      <c r="B1286" s="1012" t="s">
        <v>900</v>
      </c>
      <c r="C1286" s="1012" t="s">
        <v>2131</v>
      </c>
      <c r="D1286" s="1012" t="s">
        <v>1122</v>
      </c>
      <c r="E1286" s="1012" t="s">
        <v>1072</v>
      </c>
      <c r="F1286" s="1013">
        <v>39850</v>
      </c>
      <c r="G1286" s="1012" t="s">
        <v>285</v>
      </c>
      <c r="H1286" s="1015">
        <v>3500000</v>
      </c>
      <c r="I1286" s="1015">
        <v>0</v>
      </c>
      <c r="J1286" s="1015">
        <v>4150815.03</v>
      </c>
      <c r="K1286" s="1012" t="s">
        <v>1196</v>
      </c>
      <c r="L1286" s="1015"/>
      <c r="M1286" s="1015"/>
      <c r="N1286" s="1016"/>
      <c r="O1286" s="1015"/>
      <c r="P1286" s="1015"/>
      <c r="Q1286" s="1015"/>
      <c r="R1286" s="1015"/>
      <c r="S1286" s="1016"/>
    </row>
    <row r="1287" spans="1:19">
      <c r="A1287" s="1012" t="s">
        <v>2130</v>
      </c>
      <c r="B1287" s="1012" t="s">
        <v>283</v>
      </c>
      <c r="C1287" s="1012" t="s">
        <v>2131</v>
      </c>
      <c r="D1287" s="1012" t="s">
        <v>1122</v>
      </c>
      <c r="E1287" s="1012" t="s">
        <v>1072</v>
      </c>
      <c r="F1287" s="1013">
        <v>40759</v>
      </c>
      <c r="G1287" s="1012" t="s">
        <v>283</v>
      </c>
      <c r="H1287" s="1015"/>
      <c r="I1287" s="1015"/>
      <c r="J1287" s="1015"/>
      <c r="K1287" s="1012" t="s">
        <v>283</v>
      </c>
      <c r="L1287" s="1015">
        <v>3500000</v>
      </c>
      <c r="M1287" s="1015"/>
      <c r="N1287" s="1016">
        <v>3500</v>
      </c>
      <c r="O1287" s="1015">
        <v>1000</v>
      </c>
      <c r="P1287" s="1015"/>
      <c r="Q1287" s="1015"/>
      <c r="R1287" s="1015">
        <v>175000</v>
      </c>
      <c r="S1287" s="1016">
        <v>175</v>
      </c>
    </row>
    <row r="1288" spans="1:19">
      <c r="A1288" s="1012" t="s">
        <v>2132</v>
      </c>
      <c r="B1288" s="1012" t="s">
        <v>2133</v>
      </c>
      <c r="C1288" s="1012" t="s">
        <v>2134</v>
      </c>
      <c r="D1288" s="1012" t="s">
        <v>2135</v>
      </c>
      <c r="E1288" s="1012" t="s">
        <v>60</v>
      </c>
      <c r="F1288" s="1013">
        <v>39878</v>
      </c>
      <c r="G1288" s="1012" t="s">
        <v>285</v>
      </c>
      <c r="H1288" s="1015">
        <v>1881000</v>
      </c>
      <c r="I1288" s="1015">
        <v>0</v>
      </c>
      <c r="J1288" s="1015">
        <v>2231560</v>
      </c>
      <c r="K1288" s="1012" t="s">
        <v>1196</v>
      </c>
      <c r="L1288" s="1015"/>
      <c r="M1288" s="1015"/>
      <c r="N1288" s="1016"/>
      <c r="O1288" s="1015"/>
      <c r="P1288" s="1015"/>
      <c r="Q1288" s="1015"/>
      <c r="R1288" s="1015"/>
      <c r="S1288" s="1016"/>
    </row>
    <row r="1289" spans="1:19">
      <c r="A1289" s="1012" t="s">
        <v>2132</v>
      </c>
      <c r="B1289" s="1012" t="s">
        <v>283</v>
      </c>
      <c r="C1289" s="1012" t="s">
        <v>2134</v>
      </c>
      <c r="D1289" s="1012" t="s">
        <v>2135</v>
      </c>
      <c r="E1289" s="1012" t="s">
        <v>60</v>
      </c>
      <c r="F1289" s="1013">
        <v>40793</v>
      </c>
      <c r="G1289" s="1012" t="s">
        <v>283</v>
      </c>
      <c r="H1289" s="1015"/>
      <c r="I1289" s="1015"/>
      <c r="J1289" s="1015"/>
      <c r="K1289" s="1012" t="s">
        <v>283</v>
      </c>
      <c r="L1289" s="1015">
        <v>1881000</v>
      </c>
      <c r="M1289" s="1015"/>
      <c r="N1289" s="1016">
        <v>1881</v>
      </c>
      <c r="O1289" s="1015">
        <v>1000</v>
      </c>
      <c r="P1289" s="1015"/>
      <c r="Q1289" s="1015"/>
      <c r="R1289" s="1015">
        <v>94000</v>
      </c>
      <c r="S1289" s="1016">
        <v>94</v>
      </c>
    </row>
    <row r="1290" spans="1:19">
      <c r="A1290" s="1012" t="s">
        <v>2136</v>
      </c>
      <c r="B1290" s="1012" t="s">
        <v>900</v>
      </c>
      <c r="C1290" s="1012" t="s">
        <v>2137</v>
      </c>
      <c r="D1290" s="1012" t="s">
        <v>1651</v>
      </c>
      <c r="E1290" s="1012" t="s">
        <v>89</v>
      </c>
      <c r="F1290" s="1013">
        <v>39983</v>
      </c>
      <c r="G1290" s="1012" t="s">
        <v>285</v>
      </c>
      <c r="H1290" s="1015">
        <v>3510000</v>
      </c>
      <c r="I1290" s="1015">
        <v>0</v>
      </c>
      <c r="J1290" s="1015">
        <v>4110668.47</v>
      </c>
      <c r="K1290" s="1012" t="s">
        <v>1196</v>
      </c>
      <c r="L1290" s="1015"/>
      <c r="M1290" s="1015"/>
      <c r="N1290" s="1016"/>
      <c r="O1290" s="1015"/>
      <c r="P1290" s="1015"/>
      <c r="Q1290" s="1015"/>
      <c r="R1290" s="1015"/>
      <c r="S1290" s="1016"/>
    </row>
    <row r="1291" spans="1:19">
      <c r="A1291" s="1012" t="s">
        <v>2136</v>
      </c>
      <c r="B1291" s="1012" t="s">
        <v>283</v>
      </c>
      <c r="C1291" s="1012" t="s">
        <v>2137</v>
      </c>
      <c r="D1291" s="1012" t="s">
        <v>1651</v>
      </c>
      <c r="E1291" s="1012" t="s">
        <v>89</v>
      </c>
      <c r="F1291" s="1013">
        <v>40794</v>
      </c>
      <c r="G1291" s="1012" t="s">
        <v>283</v>
      </c>
      <c r="H1291" s="1015"/>
      <c r="I1291" s="1015"/>
      <c r="J1291" s="1015"/>
      <c r="K1291" s="1012" t="s">
        <v>283</v>
      </c>
      <c r="L1291" s="1015">
        <v>3510000</v>
      </c>
      <c r="M1291" s="1015"/>
      <c r="N1291" s="1016">
        <v>3510</v>
      </c>
      <c r="O1291" s="1015">
        <v>1000</v>
      </c>
      <c r="P1291" s="1015"/>
      <c r="Q1291" s="1015"/>
      <c r="R1291" s="1015">
        <v>176000</v>
      </c>
      <c r="S1291" s="1016">
        <v>176</v>
      </c>
    </row>
    <row r="1292" spans="1:19">
      <c r="A1292" s="1012" t="s">
        <v>2138</v>
      </c>
      <c r="B1292" s="1012" t="s">
        <v>1210</v>
      </c>
      <c r="C1292" s="1012" t="s">
        <v>2139</v>
      </c>
      <c r="D1292" s="1012" t="s">
        <v>2140</v>
      </c>
      <c r="E1292" s="1012" t="s">
        <v>239</v>
      </c>
      <c r="F1292" s="1013">
        <v>39857</v>
      </c>
      <c r="G1292" s="1012" t="s">
        <v>285</v>
      </c>
      <c r="H1292" s="1015">
        <v>6200000</v>
      </c>
      <c r="I1292" s="1015">
        <v>0</v>
      </c>
      <c r="J1292" s="1015">
        <v>13582165.84</v>
      </c>
      <c r="K1292" s="1012" t="s">
        <v>898</v>
      </c>
      <c r="L1292" s="1015"/>
      <c r="M1292" s="1015"/>
      <c r="N1292" s="1016"/>
      <c r="O1292" s="1015"/>
      <c r="P1292" s="1015"/>
      <c r="Q1292" s="1015"/>
      <c r="R1292" s="1015"/>
      <c r="S1292" s="1016"/>
    </row>
    <row r="1293" spans="1:19">
      <c r="A1293" s="1012" t="s">
        <v>2138</v>
      </c>
      <c r="B1293" s="1012" t="s">
        <v>283</v>
      </c>
      <c r="C1293" s="1012" t="s">
        <v>2139</v>
      </c>
      <c r="D1293" s="1012" t="s">
        <v>2140</v>
      </c>
      <c r="E1293" s="1012" t="s">
        <v>239</v>
      </c>
      <c r="F1293" s="1013">
        <v>40158</v>
      </c>
      <c r="G1293" s="1012" t="s">
        <v>283</v>
      </c>
      <c r="H1293" s="1015">
        <v>6335000</v>
      </c>
      <c r="I1293" s="1015"/>
      <c r="J1293" s="1015"/>
      <c r="K1293" s="1012" t="s">
        <v>283</v>
      </c>
      <c r="L1293" s="1015"/>
      <c r="M1293" s="1015"/>
      <c r="N1293" s="1016"/>
      <c r="O1293" s="1015"/>
      <c r="P1293" s="1015"/>
      <c r="Q1293" s="1015"/>
      <c r="R1293" s="1015"/>
      <c r="S1293" s="1016"/>
    </row>
    <row r="1294" spans="1:19">
      <c r="A1294" s="1012" t="s">
        <v>2138</v>
      </c>
      <c r="B1294" s="1012" t="s">
        <v>283</v>
      </c>
      <c r="C1294" s="1012" t="s">
        <v>2139</v>
      </c>
      <c r="D1294" s="1012" t="s">
        <v>2140</v>
      </c>
      <c r="E1294" s="1012" t="s">
        <v>239</v>
      </c>
      <c r="F1294" s="1013">
        <v>41715</v>
      </c>
      <c r="G1294" s="1012" t="s">
        <v>283</v>
      </c>
      <c r="H1294" s="1015"/>
      <c r="I1294" s="1015"/>
      <c r="J1294" s="1015"/>
      <c r="K1294" s="1012" t="s">
        <v>283</v>
      </c>
      <c r="L1294" s="1015">
        <v>10328152.35</v>
      </c>
      <c r="M1294" s="1015"/>
      <c r="N1294" s="1016">
        <v>12535</v>
      </c>
      <c r="O1294" s="1015">
        <v>823.94514100000004</v>
      </c>
      <c r="P1294" s="1015">
        <v>-2206847.65</v>
      </c>
      <c r="Q1294" s="1015"/>
      <c r="R1294" s="1015">
        <v>262399.5</v>
      </c>
      <c r="S1294" s="1016">
        <v>310</v>
      </c>
    </row>
    <row r="1295" spans="1:19">
      <c r="A1295" s="1012" t="s">
        <v>2138</v>
      </c>
      <c r="B1295" s="1012" t="s">
        <v>283</v>
      </c>
      <c r="C1295" s="1012" t="s">
        <v>2139</v>
      </c>
      <c r="D1295" s="1012" t="s">
        <v>2140</v>
      </c>
      <c r="E1295" s="1012" t="s">
        <v>239</v>
      </c>
      <c r="F1295" s="1013">
        <v>41754</v>
      </c>
      <c r="G1295" s="1012" t="s">
        <v>283</v>
      </c>
      <c r="H1295" s="1015"/>
      <c r="I1295" s="1015"/>
      <c r="J1295" s="1015"/>
      <c r="K1295" s="1012" t="s">
        <v>283</v>
      </c>
      <c r="L1295" s="1015"/>
      <c r="M1295" s="1015">
        <v>-103281.52</v>
      </c>
      <c r="N1295" s="1016"/>
      <c r="O1295" s="1015"/>
      <c r="P1295" s="1015"/>
      <c r="Q1295" s="1015"/>
      <c r="R1295" s="1015"/>
      <c r="S1295" s="1016"/>
    </row>
    <row r="1296" spans="1:19">
      <c r="A1296" s="1012" t="s">
        <v>2141</v>
      </c>
      <c r="B1296" s="1012" t="s">
        <v>905</v>
      </c>
      <c r="C1296" s="1012" t="s">
        <v>2142</v>
      </c>
      <c r="D1296" s="1012" t="s">
        <v>1689</v>
      </c>
      <c r="E1296" s="1012" t="s">
        <v>19</v>
      </c>
      <c r="F1296" s="1013">
        <v>39843</v>
      </c>
      <c r="G1296" s="1012" t="s">
        <v>285</v>
      </c>
      <c r="H1296" s="1015">
        <v>7700000</v>
      </c>
      <c r="I1296" s="1015">
        <v>0</v>
      </c>
      <c r="J1296" s="1015">
        <v>8806297.8000000007</v>
      </c>
      <c r="K1296" s="1012" t="s">
        <v>898</v>
      </c>
      <c r="L1296" s="1015"/>
      <c r="M1296" s="1015"/>
      <c r="N1296" s="1016"/>
      <c r="O1296" s="1015"/>
      <c r="P1296" s="1015"/>
      <c r="Q1296" s="1015"/>
      <c r="R1296" s="1015"/>
      <c r="S1296" s="1016"/>
    </row>
    <row r="1297" spans="1:19">
      <c r="A1297" s="1012" t="s">
        <v>2141</v>
      </c>
      <c r="B1297" s="1012" t="s">
        <v>283</v>
      </c>
      <c r="C1297" s="1012" t="s">
        <v>2142</v>
      </c>
      <c r="D1297" s="1012" t="s">
        <v>1689</v>
      </c>
      <c r="E1297" s="1012" t="s">
        <v>19</v>
      </c>
      <c r="F1297" s="1013">
        <v>41211</v>
      </c>
      <c r="G1297" s="1012" t="s">
        <v>283</v>
      </c>
      <c r="H1297" s="1015"/>
      <c r="I1297" s="1015"/>
      <c r="J1297" s="1015"/>
      <c r="K1297" s="1012" t="s">
        <v>283</v>
      </c>
      <c r="L1297" s="1015">
        <v>26102.9</v>
      </c>
      <c r="M1297" s="1015"/>
      <c r="N1297" s="1016">
        <v>29</v>
      </c>
      <c r="O1297" s="1015">
        <v>900.1</v>
      </c>
      <c r="P1297" s="1015">
        <v>-2897.1</v>
      </c>
      <c r="Q1297" s="1015"/>
      <c r="R1297" s="1015"/>
      <c r="S1297" s="1016"/>
    </row>
    <row r="1298" spans="1:19">
      <c r="A1298" s="1012" t="s">
        <v>2141</v>
      </c>
      <c r="B1298" s="1012" t="s">
        <v>283</v>
      </c>
      <c r="C1298" s="1012" t="s">
        <v>2142</v>
      </c>
      <c r="D1298" s="1012" t="s">
        <v>1689</v>
      </c>
      <c r="E1298" s="1012" t="s">
        <v>19</v>
      </c>
      <c r="F1298" s="1013">
        <v>41214</v>
      </c>
      <c r="G1298" s="1012" t="s">
        <v>283</v>
      </c>
      <c r="H1298" s="1015"/>
      <c r="I1298" s="1015"/>
      <c r="J1298" s="1015"/>
      <c r="K1298" s="1012" t="s">
        <v>283</v>
      </c>
      <c r="L1298" s="1015">
        <v>6904667.0999999996</v>
      </c>
      <c r="M1298" s="1015"/>
      <c r="N1298" s="1016">
        <v>7671</v>
      </c>
      <c r="O1298" s="1015">
        <v>900.1</v>
      </c>
      <c r="P1298" s="1015">
        <v>-766332.9</v>
      </c>
      <c r="Q1298" s="1015"/>
      <c r="R1298" s="1015">
        <v>369948</v>
      </c>
      <c r="S1298" s="1016">
        <v>385</v>
      </c>
    </row>
    <row r="1299" spans="1:19">
      <c r="A1299" s="1012" t="s">
        <v>2141</v>
      </c>
      <c r="B1299" s="1012" t="s">
        <v>283</v>
      </c>
      <c r="C1299" s="1012" t="s">
        <v>2142</v>
      </c>
      <c r="D1299" s="1012" t="s">
        <v>1689</v>
      </c>
      <c r="E1299" s="1012" t="s">
        <v>19</v>
      </c>
      <c r="F1299" s="1013">
        <v>41285</v>
      </c>
      <c r="G1299" s="1012" t="s">
        <v>283</v>
      </c>
      <c r="H1299" s="1015"/>
      <c r="I1299" s="1015"/>
      <c r="J1299" s="1015"/>
      <c r="K1299" s="1012" t="s">
        <v>283</v>
      </c>
      <c r="L1299" s="1015"/>
      <c r="M1299" s="1015">
        <v>-69307.7</v>
      </c>
      <c r="N1299" s="1016"/>
      <c r="O1299" s="1015"/>
      <c r="P1299" s="1015"/>
      <c r="Q1299" s="1015"/>
      <c r="R1299" s="1015"/>
      <c r="S1299" s="1016"/>
    </row>
    <row r="1300" spans="1:19">
      <c r="A1300" s="1012" t="s">
        <v>2143</v>
      </c>
      <c r="B1300" s="1012"/>
      <c r="C1300" s="1012" t="s">
        <v>2144</v>
      </c>
      <c r="D1300" s="1012" t="s">
        <v>1116</v>
      </c>
      <c r="E1300" s="1012" t="s">
        <v>166</v>
      </c>
      <c r="F1300" s="1013">
        <v>39829</v>
      </c>
      <c r="G1300" s="1012" t="s">
        <v>284</v>
      </c>
      <c r="H1300" s="1015">
        <v>45000000</v>
      </c>
      <c r="I1300" s="1015">
        <v>0</v>
      </c>
      <c r="J1300" s="1015">
        <v>53406628.25</v>
      </c>
      <c r="K1300" s="1012" t="s">
        <v>898</v>
      </c>
      <c r="L1300" s="1015"/>
      <c r="M1300" s="1015"/>
      <c r="N1300" s="1016"/>
      <c r="O1300" s="1015"/>
      <c r="P1300" s="1015"/>
      <c r="Q1300" s="1015"/>
      <c r="R1300" s="1015"/>
      <c r="S1300" s="1016"/>
    </row>
    <row r="1301" spans="1:19">
      <c r="A1301" s="1012" t="s">
        <v>2143</v>
      </c>
      <c r="B1301" s="1012" t="s">
        <v>283</v>
      </c>
      <c r="C1301" s="1012" t="s">
        <v>2144</v>
      </c>
      <c r="D1301" s="1012" t="s">
        <v>1116</v>
      </c>
      <c r="E1301" s="1012" t="s">
        <v>166</v>
      </c>
      <c r="F1301" s="1013">
        <v>41093</v>
      </c>
      <c r="G1301" s="1012" t="s">
        <v>283</v>
      </c>
      <c r="H1301" s="1015"/>
      <c r="I1301" s="1015"/>
      <c r="J1301" s="1015"/>
      <c r="K1301" s="1012" t="s">
        <v>283</v>
      </c>
      <c r="L1301" s="1015">
        <v>44152650</v>
      </c>
      <c r="M1301" s="1015">
        <v>-662289.75</v>
      </c>
      <c r="N1301" s="1016">
        <v>45000</v>
      </c>
      <c r="O1301" s="1015">
        <v>981.17</v>
      </c>
      <c r="P1301" s="1015">
        <v>-847350</v>
      </c>
      <c r="Q1301" s="1015"/>
      <c r="R1301" s="1015"/>
      <c r="S1301" s="1016"/>
    </row>
    <row r="1302" spans="1:19">
      <c r="A1302" s="1012" t="s">
        <v>2143</v>
      </c>
      <c r="B1302" s="1012" t="s">
        <v>283</v>
      </c>
      <c r="C1302" s="1012" t="s">
        <v>2144</v>
      </c>
      <c r="D1302" s="1012" t="s">
        <v>1116</v>
      </c>
      <c r="E1302" s="1012" t="s">
        <v>166</v>
      </c>
      <c r="F1302" s="1013">
        <v>41436</v>
      </c>
      <c r="G1302" s="1012" t="s">
        <v>283</v>
      </c>
      <c r="H1302" s="1015"/>
      <c r="I1302" s="1015"/>
      <c r="J1302" s="1015"/>
      <c r="K1302" s="1012" t="s">
        <v>283</v>
      </c>
      <c r="L1302" s="1015"/>
      <c r="M1302" s="1015"/>
      <c r="N1302" s="1016"/>
      <c r="O1302" s="1015"/>
      <c r="P1302" s="1015"/>
      <c r="Q1302" s="1015"/>
      <c r="R1302" s="1015">
        <v>2087368</v>
      </c>
      <c r="S1302" s="1016">
        <v>771429</v>
      </c>
    </row>
    <row r="1303" spans="1:19">
      <c r="A1303" s="1012" t="s">
        <v>2145</v>
      </c>
      <c r="B1303" s="1012" t="s">
        <v>2146</v>
      </c>
      <c r="C1303" s="1012" t="s">
        <v>2147</v>
      </c>
      <c r="D1303" s="1012" t="s">
        <v>1287</v>
      </c>
      <c r="E1303" s="1012" t="s">
        <v>89</v>
      </c>
      <c r="F1303" s="1013">
        <v>39990</v>
      </c>
      <c r="G1303" s="1012" t="s">
        <v>285</v>
      </c>
      <c r="H1303" s="1015">
        <v>71526000</v>
      </c>
      <c r="I1303" s="1015">
        <v>0</v>
      </c>
      <c r="J1303" s="1015">
        <v>27172726.719999999</v>
      </c>
      <c r="K1303" s="1012" t="s">
        <v>898</v>
      </c>
      <c r="L1303" s="1015"/>
      <c r="M1303" s="1015"/>
      <c r="N1303" s="1016"/>
      <c r="O1303" s="1015"/>
      <c r="P1303" s="1015"/>
      <c r="Q1303" s="1015"/>
      <c r="R1303" s="1015"/>
      <c r="S1303" s="1016"/>
    </row>
    <row r="1304" spans="1:19">
      <c r="A1304" s="1012" t="s">
        <v>2145</v>
      </c>
      <c r="B1304" s="1012" t="s">
        <v>283</v>
      </c>
      <c r="C1304" s="1012" t="s">
        <v>2147</v>
      </c>
      <c r="D1304" s="1012" t="s">
        <v>1287</v>
      </c>
      <c r="E1304" s="1012" t="s">
        <v>89</v>
      </c>
      <c r="F1304" s="1013">
        <v>41453</v>
      </c>
      <c r="G1304" s="1012" t="s">
        <v>283</v>
      </c>
      <c r="H1304" s="1015"/>
      <c r="I1304" s="1015"/>
      <c r="J1304" s="1015"/>
      <c r="K1304" s="1012" t="s">
        <v>283</v>
      </c>
      <c r="L1304" s="1015">
        <v>23718541.949999999</v>
      </c>
      <c r="M1304" s="1015"/>
      <c r="N1304" s="1016">
        <v>71526</v>
      </c>
      <c r="O1304" s="1015">
        <v>331.60727400000002</v>
      </c>
      <c r="P1304" s="1015">
        <v>-47807458.049999997</v>
      </c>
      <c r="Q1304" s="1015"/>
      <c r="R1304" s="1015"/>
      <c r="S1304" s="1016"/>
    </row>
    <row r="1305" spans="1:19">
      <c r="A1305" s="1012" t="s">
        <v>2148</v>
      </c>
      <c r="B1305" s="1012" t="s">
        <v>1210</v>
      </c>
      <c r="C1305" s="1012" t="s">
        <v>2149</v>
      </c>
      <c r="D1305" s="1012" t="s">
        <v>1287</v>
      </c>
      <c r="E1305" s="1012" t="s">
        <v>89</v>
      </c>
      <c r="F1305" s="1013">
        <v>39913</v>
      </c>
      <c r="G1305" s="1012" t="s">
        <v>285</v>
      </c>
      <c r="H1305" s="1015">
        <v>2040000</v>
      </c>
      <c r="I1305" s="1015">
        <v>0</v>
      </c>
      <c r="J1305" s="1015">
        <v>5663197.2800000003</v>
      </c>
      <c r="K1305" s="1012" t="s">
        <v>898</v>
      </c>
      <c r="L1305" s="1015"/>
      <c r="M1305" s="1015"/>
      <c r="N1305" s="1016"/>
      <c r="O1305" s="1015"/>
      <c r="P1305" s="1015"/>
      <c r="Q1305" s="1015"/>
      <c r="R1305" s="1015"/>
      <c r="S1305" s="1016"/>
    </row>
    <row r="1306" spans="1:19">
      <c r="A1306" s="1012" t="s">
        <v>2148</v>
      </c>
      <c r="B1306" s="1012" t="s">
        <v>283</v>
      </c>
      <c r="C1306" s="1012" t="s">
        <v>2149</v>
      </c>
      <c r="D1306" s="1012" t="s">
        <v>1287</v>
      </c>
      <c r="E1306" s="1012" t="s">
        <v>89</v>
      </c>
      <c r="F1306" s="1013">
        <v>40137</v>
      </c>
      <c r="G1306" s="1012" t="s">
        <v>283</v>
      </c>
      <c r="H1306" s="1015">
        <v>2348000</v>
      </c>
      <c r="I1306" s="1015"/>
      <c r="J1306" s="1015"/>
      <c r="K1306" s="1012" t="s">
        <v>283</v>
      </c>
      <c r="L1306" s="1015"/>
      <c r="M1306" s="1015"/>
      <c r="N1306" s="1016"/>
      <c r="O1306" s="1015"/>
      <c r="P1306" s="1015"/>
      <c r="Q1306" s="1015"/>
      <c r="R1306" s="1015"/>
      <c r="S1306" s="1016"/>
    </row>
    <row r="1307" spans="1:19">
      <c r="A1307" s="1012" t="s">
        <v>2148</v>
      </c>
      <c r="B1307" s="1012" t="s">
        <v>283</v>
      </c>
      <c r="C1307" s="1012" t="s">
        <v>2149</v>
      </c>
      <c r="D1307" s="1012" t="s">
        <v>1287</v>
      </c>
      <c r="E1307" s="1012" t="s">
        <v>89</v>
      </c>
      <c r="F1307" s="1013">
        <v>42184</v>
      </c>
      <c r="G1307" s="1012" t="s">
        <v>283</v>
      </c>
      <c r="H1307" s="1015"/>
      <c r="I1307" s="1015"/>
      <c r="J1307" s="1015"/>
      <c r="K1307" s="1012" t="s">
        <v>283</v>
      </c>
      <c r="L1307" s="1015">
        <v>4135655.24</v>
      </c>
      <c r="M1307" s="1015"/>
      <c r="N1307" s="1016">
        <v>4388</v>
      </c>
      <c r="O1307" s="1015">
        <v>942.49207799999999</v>
      </c>
      <c r="P1307" s="1015">
        <v>-252344.76</v>
      </c>
      <c r="Q1307" s="1015"/>
      <c r="R1307" s="1015">
        <v>84445.94</v>
      </c>
      <c r="S1307" s="1016">
        <v>102</v>
      </c>
    </row>
    <row r="1308" spans="1:19">
      <c r="A1308" s="1012" t="s">
        <v>2148</v>
      </c>
      <c r="B1308" s="1012" t="s">
        <v>283</v>
      </c>
      <c r="C1308" s="1012" t="s">
        <v>2149</v>
      </c>
      <c r="D1308" s="1012" t="s">
        <v>1287</v>
      </c>
      <c r="E1308" s="1012" t="s">
        <v>89</v>
      </c>
      <c r="F1308" s="1013">
        <v>42222</v>
      </c>
      <c r="G1308" s="1012" t="s">
        <v>283</v>
      </c>
      <c r="H1308" s="1015"/>
      <c r="I1308" s="1015"/>
      <c r="J1308" s="1015"/>
      <c r="K1308" s="1012" t="s">
        <v>283</v>
      </c>
      <c r="L1308" s="1015"/>
      <c r="M1308" s="1015">
        <v>-33333.339999999997</v>
      </c>
      <c r="N1308" s="1016"/>
      <c r="O1308" s="1015"/>
      <c r="P1308" s="1015"/>
      <c r="Q1308" s="1015"/>
      <c r="R1308" s="1015"/>
      <c r="S1308" s="1016"/>
    </row>
    <row r="1309" spans="1:19">
      <c r="A1309" s="1012" t="s">
        <v>2150</v>
      </c>
      <c r="B1309" s="1012" t="s">
        <v>858</v>
      </c>
      <c r="C1309" s="1012" t="s">
        <v>2151</v>
      </c>
      <c r="D1309" s="1012" t="s">
        <v>2152</v>
      </c>
      <c r="E1309" s="1012" t="s">
        <v>239</v>
      </c>
      <c r="F1309" s="1013">
        <v>39801</v>
      </c>
      <c r="G1309" s="1012" t="s">
        <v>284</v>
      </c>
      <c r="H1309" s="1015">
        <v>10000000</v>
      </c>
      <c r="I1309" s="1015">
        <v>0</v>
      </c>
      <c r="J1309" s="1015">
        <v>12070979.199999999</v>
      </c>
      <c r="K1309" s="1012" t="s">
        <v>1196</v>
      </c>
      <c r="L1309" s="1015"/>
      <c r="M1309" s="1015"/>
      <c r="N1309" s="1016"/>
      <c r="O1309" s="1015"/>
      <c r="P1309" s="1015"/>
      <c r="Q1309" s="1015"/>
      <c r="R1309" s="1015"/>
      <c r="S1309" s="1016"/>
    </row>
    <row r="1310" spans="1:19">
      <c r="A1310" s="1012" t="s">
        <v>2150</v>
      </c>
      <c r="B1310" s="1012" t="s">
        <v>283</v>
      </c>
      <c r="C1310" s="1012" t="s">
        <v>2151</v>
      </c>
      <c r="D1310" s="1012" t="s">
        <v>2152</v>
      </c>
      <c r="E1310" s="1012" t="s">
        <v>239</v>
      </c>
      <c r="F1310" s="1013">
        <v>41271</v>
      </c>
      <c r="G1310" s="1012" t="s">
        <v>283</v>
      </c>
      <c r="H1310" s="1015"/>
      <c r="I1310" s="1015"/>
      <c r="J1310" s="1015"/>
      <c r="K1310" s="1012" t="s">
        <v>283</v>
      </c>
      <c r="L1310" s="1015">
        <v>10000000</v>
      </c>
      <c r="M1310" s="1015"/>
      <c r="N1310" s="1016">
        <v>10000</v>
      </c>
      <c r="O1310" s="1015">
        <v>1000</v>
      </c>
      <c r="P1310" s="1015"/>
      <c r="Q1310" s="1015"/>
      <c r="R1310" s="1015"/>
      <c r="S1310" s="1016"/>
    </row>
    <row r="1311" spans="1:19">
      <c r="A1311" s="1012" t="s">
        <v>2150</v>
      </c>
      <c r="B1311" s="1012" t="s">
        <v>283</v>
      </c>
      <c r="C1311" s="1012" t="s">
        <v>2151</v>
      </c>
      <c r="D1311" s="1012" t="s">
        <v>2152</v>
      </c>
      <c r="E1311" s="1012" t="s">
        <v>239</v>
      </c>
      <c r="F1311" s="1013">
        <v>41297</v>
      </c>
      <c r="G1311" s="1012" t="s">
        <v>283</v>
      </c>
      <c r="H1311" s="1015"/>
      <c r="I1311" s="1015"/>
      <c r="J1311" s="1015"/>
      <c r="K1311" s="1012" t="s">
        <v>283</v>
      </c>
      <c r="L1311" s="1015"/>
      <c r="M1311" s="1015"/>
      <c r="N1311" s="1016"/>
      <c r="O1311" s="1015"/>
      <c r="P1311" s="1015"/>
      <c r="Q1311" s="1015"/>
      <c r="R1311" s="1015">
        <v>58479.199999999997</v>
      </c>
      <c r="S1311" s="1016">
        <v>73099</v>
      </c>
    </row>
    <row r="1312" spans="1:19">
      <c r="A1312" s="1012" t="s">
        <v>2153</v>
      </c>
      <c r="B1312" s="1012" t="s">
        <v>1637</v>
      </c>
      <c r="C1312" s="1012" t="s">
        <v>2154</v>
      </c>
      <c r="D1312" s="1012" t="s">
        <v>2155</v>
      </c>
      <c r="E1312" s="1012" t="s">
        <v>246</v>
      </c>
      <c r="F1312" s="1013">
        <v>39843</v>
      </c>
      <c r="G1312" s="1012" t="s">
        <v>284</v>
      </c>
      <c r="H1312" s="1015">
        <v>22000000</v>
      </c>
      <c r="I1312" s="1015">
        <v>0</v>
      </c>
      <c r="J1312" s="1015">
        <v>23287945.109999999</v>
      </c>
      <c r="K1312" s="1012" t="s">
        <v>1196</v>
      </c>
      <c r="L1312" s="1015"/>
      <c r="M1312" s="1015"/>
      <c r="N1312" s="1016"/>
      <c r="O1312" s="1015"/>
      <c r="P1312" s="1015"/>
      <c r="Q1312" s="1015"/>
      <c r="R1312" s="1015"/>
      <c r="S1312" s="1016"/>
    </row>
    <row r="1313" spans="1:19">
      <c r="A1313" s="1012" t="s">
        <v>2153</v>
      </c>
      <c r="B1313" s="1012" t="s">
        <v>283</v>
      </c>
      <c r="C1313" s="1012" t="s">
        <v>2154</v>
      </c>
      <c r="D1313" s="1012" t="s">
        <v>2155</v>
      </c>
      <c r="E1313" s="1012" t="s">
        <v>246</v>
      </c>
      <c r="F1313" s="1013">
        <v>40170</v>
      </c>
      <c r="G1313" s="1012" t="s">
        <v>283</v>
      </c>
      <c r="H1313" s="1015"/>
      <c r="I1313" s="1015"/>
      <c r="J1313" s="1015"/>
      <c r="K1313" s="1012" t="s">
        <v>283</v>
      </c>
      <c r="L1313" s="1015">
        <v>22000000</v>
      </c>
      <c r="M1313" s="1015"/>
      <c r="N1313" s="1016">
        <v>22000</v>
      </c>
      <c r="O1313" s="1015">
        <v>1000</v>
      </c>
      <c r="P1313" s="1015"/>
      <c r="Q1313" s="1015"/>
      <c r="R1313" s="1015"/>
      <c r="S1313" s="1016"/>
    </row>
    <row r="1314" spans="1:19">
      <c r="A1314" s="1012" t="s">
        <v>2153</v>
      </c>
      <c r="B1314" s="1012" t="s">
        <v>283</v>
      </c>
      <c r="C1314" s="1012" t="s">
        <v>2154</v>
      </c>
      <c r="D1314" s="1012" t="s">
        <v>2155</v>
      </c>
      <c r="E1314" s="1012" t="s">
        <v>246</v>
      </c>
      <c r="F1314" s="1013">
        <v>40865</v>
      </c>
      <c r="G1314" s="1012" t="s">
        <v>283</v>
      </c>
      <c r="H1314" s="1015"/>
      <c r="I1314" s="1015"/>
      <c r="J1314" s="1015"/>
      <c r="K1314" s="1012" t="s">
        <v>283</v>
      </c>
      <c r="L1314" s="1015"/>
      <c r="M1314" s="1015"/>
      <c r="N1314" s="1016"/>
      <c r="O1314" s="1015"/>
      <c r="P1314" s="1015"/>
      <c r="Q1314" s="1015"/>
      <c r="R1314" s="1015">
        <v>301001</v>
      </c>
      <c r="S1314" s="1016">
        <v>104101</v>
      </c>
    </row>
    <row r="1315" spans="1:19">
      <c r="A1315" s="1012" t="s">
        <v>2156</v>
      </c>
      <c r="B1315" s="1012" t="s">
        <v>891</v>
      </c>
      <c r="C1315" s="1012" t="s">
        <v>2157</v>
      </c>
      <c r="D1315" s="1012" t="s">
        <v>2158</v>
      </c>
      <c r="E1315" s="1012" t="s">
        <v>89</v>
      </c>
      <c r="F1315" s="1013">
        <v>39836</v>
      </c>
      <c r="G1315" s="1012" t="s">
        <v>285</v>
      </c>
      <c r="H1315" s="1015">
        <v>10189000</v>
      </c>
      <c r="I1315" s="1015">
        <v>0</v>
      </c>
      <c r="J1315" s="1015">
        <v>11206989.34</v>
      </c>
      <c r="K1315" s="1012" t="s">
        <v>1196</v>
      </c>
      <c r="L1315" s="1015"/>
      <c r="M1315" s="1015"/>
      <c r="N1315" s="1016"/>
      <c r="O1315" s="1015"/>
      <c r="P1315" s="1015"/>
      <c r="Q1315" s="1015"/>
      <c r="R1315" s="1015"/>
      <c r="S1315" s="1016"/>
    </row>
    <row r="1316" spans="1:19">
      <c r="A1316" s="1012" t="s">
        <v>2156</v>
      </c>
      <c r="B1316" s="1012" t="s">
        <v>283</v>
      </c>
      <c r="C1316" s="1012" t="s">
        <v>2157</v>
      </c>
      <c r="D1316" s="1012" t="s">
        <v>2158</v>
      </c>
      <c r="E1316" s="1012" t="s">
        <v>89</v>
      </c>
      <c r="F1316" s="1013">
        <v>40170</v>
      </c>
      <c r="G1316" s="1012" t="s">
        <v>283</v>
      </c>
      <c r="H1316" s="1015"/>
      <c r="I1316" s="1015"/>
      <c r="J1316" s="1015"/>
      <c r="K1316" s="1012" t="s">
        <v>283</v>
      </c>
      <c r="L1316" s="1015">
        <v>10189000</v>
      </c>
      <c r="M1316" s="1015"/>
      <c r="N1316" s="1016">
        <v>10189</v>
      </c>
      <c r="O1316" s="1015">
        <v>1000</v>
      </c>
      <c r="P1316" s="1015"/>
      <c r="Q1316" s="1015"/>
      <c r="R1316" s="1015">
        <v>509000</v>
      </c>
      <c r="S1316" s="1016">
        <v>509</v>
      </c>
    </row>
    <row r="1317" spans="1:19">
      <c r="A1317" s="1012" t="s">
        <v>2159</v>
      </c>
      <c r="B1317" s="1012" t="s">
        <v>1013</v>
      </c>
      <c r="C1317" s="1012" t="s">
        <v>2160</v>
      </c>
      <c r="D1317" s="1012" t="s">
        <v>1155</v>
      </c>
      <c r="E1317" s="1012" t="s">
        <v>52</v>
      </c>
      <c r="F1317" s="1013">
        <v>39822</v>
      </c>
      <c r="G1317" s="1012" t="s">
        <v>284</v>
      </c>
      <c r="H1317" s="1015">
        <v>20000000</v>
      </c>
      <c r="I1317" s="1015">
        <v>0</v>
      </c>
      <c r="J1317" s="1015">
        <v>22834334.780000001</v>
      </c>
      <c r="K1317" s="1012" t="s">
        <v>1196</v>
      </c>
      <c r="L1317" s="1015"/>
      <c r="M1317" s="1015"/>
      <c r="N1317" s="1016"/>
      <c r="O1317" s="1015"/>
      <c r="P1317" s="1015"/>
      <c r="Q1317" s="1015"/>
      <c r="R1317" s="1015"/>
      <c r="S1317" s="1016"/>
    </row>
    <row r="1318" spans="1:19">
      <c r="A1318" s="1012" t="s">
        <v>2159</v>
      </c>
      <c r="B1318" s="1012" t="s">
        <v>283</v>
      </c>
      <c r="C1318" s="1012" t="s">
        <v>2160</v>
      </c>
      <c r="D1318" s="1012" t="s">
        <v>1155</v>
      </c>
      <c r="E1318" s="1012" t="s">
        <v>52</v>
      </c>
      <c r="F1318" s="1013">
        <v>40780</v>
      </c>
      <c r="G1318" s="1012" t="s">
        <v>283</v>
      </c>
      <c r="H1318" s="1015"/>
      <c r="I1318" s="1015"/>
      <c r="J1318" s="1015"/>
      <c r="K1318" s="1012" t="s">
        <v>283</v>
      </c>
      <c r="L1318" s="1015">
        <v>20000000</v>
      </c>
      <c r="M1318" s="1015"/>
      <c r="N1318" s="1016">
        <v>20000</v>
      </c>
      <c r="O1318" s="1015">
        <v>1000</v>
      </c>
      <c r="P1318" s="1015"/>
      <c r="Q1318" s="1015"/>
      <c r="R1318" s="1015"/>
      <c r="S1318" s="1016"/>
    </row>
    <row r="1319" spans="1:19">
      <c r="A1319" s="1012" t="s">
        <v>2159</v>
      </c>
      <c r="B1319" s="1012" t="s">
        <v>283</v>
      </c>
      <c r="C1319" s="1012" t="s">
        <v>2160</v>
      </c>
      <c r="D1319" s="1012" t="s">
        <v>1155</v>
      </c>
      <c r="E1319" s="1012" t="s">
        <v>52</v>
      </c>
      <c r="F1319" s="1013">
        <v>40869</v>
      </c>
      <c r="G1319" s="1012" t="s">
        <v>283</v>
      </c>
      <c r="H1319" s="1015"/>
      <c r="I1319" s="1015"/>
      <c r="J1319" s="1015"/>
      <c r="K1319" s="1012" t="s">
        <v>283</v>
      </c>
      <c r="L1319" s="1015"/>
      <c r="M1319" s="1015"/>
      <c r="N1319" s="1016"/>
      <c r="O1319" s="1015"/>
      <c r="P1319" s="1015"/>
      <c r="Q1319" s="1015"/>
      <c r="R1319" s="1015">
        <v>206557</v>
      </c>
      <c r="S1319" s="1016">
        <v>104384</v>
      </c>
    </row>
    <row r="1320" spans="1:19">
      <c r="A1320" s="1012" t="s">
        <v>2161</v>
      </c>
      <c r="B1320" s="1012" t="s">
        <v>924</v>
      </c>
      <c r="C1320" s="1012" t="s">
        <v>2162</v>
      </c>
      <c r="D1320" s="1012" t="s">
        <v>1302</v>
      </c>
      <c r="E1320" s="1012" t="s">
        <v>19</v>
      </c>
      <c r="F1320" s="1013">
        <v>39871</v>
      </c>
      <c r="G1320" s="1012" t="s">
        <v>285</v>
      </c>
      <c r="H1320" s="1015">
        <v>5222000</v>
      </c>
      <c r="I1320" s="1015">
        <v>0</v>
      </c>
      <c r="J1320" s="1015">
        <v>3520137.55</v>
      </c>
      <c r="K1320" s="1012" t="s">
        <v>898</v>
      </c>
      <c r="L1320" s="1015"/>
      <c r="M1320" s="1015"/>
      <c r="N1320" s="1016"/>
      <c r="O1320" s="1015"/>
      <c r="P1320" s="1015"/>
      <c r="Q1320" s="1015"/>
      <c r="R1320" s="1015"/>
      <c r="S1320" s="1016"/>
    </row>
    <row r="1321" spans="1:19">
      <c r="A1321" s="1012" t="s">
        <v>2161</v>
      </c>
      <c r="B1321" s="1012" t="s">
        <v>283</v>
      </c>
      <c r="C1321" s="1012" t="s">
        <v>2162</v>
      </c>
      <c r="D1321" s="1012" t="s">
        <v>1302</v>
      </c>
      <c r="E1321" s="1012" t="s">
        <v>19</v>
      </c>
      <c r="F1321" s="1013">
        <v>41597</v>
      </c>
      <c r="G1321" s="1012" t="s">
        <v>283</v>
      </c>
      <c r="H1321" s="1015"/>
      <c r="I1321" s="1015"/>
      <c r="J1321" s="1015"/>
      <c r="K1321" s="1012" t="s">
        <v>283</v>
      </c>
      <c r="L1321" s="1015">
        <v>3133200</v>
      </c>
      <c r="M1321" s="1015"/>
      <c r="N1321" s="1016">
        <v>5222</v>
      </c>
      <c r="O1321" s="1015">
        <v>600</v>
      </c>
      <c r="P1321" s="1015">
        <v>-2088800</v>
      </c>
      <c r="Q1321" s="1015"/>
      <c r="R1321" s="1015">
        <v>136833.04999999999</v>
      </c>
      <c r="S1321" s="1016">
        <v>261</v>
      </c>
    </row>
    <row r="1322" spans="1:19">
      <c r="A1322" s="1012" t="s">
        <v>2161</v>
      </c>
      <c r="B1322" s="1012" t="s">
        <v>283</v>
      </c>
      <c r="C1322" s="1012" t="s">
        <v>2162</v>
      </c>
      <c r="D1322" s="1012" t="s">
        <v>1302</v>
      </c>
      <c r="E1322" s="1012" t="s">
        <v>19</v>
      </c>
      <c r="F1322" s="1013">
        <v>41645</v>
      </c>
      <c r="G1322" s="1012" t="s">
        <v>283</v>
      </c>
      <c r="H1322" s="1015"/>
      <c r="I1322" s="1015"/>
      <c r="J1322" s="1015"/>
      <c r="K1322" s="1012" t="s">
        <v>283</v>
      </c>
      <c r="L1322" s="1015"/>
      <c r="M1322" s="1015">
        <v>-25000</v>
      </c>
      <c r="N1322" s="1016"/>
      <c r="O1322" s="1015"/>
      <c r="P1322" s="1015"/>
      <c r="Q1322" s="1015"/>
      <c r="R1322" s="1015"/>
      <c r="S1322" s="1016"/>
    </row>
    <row r="1323" spans="1:19">
      <c r="A1323" s="1012" t="s">
        <v>2163</v>
      </c>
      <c r="B1323" s="1012" t="s">
        <v>2164</v>
      </c>
      <c r="C1323" s="1012" t="s">
        <v>2165</v>
      </c>
      <c r="D1323" s="1012" t="s">
        <v>2166</v>
      </c>
      <c r="E1323" s="1012" t="s">
        <v>89</v>
      </c>
      <c r="F1323" s="1013">
        <v>39787</v>
      </c>
      <c r="G1323" s="1012" t="s">
        <v>284</v>
      </c>
      <c r="H1323" s="1015">
        <v>84784000</v>
      </c>
      <c r="I1323" s="1015">
        <v>0</v>
      </c>
      <c r="J1323" s="1015">
        <v>824288.89</v>
      </c>
      <c r="K1323" s="1012" t="s">
        <v>2930</v>
      </c>
      <c r="L1323" s="1015"/>
      <c r="M1323" s="1015"/>
      <c r="N1323" s="1016"/>
      <c r="O1323" s="1015"/>
      <c r="P1323" s="1015"/>
      <c r="Q1323" s="1015"/>
      <c r="R1323" s="1015"/>
      <c r="S1323" s="1016"/>
    </row>
    <row r="1324" spans="1:19">
      <c r="A1324" s="1012" t="s">
        <v>2163</v>
      </c>
      <c r="B1324" s="1012" t="s">
        <v>283</v>
      </c>
      <c r="C1324" s="1012" t="s">
        <v>2165</v>
      </c>
      <c r="D1324" s="1012" t="s">
        <v>2166</v>
      </c>
      <c r="E1324" s="1012" t="s">
        <v>89</v>
      </c>
      <c r="F1324" s="1013">
        <v>40312</v>
      </c>
      <c r="G1324" s="1012" t="s">
        <v>283</v>
      </c>
      <c r="H1324" s="1015"/>
      <c r="I1324" s="1015"/>
      <c r="J1324" s="1015"/>
      <c r="K1324" s="1012" t="s">
        <v>283</v>
      </c>
      <c r="L1324" s="1015"/>
      <c r="M1324" s="1015"/>
      <c r="N1324" s="1016"/>
      <c r="O1324" s="1015"/>
      <c r="P1324" s="1015">
        <v>-84784000</v>
      </c>
      <c r="Q1324" s="1015"/>
      <c r="R1324" s="1015"/>
      <c r="S1324" s="1016"/>
    </row>
    <row r="1325" spans="1:19">
      <c r="A1325" s="1012" t="s">
        <v>2167</v>
      </c>
      <c r="B1325" s="1012" t="s">
        <v>891</v>
      </c>
      <c r="C1325" s="1012" t="s">
        <v>2168</v>
      </c>
      <c r="D1325" s="1012" t="s">
        <v>997</v>
      </c>
      <c r="E1325" s="1012" t="s">
        <v>998</v>
      </c>
      <c r="F1325" s="1013">
        <v>39857</v>
      </c>
      <c r="G1325" s="1012" t="s">
        <v>285</v>
      </c>
      <c r="H1325" s="1015">
        <v>700000</v>
      </c>
      <c r="I1325" s="1015">
        <v>0</v>
      </c>
      <c r="J1325" s="1015">
        <v>763294.14</v>
      </c>
      <c r="K1325" s="1012" t="s">
        <v>1196</v>
      </c>
      <c r="L1325" s="1015"/>
      <c r="M1325" s="1015"/>
      <c r="N1325" s="1016"/>
      <c r="O1325" s="1015"/>
      <c r="P1325" s="1015"/>
      <c r="Q1325" s="1015"/>
      <c r="R1325" s="1015"/>
      <c r="S1325" s="1016"/>
    </row>
    <row r="1326" spans="1:19">
      <c r="A1326" s="1012" t="s">
        <v>2167</v>
      </c>
      <c r="B1326" s="1012" t="s">
        <v>283</v>
      </c>
      <c r="C1326" s="1012" t="s">
        <v>2168</v>
      </c>
      <c r="D1326" s="1012" t="s">
        <v>997</v>
      </c>
      <c r="E1326" s="1012" t="s">
        <v>998</v>
      </c>
      <c r="F1326" s="1013">
        <v>40127</v>
      </c>
      <c r="G1326" s="1012" t="s">
        <v>283</v>
      </c>
      <c r="H1326" s="1015"/>
      <c r="I1326" s="1015"/>
      <c r="J1326" s="1015"/>
      <c r="K1326" s="1012" t="s">
        <v>283</v>
      </c>
      <c r="L1326" s="1015">
        <v>700000</v>
      </c>
      <c r="M1326" s="1015"/>
      <c r="N1326" s="1016">
        <v>700</v>
      </c>
      <c r="O1326" s="1015">
        <v>1000</v>
      </c>
      <c r="P1326" s="1015"/>
      <c r="Q1326" s="1015"/>
      <c r="R1326" s="1015">
        <v>35000</v>
      </c>
      <c r="S1326" s="1016">
        <v>35</v>
      </c>
    </row>
    <row r="1327" spans="1:19">
      <c r="A1327" s="1012" t="s">
        <v>2169</v>
      </c>
      <c r="B1327" s="1012" t="s">
        <v>858</v>
      </c>
      <c r="C1327" s="1012" t="s">
        <v>2170</v>
      </c>
      <c r="D1327" s="1012" t="s">
        <v>2171</v>
      </c>
      <c r="E1327" s="1012" t="s">
        <v>1865</v>
      </c>
      <c r="F1327" s="1013">
        <v>39850</v>
      </c>
      <c r="G1327" s="1012" t="s">
        <v>284</v>
      </c>
      <c r="H1327" s="1015">
        <v>16000000</v>
      </c>
      <c r="I1327" s="1015">
        <v>0</v>
      </c>
      <c r="J1327" s="1015">
        <v>18933333.329999998</v>
      </c>
      <c r="K1327" s="1012" t="s">
        <v>1196</v>
      </c>
      <c r="L1327" s="1015"/>
      <c r="M1327" s="1015"/>
      <c r="N1327" s="1016"/>
      <c r="O1327" s="1015"/>
      <c r="P1327" s="1015"/>
      <c r="Q1327" s="1015"/>
      <c r="R1327" s="1015"/>
      <c r="S1327" s="1016"/>
    </row>
    <row r="1328" spans="1:19">
      <c r="A1328" s="1012" t="s">
        <v>2169</v>
      </c>
      <c r="B1328" s="1012" t="s">
        <v>283</v>
      </c>
      <c r="C1328" s="1012" t="s">
        <v>2170</v>
      </c>
      <c r="D1328" s="1012" t="s">
        <v>2171</v>
      </c>
      <c r="E1328" s="1012" t="s">
        <v>1865</v>
      </c>
      <c r="F1328" s="1013">
        <v>40730</v>
      </c>
      <c r="G1328" s="1012" t="s">
        <v>283</v>
      </c>
      <c r="H1328" s="1015"/>
      <c r="I1328" s="1015"/>
      <c r="J1328" s="1015"/>
      <c r="K1328" s="1012" t="s">
        <v>283</v>
      </c>
      <c r="L1328" s="1015">
        <v>16000000</v>
      </c>
      <c r="M1328" s="1015"/>
      <c r="N1328" s="1016">
        <v>16000</v>
      </c>
      <c r="O1328" s="1015">
        <v>1000</v>
      </c>
      <c r="P1328" s="1015"/>
      <c r="Q1328" s="1015"/>
      <c r="R1328" s="1015"/>
      <c r="S1328" s="1016"/>
    </row>
    <row r="1329" spans="1:19">
      <c r="A1329" s="1012" t="s">
        <v>2169</v>
      </c>
      <c r="B1329" s="1012" t="s">
        <v>283</v>
      </c>
      <c r="C1329" s="1012" t="s">
        <v>2170</v>
      </c>
      <c r="D1329" s="1012" t="s">
        <v>2171</v>
      </c>
      <c r="E1329" s="1012" t="s">
        <v>1865</v>
      </c>
      <c r="F1329" s="1013">
        <v>40751</v>
      </c>
      <c r="G1329" s="1012" t="s">
        <v>283</v>
      </c>
      <c r="H1329" s="1015"/>
      <c r="I1329" s="1015"/>
      <c r="J1329" s="1015"/>
      <c r="K1329" s="1012" t="s">
        <v>283</v>
      </c>
      <c r="L1329" s="1015"/>
      <c r="M1329" s="1015"/>
      <c r="N1329" s="1016"/>
      <c r="O1329" s="1015"/>
      <c r="P1329" s="1015"/>
      <c r="Q1329" s="1015"/>
      <c r="R1329" s="1015">
        <v>1000000</v>
      </c>
      <c r="S1329" s="1016">
        <v>198675</v>
      </c>
    </row>
    <row r="1330" spans="1:19">
      <c r="A1330" s="1012" t="s">
        <v>2172</v>
      </c>
      <c r="B1330" s="1012" t="s">
        <v>891</v>
      </c>
      <c r="C1330" s="1012" t="s">
        <v>2173</v>
      </c>
      <c r="D1330" s="1012" t="s">
        <v>2174</v>
      </c>
      <c r="E1330" s="1012" t="s">
        <v>217</v>
      </c>
      <c r="F1330" s="1013">
        <v>39864</v>
      </c>
      <c r="G1330" s="1012" t="s">
        <v>285</v>
      </c>
      <c r="H1330" s="1015">
        <v>10000000</v>
      </c>
      <c r="I1330" s="1015">
        <v>0</v>
      </c>
      <c r="J1330" s="1015">
        <v>12844226.310000001</v>
      </c>
      <c r="K1330" s="1012" t="s">
        <v>1196</v>
      </c>
      <c r="L1330" s="1015"/>
      <c r="M1330" s="1015"/>
      <c r="N1330" s="1016"/>
      <c r="O1330" s="1015"/>
      <c r="P1330" s="1015"/>
      <c r="Q1330" s="1015"/>
      <c r="R1330" s="1015"/>
      <c r="S1330" s="1016"/>
    </row>
    <row r="1331" spans="1:19">
      <c r="A1331" s="1012" t="s">
        <v>2172</v>
      </c>
      <c r="B1331" s="1012" t="s">
        <v>283</v>
      </c>
      <c r="C1331" s="1012" t="s">
        <v>2173</v>
      </c>
      <c r="D1331" s="1012" t="s">
        <v>2174</v>
      </c>
      <c r="E1331" s="1012" t="s">
        <v>217</v>
      </c>
      <c r="F1331" s="1013">
        <v>41390</v>
      </c>
      <c r="G1331" s="1012" t="s">
        <v>283</v>
      </c>
      <c r="H1331" s="1015"/>
      <c r="I1331" s="1015"/>
      <c r="J1331" s="1015"/>
      <c r="K1331" s="1012" t="s">
        <v>283</v>
      </c>
      <c r="L1331" s="1015">
        <v>10000000</v>
      </c>
      <c r="M1331" s="1015"/>
      <c r="N1331" s="1016">
        <v>10000</v>
      </c>
      <c r="O1331" s="1015">
        <v>1000</v>
      </c>
      <c r="P1331" s="1015"/>
      <c r="Q1331" s="1015"/>
      <c r="R1331" s="1015">
        <v>500000</v>
      </c>
      <c r="S1331" s="1016">
        <v>500</v>
      </c>
    </row>
    <row r="1332" spans="1:19">
      <c r="A1332" s="1012" t="s">
        <v>2175</v>
      </c>
      <c r="B1332" s="1012" t="s">
        <v>924</v>
      </c>
      <c r="C1332" s="1012" t="s">
        <v>2176</v>
      </c>
      <c r="D1332" s="1012" t="s">
        <v>2177</v>
      </c>
      <c r="E1332" s="1012" t="s">
        <v>931</v>
      </c>
      <c r="F1332" s="1013">
        <v>39906</v>
      </c>
      <c r="G1332" s="1012" t="s">
        <v>285</v>
      </c>
      <c r="H1332" s="1015">
        <v>7260000</v>
      </c>
      <c r="I1332" s="1015">
        <v>0</v>
      </c>
      <c r="J1332" s="1015">
        <v>4296561.7300000004</v>
      </c>
      <c r="K1332" s="1012" t="s">
        <v>898</v>
      </c>
      <c r="L1332" s="1015"/>
      <c r="M1332" s="1015"/>
      <c r="N1332" s="1016"/>
      <c r="O1332" s="1015"/>
      <c r="P1332" s="1015"/>
      <c r="Q1332" s="1015"/>
      <c r="R1332" s="1015"/>
      <c r="S1332" s="1016"/>
    </row>
    <row r="1333" spans="1:19">
      <c r="A1333" s="1012" t="s">
        <v>2175</v>
      </c>
      <c r="B1333" s="1012" t="s">
        <v>283</v>
      </c>
      <c r="C1333" s="1012" t="s">
        <v>2176</v>
      </c>
      <c r="D1333" s="1012" t="s">
        <v>2177</v>
      </c>
      <c r="E1333" s="1012" t="s">
        <v>931</v>
      </c>
      <c r="F1333" s="1013">
        <v>41135</v>
      </c>
      <c r="G1333" s="1012" t="s">
        <v>283</v>
      </c>
      <c r="H1333" s="1015"/>
      <c r="I1333" s="1015"/>
      <c r="J1333" s="1015"/>
      <c r="K1333" s="1012" t="s">
        <v>283</v>
      </c>
      <c r="L1333" s="1015">
        <v>2904000</v>
      </c>
      <c r="M1333" s="1015"/>
      <c r="N1333" s="1016">
        <v>7260</v>
      </c>
      <c r="O1333" s="1015">
        <v>400</v>
      </c>
      <c r="P1333" s="1015">
        <v>-4356000</v>
      </c>
      <c r="Q1333" s="1015"/>
      <c r="R1333" s="1015"/>
      <c r="S1333" s="1016"/>
    </row>
    <row r="1334" spans="1:19">
      <c r="A1334" s="1012" t="s">
        <v>2178</v>
      </c>
      <c r="B1334" s="1012" t="s">
        <v>860</v>
      </c>
      <c r="C1334" s="1012" t="s">
        <v>2179</v>
      </c>
      <c r="D1334" s="1012" t="s">
        <v>2180</v>
      </c>
      <c r="E1334" s="1012" t="s">
        <v>6</v>
      </c>
      <c r="F1334" s="1013">
        <v>39822</v>
      </c>
      <c r="G1334" s="1012" t="s">
        <v>7</v>
      </c>
      <c r="H1334" s="1015">
        <v>5116000</v>
      </c>
      <c r="I1334" s="1015">
        <v>0</v>
      </c>
      <c r="J1334" s="1015">
        <v>5875583.8899999997</v>
      </c>
      <c r="K1334" s="1012" t="s">
        <v>1196</v>
      </c>
      <c r="L1334" s="1015"/>
      <c r="M1334" s="1015"/>
      <c r="N1334" s="1016"/>
      <c r="O1334" s="1015"/>
      <c r="P1334" s="1015"/>
      <c r="Q1334" s="1015"/>
      <c r="R1334" s="1015"/>
      <c r="S1334" s="1016"/>
    </row>
    <row r="1335" spans="1:19">
      <c r="A1335" s="1012" t="s">
        <v>2178</v>
      </c>
      <c r="B1335" s="1012" t="s">
        <v>283</v>
      </c>
      <c r="C1335" s="1012" t="s">
        <v>2179</v>
      </c>
      <c r="D1335" s="1012" t="s">
        <v>2180</v>
      </c>
      <c r="E1335" s="1012" t="s">
        <v>6</v>
      </c>
      <c r="F1335" s="1013">
        <v>40905</v>
      </c>
      <c r="G1335" s="1012" t="s">
        <v>283</v>
      </c>
      <c r="H1335" s="1015"/>
      <c r="I1335" s="1015"/>
      <c r="J1335" s="1015"/>
      <c r="K1335" s="1012" t="s">
        <v>283</v>
      </c>
      <c r="L1335" s="1015">
        <v>5116000</v>
      </c>
      <c r="M1335" s="1015"/>
      <c r="N1335" s="1016">
        <v>5116</v>
      </c>
      <c r="O1335" s="1015">
        <v>1000</v>
      </c>
      <c r="P1335" s="1015"/>
      <c r="Q1335" s="1015"/>
      <c r="R1335" s="1015"/>
      <c r="S1335" s="1016"/>
    </row>
    <row r="1336" spans="1:19">
      <c r="A1336" s="1012" t="s">
        <v>3</v>
      </c>
      <c r="B1336" s="1012" t="s">
        <v>1194</v>
      </c>
      <c r="C1336" s="1012" t="s">
        <v>2181</v>
      </c>
      <c r="D1336" s="1012" t="s">
        <v>2182</v>
      </c>
      <c r="E1336" s="1012" t="s">
        <v>6</v>
      </c>
      <c r="F1336" s="1013">
        <v>39805</v>
      </c>
      <c r="G1336" s="1012" t="s">
        <v>7</v>
      </c>
      <c r="H1336" s="1015">
        <v>5500000</v>
      </c>
      <c r="I1336" s="1015">
        <v>0</v>
      </c>
      <c r="J1336" s="1015">
        <v>5956041.6600000001</v>
      </c>
      <c r="K1336" s="1012" t="s">
        <v>1196</v>
      </c>
      <c r="L1336" s="1015"/>
      <c r="M1336" s="1015"/>
      <c r="N1336" s="1016"/>
      <c r="O1336" s="1015"/>
      <c r="P1336" s="1015"/>
      <c r="Q1336" s="1015"/>
      <c r="R1336" s="1015"/>
      <c r="S1336" s="1016"/>
    </row>
    <row r="1337" spans="1:19">
      <c r="A1337" s="1012" t="s">
        <v>3</v>
      </c>
      <c r="B1337" s="1012" t="s">
        <v>283</v>
      </c>
      <c r="C1337" s="1012" t="s">
        <v>2181</v>
      </c>
      <c r="D1337" s="1012" t="s">
        <v>2182</v>
      </c>
      <c r="E1337" s="1012" t="s">
        <v>6</v>
      </c>
      <c r="F1337" s="1013">
        <v>40410</v>
      </c>
      <c r="G1337" s="1012" t="s">
        <v>283</v>
      </c>
      <c r="H1337" s="1015"/>
      <c r="I1337" s="1015"/>
      <c r="J1337" s="1015"/>
      <c r="K1337" s="1012" t="s">
        <v>283</v>
      </c>
      <c r="L1337" s="1015">
        <v>5500000</v>
      </c>
      <c r="M1337" s="1015"/>
      <c r="N1337" s="1016">
        <v>5500</v>
      </c>
      <c r="O1337" s="1015">
        <v>1000</v>
      </c>
      <c r="P1337" s="1015"/>
      <c r="Q1337" s="1015"/>
      <c r="R1337" s="1015"/>
      <c r="S1337" s="1016"/>
    </row>
    <row r="1338" spans="1:19">
      <c r="A1338" s="1012" t="s">
        <v>2183</v>
      </c>
      <c r="B1338" s="1012" t="s">
        <v>891</v>
      </c>
      <c r="C1338" s="1012" t="s">
        <v>2184</v>
      </c>
      <c r="D1338" s="1012" t="s">
        <v>2185</v>
      </c>
      <c r="E1338" s="1012" t="s">
        <v>1273</v>
      </c>
      <c r="F1338" s="1013">
        <v>39801</v>
      </c>
      <c r="G1338" s="1012" t="s">
        <v>285</v>
      </c>
      <c r="H1338" s="1015">
        <v>1834000</v>
      </c>
      <c r="I1338" s="1015">
        <v>0</v>
      </c>
      <c r="J1338" s="1015">
        <v>2339348.6</v>
      </c>
      <c r="K1338" s="1012" t="s">
        <v>1196</v>
      </c>
      <c r="L1338" s="1015"/>
      <c r="M1338" s="1015"/>
      <c r="N1338" s="1016"/>
      <c r="O1338" s="1015"/>
      <c r="P1338" s="1015"/>
      <c r="Q1338" s="1015"/>
      <c r="R1338" s="1015"/>
      <c r="S1338" s="1016"/>
    </row>
    <row r="1339" spans="1:19">
      <c r="A1339" s="1012" t="s">
        <v>2183</v>
      </c>
      <c r="B1339" s="1012" t="s">
        <v>283</v>
      </c>
      <c r="C1339" s="1012" t="s">
        <v>2184</v>
      </c>
      <c r="D1339" s="1012" t="s">
        <v>2185</v>
      </c>
      <c r="E1339" s="1012" t="s">
        <v>1273</v>
      </c>
      <c r="F1339" s="1013">
        <v>41271</v>
      </c>
      <c r="G1339" s="1012" t="s">
        <v>283</v>
      </c>
      <c r="H1339" s="1015"/>
      <c r="I1339" s="1015"/>
      <c r="J1339" s="1015"/>
      <c r="K1339" s="1012" t="s">
        <v>283</v>
      </c>
      <c r="L1339" s="1015">
        <v>1834000</v>
      </c>
      <c r="M1339" s="1015"/>
      <c r="N1339" s="1016">
        <v>1834</v>
      </c>
      <c r="O1339" s="1015">
        <v>1000</v>
      </c>
      <c r="P1339" s="1015"/>
      <c r="Q1339" s="1015"/>
      <c r="R1339" s="1015">
        <v>92000</v>
      </c>
      <c r="S1339" s="1016">
        <v>92</v>
      </c>
    </row>
    <row r="1340" spans="1:19">
      <c r="A1340" s="1012" t="s">
        <v>2186</v>
      </c>
      <c r="B1340" s="1012" t="s">
        <v>2187</v>
      </c>
      <c r="C1340" s="1012" t="s">
        <v>2188</v>
      </c>
      <c r="D1340" s="1012" t="s">
        <v>2189</v>
      </c>
      <c r="E1340" s="1012" t="s">
        <v>1080</v>
      </c>
      <c r="F1340" s="1013">
        <v>39850</v>
      </c>
      <c r="G1340" s="1012" t="s">
        <v>284</v>
      </c>
      <c r="H1340" s="1015">
        <v>6785000</v>
      </c>
      <c r="I1340" s="1015">
        <v>0</v>
      </c>
      <c r="J1340" s="1015">
        <v>4808121</v>
      </c>
      <c r="K1340" s="1012" t="s">
        <v>898</v>
      </c>
      <c r="L1340" s="1015"/>
      <c r="M1340" s="1015"/>
      <c r="N1340" s="1016"/>
      <c r="O1340" s="1015"/>
      <c r="P1340" s="1015"/>
      <c r="Q1340" s="1015"/>
      <c r="R1340" s="1015"/>
      <c r="S1340" s="1016"/>
    </row>
    <row r="1341" spans="1:19">
      <c r="A1341" s="1012" t="s">
        <v>2186</v>
      </c>
      <c r="B1341" s="1012" t="s">
        <v>283</v>
      </c>
      <c r="C1341" s="1012" t="s">
        <v>2188</v>
      </c>
      <c r="D1341" s="1012" t="s">
        <v>2189</v>
      </c>
      <c r="E1341" s="1012" t="s">
        <v>1080</v>
      </c>
      <c r="F1341" s="1013">
        <v>41593</v>
      </c>
      <c r="G1341" s="1012" t="s">
        <v>283</v>
      </c>
      <c r="H1341" s="1015"/>
      <c r="I1341" s="1015"/>
      <c r="J1341" s="1015"/>
      <c r="K1341" s="1012" t="s">
        <v>283</v>
      </c>
      <c r="L1341" s="1015">
        <v>4545202</v>
      </c>
      <c r="M1341" s="1015"/>
      <c r="N1341" s="1016">
        <v>2272601</v>
      </c>
      <c r="O1341" s="1015">
        <v>2</v>
      </c>
      <c r="P1341" s="1015">
        <v>-2239798</v>
      </c>
      <c r="Q1341" s="1015"/>
      <c r="R1341" s="1015"/>
      <c r="S1341" s="1016"/>
    </row>
    <row r="1342" spans="1:19">
      <c r="A1342" s="1012" t="s">
        <v>2190</v>
      </c>
      <c r="B1342" s="1012" t="s">
        <v>1049</v>
      </c>
      <c r="C1342" s="1012" t="s">
        <v>2191</v>
      </c>
      <c r="D1342" s="1012" t="s">
        <v>2192</v>
      </c>
      <c r="E1342" s="1012" t="s">
        <v>246</v>
      </c>
      <c r="F1342" s="1013">
        <v>39801</v>
      </c>
      <c r="G1342" s="1012" t="s">
        <v>284</v>
      </c>
      <c r="H1342" s="1015">
        <v>14700000</v>
      </c>
      <c r="I1342" s="1015">
        <v>0</v>
      </c>
      <c r="J1342" s="1015">
        <v>15703166.66</v>
      </c>
      <c r="K1342" s="1012" t="s">
        <v>1196</v>
      </c>
      <c r="L1342" s="1015"/>
      <c r="M1342" s="1015"/>
      <c r="N1342" s="1016"/>
      <c r="O1342" s="1015"/>
      <c r="P1342" s="1015"/>
      <c r="Q1342" s="1015"/>
      <c r="R1342" s="1015"/>
      <c r="S1342" s="1016"/>
    </row>
    <row r="1343" spans="1:19">
      <c r="A1343" s="1012" t="s">
        <v>2190</v>
      </c>
      <c r="B1343" s="1012" t="s">
        <v>283</v>
      </c>
      <c r="C1343" s="1012" t="s">
        <v>2191</v>
      </c>
      <c r="D1343" s="1012" t="s">
        <v>2192</v>
      </c>
      <c r="E1343" s="1012" t="s">
        <v>246</v>
      </c>
      <c r="F1343" s="1013">
        <v>40170</v>
      </c>
      <c r="G1343" s="1012" t="s">
        <v>283</v>
      </c>
      <c r="H1343" s="1015"/>
      <c r="I1343" s="1015"/>
      <c r="J1343" s="1015"/>
      <c r="K1343" s="1012" t="s">
        <v>283</v>
      </c>
      <c r="L1343" s="1015">
        <v>14700000</v>
      </c>
      <c r="M1343" s="1015"/>
      <c r="N1343" s="1016">
        <v>14700</v>
      </c>
      <c r="O1343" s="1015">
        <v>1000</v>
      </c>
      <c r="P1343" s="1015"/>
      <c r="Q1343" s="1015"/>
      <c r="R1343" s="1015"/>
      <c r="S1343" s="1016"/>
    </row>
    <row r="1344" spans="1:19">
      <c r="A1344" s="1012" t="s">
        <v>2190</v>
      </c>
      <c r="B1344" s="1012" t="s">
        <v>283</v>
      </c>
      <c r="C1344" s="1012" t="s">
        <v>2191</v>
      </c>
      <c r="D1344" s="1012" t="s">
        <v>2192</v>
      </c>
      <c r="E1344" s="1012" t="s">
        <v>246</v>
      </c>
      <c r="F1344" s="1013">
        <v>40219</v>
      </c>
      <c r="G1344" s="1012" t="s">
        <v>283</v>
      </c>
      <c r="H1344" s="1015"/>
      <c r="I1344" s="1015"/>
      <c r="J1344" s="1015"/>
      <c r="K1344" s="1012" t="s">
        <v>283</v>
      </c>
      <c r="L1344" s="1015"/>
      <c r="M1344" s="1015"/>
      <c r="N1344" s="1016"/>
      <c r="O1344" s="1015"/>
      <c r="P1344" s="1015"/>
      <c r="Q1344" s="1015"/>
      <c r="R1344" s="1015">
        <v>260000</v>
      </c>
      <c r="S1344" s="1016">
        <v>132353</v>
      </c>
    </row>
    <row r="1345" spans="1:19">
      <c r="A1345" s="1012" t="s">
        <v>2193</v>
      </c>
      <c r="B1345" s="1012" t="s">
        <v>933</v>
      </c>
      <c r="C1345" s="1012" t="s">
        <v>2194</v>
      </c>
      <c r="D1345" s="1012" t="s">
        <v>2195</v>
      </c>
      <c r="E1345" s="1012" t="s">
        <v>60</v>
      </c>
      <c r="F1345" s="1013">
        <v>39885</v>
      </c>
      <c r="G1345" s="1012" t="s">
        <v>285</v>
      </c>
      <c r="H1345" s="1015">
        <v>9516000</v>
      </c>
      <c r="I1345" s="1015">
        <v>0</v>
      </c>
      <c r="J1345" s="1015">
        <v>11291481</v>
      </c>
      <c r="K1345" s="1012" t="s">
        <v>1196</v>
      </c>
      <c r="L1345" s="1015"/>
      <c r="M1345" s="1015"/>
      <c r="N1345" s="1016"/>
      <c r="O1345" s="1015"/>
      <c r="P1345" s="1015"/>
      <c r="Q1345" s="1015"/>
      <c r="R1345" s="1015"/>
      <c r="S1345" s="1016"/>
    </row>
    <row r="1346" spans="1:19">
      <c r="A1346" s="1012" t="s">
        <v>2193</v>
      </c>
      <c r="B1346" s="1012" t="s">
        <v>283</v>
      </c>
      <c r="C1346" s="1012" t="s">
        <v>2194</v>
      </c>
      <c r="D1346" s="1012" t="s">
        <v>2195</v>
      </c>
      <c r="E1346" s="1012" t="s">
        <v>60</v>
      </c>
      <c r="F1346" s="1013">
        <v>40801</v>
      </c>
      <c r="G1346" s="1012" t="s">
        <v>283</v>
      </c>
      <c r="H1346" s="1015"/>
      <c r="I1346" s="1015"/>
      <c r="J1346" s="1015"/>
      <c r="K1346" s="1012" t="s">
        <v>283</v>
      </c>
      <c r="L1346" s="1015">
        <v>9516000</v>
      </c>
      <c r="M1346" s="1015"/>
      <c r="N1346" s="1016">
        <v>9516</v>
      </c>
      <c r="O1346" s="1015">
        <v>1000</v>
      </c>
      <c r="P1346" s="1015"/>
      <c r="Q1346" s="1015"/>
      <c r="R1346" s="1015">
        <v>476000</v>
      </c>
      <c r="S1346" s="1016">
        <v>476</v>
      </c>
    </row>
    <row r="1347" spans="1:19">
      <c r="A1347" s="1012" t="s">
        <v>2196</v>
      </c>
      <c r="B1347" s="1012" t="s">
        <v>900</v>
      </c>
      <c r="C1347" s="1012" t="s">
        <v>2197</v>
      </c>
      <c r="D1347" s="1012" t="s">
        <v>1489</v>
      </c>
      <c r="E1347" s="1012" t="s">
        <v>967</v>
      </c>
      <c r="F1347" s="1013">
        <v>39843</v>
      </c>
      <c r="G1347" s="1012" t="s">
        <v>285</v>
      </c>
      <c r="H1347" s="1015">
        <v>4734000</v>
      </c>
      <c r="I1347" s="1015">
        <v>0</v>
      </c>
      <c r="J1347" s="1015">
        <v>5623958.5</v>
      </c>
      <c r="K1347" s="1012" t="s">
        <v>1196</v>
      </c>
      <c r="L1347" s="1015"/>
      <c r="M1347" s="1015"/>
      <c r="N1347" s="1016"/>
      <c r="O1347" s="1015"/>
      <c r="P1347" s="1015"/>
      <c r="Q1347" s="1015"/>
      <c r="R1347" s="1015"/>
      <c r="S1347" s="1016"/>
    </row>
    <row r="1348" spans="1:19">
      <c r="A1348" s="1012" t="s">
        <v>2196</v>
      </c>
      <c r="B1348" s="1012" t="s">
        <v>283</v>
      </c>
      <c r="C1348" s="1012" t="s">
        <v>2197</v>
      </c>
      <c r="D1348" s="1012" t="s">
        <v>1489</v>
      </c>
      <c r="E1348" s="1012" t="s">
        <v>967</v>
      </c>
      <c r="F1348" s="1013">
        <v>40766</v>
      </c>
      <c r="G1348" s="1012" t="s">
        <v>283</v>
      </c>
      <c r="H1348" s="1015"/>
      <c r="I1348" s="1015"/>
      <c r="J1348" s="1015"/>
      <c r="K1348" s="1012" t="s">
        <v>283</v>
      </c>
      <c r="L1348" s="1015">
        <v>4734000</v>
      </c>
      <c r="M1348" s="1015"/>
      <c r="N1348" s="1016">
        <v>4734</v>
      </c>
      <c r="O1348" s="1015">
        <v>1000</v>
      </c>
      <c r="P1348" s="1015"/>
      <c r="Q1348" s="1015"/>
      <c r="R1348" s="1015">
        <v>237000</v>
      </c>
      <c r="S1348" s="1016">
        <v>237</v>
      </c>
    </row>
    <row r="1349" spans="1:19">
      <c r="A1349" s="1012" t="s">
        <v>2198</v>
      </c>
      <c r="B1349" s="1012" t="s">
        <v>858</v>
      </c>
      <c r="C1349" s="1012" t="s">
        <v>2199</v>
      </c>
      <c r="D1349" s="1012" t="s">
        <v>286</v>
      </c>
      <c r="E1349" s="1012" t="s">
        <v>56</v>
      </c>
      <c r="F1349" s="1013">
        <v>39749</v>
      </c>
      <c r="G1349" s="1012" t="s">
        <v>284</v>
      </c>
      <c r="H1349" s="1015">
        <v>10000000000</v>
      </c>
      <c r="I1349" s="1015">
        <v>0</v>
      </c>
      <c r="J1349" s="1015">
        <v>11268055555.110001</v>
      </c>
      <c r="K1349" s="1012" t="s">
        <v>1196</v>
      </c>
      <c r="L1349" s="1015"/>
      <c r="M1349" s="1015"/>
      <c r="N1349" s="1016"/>
      <c r="O1349" s="1015"/>
      <c r="P1349" s="1015"/>
      <c r="Q1349" s="1015"/>
      <c r="R1349" s="1015"/>
      <c r="S1349" s="1016"/>
    </row>
    <row r="1350" spans="1:19">
      <c r="A1350" s="1012" t="s">
        <v>2198</v>
      </c>
      <c r="B1350" s="1012" t="s">
        <v>283</v>
      </c>
      <c r="C1350" s="1012" t="s">
        <v>2199</v>
      </c>
      <c r="D1350" s="1012" t="s">
        <v>286</v>
      </c>
      <c r="E1350" s="1012" t="s">
        <v>56</v>
      </c>
      <c r="F1350" s="1013">
        <v>39981</v>
      </c>
      <c r="G1350" s="1012" t="s">
        <v>283</v>
      </c>
      <c r="H1350" s="1015"/>
      <c r="I1350" s="1015"/>
      <c r="J1350" s="1015"/>
      <c r="K1350" s="1012" t="s">
        <v>283</v>
      </c>
      <c r="L1350" s="1015">
        <v>10000000000</v>
      </c>
      <c r="M1350" s="1015"/>
      <c r="N1350" s="1016">
        <v>10000000</v>
      </c>
      <c r="O1350" s="1015">
        <v>1000</v>
      </c>
      <c r="P1350" s="1015"/>
      <c r="Q1350" s="1015"/>
      <c r="R1350" s="1015"/>
      <c r="S1350" s="1016"/>
    </row>
    <row r="1351" spans="1:19">
      <c r="A1351" s="1012" t="s">
        <v>2198</v>
      </c>
      <c r="B1351" s="1012" t="s">
        <v>283</v>
      </c>
      <c r="C1351" s="1012" t="s">
        <v>2199</v>
      </c>
      <c r="D1351" s="1012" t="s">
        <v>286</v>
      </c>
      <c r="E1351" s="1012" t="s">
        <v>56</v>
      </c>
      <c r="F1351" s="1013">
        <v>40037</v>
      </c>
      <c r="G1351" s="1012" t="s">
        <v>283</v>
      </c>
      <c r="H1351" s="1015"/>
      <c r="I1351" s="1015"/>
      <c r="J1351" s="1015"/>
      <c r="K1351" s="1012" t="s">
        <v>283</v>
      </c>
      <c r="L1351" s="1015"/>
      <c r="M1351" s="1015"/>
      <c r="N1351" s="1016"/>
      <c r="O1351" s="1015"/>
      <c r="P1351" s="1015"/>
      <c r="Q1351" s="1015"/>
      <c r="R1351" s="1015">
        <v>950000000</v>
      </c>
      <c r="S1351" s="1016">
        <v>65245759</v>
      </c>
    </row>
    <row r="1352" spans="1:19">
      <c r="A1352" s="1012" t="s">
        <v>2200</v>
      </c>
      <c r="B1352" s="1012" t="s">
        <v>891</v>
      </c>
      <c r="C1352" s="1012" t="s">
        <v>2201</v>
      </c>
      <c r="D1352" s="1012" t="s">
        <v>2202</v>
      </c>
      <c r="E1352" s="1012" t="s">
        <v>948</v>
      </c>
      <c r="F1352" s="1013">
        <v>39829</v>
      </c>
      <c r="G1352" s="1012" t="s">
        <v>285</v>
      </c>
      <c r="H1352" s="1015">
        <v>13000000</v>
      </c>
      <c r="I1352" s="1015">
        <v>0</v>
      </c>
      <c r="J1352" s="1015">
        <v>15429122.220000001</v>
      </c>
      <c r="K1352" s="1012" t="s">
        <v>1196</v>
      </c>
      <c r="L1352" s="1015"/>
      <c r="M1352" s="1015"/>
      <c r="N1352" s="1016"/>
      <c r="O1352" s="1015"/>
      <c r="P1352" s="1015"/>
      <c r="Q1352" s="1015"/>
      <c r="R1352" s="1015"/>
      <c r="S1352" s="1016"/>
    </row>
    <row r="1353" spans="1:19">
      <c r="A1353" s="1012" t="s">
        <v>2200</v>
      </c>
      <c r="B1353" s="1012" t="s">
        <v>283</v>
      </c>
      <c r="C1353" s="1012" t="s">
        <v>2201</v>
      </c>
      <c r="D1353" s="1012" t="s">
        <v>2202</v>
      </c>
      <c r="E1353" s="1012" t="s">
        <v>948</v>
      </c>
      <c r="F1353" s="1013">
        <v>40744</v>
      </c>
      <c r="G1353" s="1012" t="s">
        <v>283</v>
      </c>
      <c r="H1353" s="1015"/>
      <c r="I1353" s="1015"/>
      <c r="J1353" s="1015"/>
      <c r="K1353" s="1012" t="s">
        <v>283</v>
      </c>
      <c r="L1353" s="1015">
        <v>13000000</v>
      </c>
      <c r="M1353" s="1015"/>
      <c r="N1353" s="1016">
        <v>13000</v>
      </c>
      <c r="O1353" s="1015">
        <v>1000</v>
      </c>
      <c r="P1353" s="1015"/>
      <c r="Q1353" s="1015"/>
      <c r="R1353" s="1015">
        <v>650000</v>
      </c>
      <c r="S1353" s="1016">
        <v>650</v>
      </c>
    </row>
    <row r="1354" spans="1:19">
      <c r="A1354" s="1012" t="s">
        <v>2203</v>
      </c>
      <c r="B1354" s="1012" t="s">
        <v>891</v>
      </c>
      <c r="C1354" s="1012" t="s">
        <v>2204</v>
      </c>
      <c r="D1354" s="1012" t="s">
        <v>2205</v>
      </c>
      <c r="E1354" s="1012" t="s">
        <v>60</v>
      </c>
      <c r="F1354" s="1013">
        <v>39836</v>
      </c>
      <c r="G1354" s="1012" t="s">
        <v>285</v>
      </c>
      <c r="H1354" s="1015">
        <v>6216000</v>
      </c>
      <c r="I1354" s="1015">
        <v>0</v>
      </c>
      <c r="J1354" s="1015">
        <v>7803377.3799999999</v>
      </c>
      <c r="K1354" s="1012" t="s">
        <v>1196</v>
      </c>
      <c r="L1354" s="1015"/>
      <c r="M1354" s="1015"/>
      <c r="N1354" s="1016"/>
      <c r="O1354" s="1015"/>
      <c r="P1354" s="1015"/>
      <c r="Q1354" s="1015"/>
      <c r="R1354" s="1015"/>
      <c r="S1354" s="1016"/>
    </row>
    <row r="1355" spans="1:19">
      <c r="A1355" s="1012" t="s">
        <v>2203</v>
      </c>
      <c r="B1355" s="1012" t="s">
        <v>283</v>
      </c>
      <c r="C1355" s="1012" t="s">
        <v>2204</v>
      </c>
      <c r="D1355" s="1012" t="s">
        <v>2205</v>
      </c>
      <c r="E1355" s="1012" t="s">
        <v>60</v>
      </c>
      <c r="F1355" s="1013">
        <v>41024</v>
      </c>
      <c r="G1355" s="1012" t="s">
        <v>283</v>
      </c>
      <c r="H1355" s="1015"/>
      <c r="I1355" s="1015"/>
      <c r="J1355" s="1015"/>
      <c r="K1355" s="1012" t="s">
        <v>283</v>
      </c>
      <c r="L1355" s="1015">
        <v>1100000</v>
      </c>
      <c r="M1355" s="1015"/>
      <c r="N1355" s="1016">
        <v>1100</v>
      </c>
      <c r="O1355" s="1015">
        <v>1000</v>
      </c>
      <c r="P1355" s="1015"/>
      <c r="Q1355" s="1015"/>
      <c r="R1355" s="1015"/>
      <c r="S1355" s="1016"/>
    </row>
    <row r="1356" spans="1:19">
      <c r="A1356" s="1012" t="s">
        <v>2203</v>
      </c>
      <c r="B1356" s="1012" t="s">
        <v>283</v>
      </c>
      <c r="C1356" s="1012" t="s">
        <v>2204</v>
      </c>
      <c r="D1356" s="1012" t="s">
        <v>2205</v>
      </c>
      <c r="E1356" s="1012" t="s">
        <v>60</v>
      </c>
      <c r="F1356" s="1013">
        <v>41248</v>
      </c>
      <c r="G1356" s="1012" t="s">
        <v>283</v>
      </c>
      <c r="H1356" s="1015"/>
      <c r="I1356" s="1015"/>
      <c r="J1356" s="1015"/>
      <c r="K1356" s="1012" t="s">
        <v>283</v>
      </c>
      <c r="L1356" s="1015">
        <v>5116000</v>
      </c>
      <c r="M1356" s="1015"/>
      <c r="N1356" s="1016">
        <v>5116</v>
      </c>
      <c r="O1356" s="1015">
        <v>1000</v>
      </c>
      <c r="P1356" s="1015"/>
      <c r="Q1356" s="1015"/>
      <c r="R1356" s="1015">
        <v>311000</v>
      </c>
      <c r="S1356" s="1016">
        <v>311</v>
      </c>
    </row>
    <row r="1357" spans="1:19">
      <c r="A1357" s="1012" t="s">
        <v>2206</v>
      </c>
      <c r="B1357" s="1012" t="s">
        <v>905</v>
      </c>
      <c r="C1357" s="1012" t="s">
        <v>2207</v>
      </c>
      <c r="D1357" s="1012" t="s">
        <v>2031</v>
      </c>
      <c r="E1357" s="1012" t="s">
        <v>19</v>
      </c>
      <c r="F1357" s="1013">
        <v>40081</v>
      </c>
      <c r="G1357" s="1012" t="s">
        <v>285</v>
      </c>
      <c r="H1357" s="1015">
        <v>3300000</v>
      </c>
      <c r="I1357" s="1015">
        <v>0</v>
      </c>
      <c r="J1357" s="1015">
        <v>4069975.55</v>
      </c>
      <c r="K1357" s="1012" t="s">
        <v>898</v>
      </c>
      <c r="L1357" s="1015"/>
      <c r="M1357" s="1015"/>
      <c r="N1357" s="1016"/>
      <c r="O1357" s="1015"/>
      <c r="P1357" s="1015"/>
      <c r="Q1357" s="1015"/>
      <c r="R1357" s="1015"/>
      <c r="S1357" s="1016"/>
    </row>
    <row r="1358" spans="1:19">
      <c r="A1358" s="1012" t="s">
        <v>2206</v>
      </c>
      <c r="B1358" s="1012" t="s">
        <v>283</v>
      </c>
      <c r="C1358" s="1012" t="s">
        <v>2207</v>
      </c>
      <c r="D1358" s="1012" t="s">
        <v>2031</v>
      </c>
      <c r="E1358" s="1012" t="s">
        <v>19</v>
      </c>
      <c r="F1358" s="1013">
        <v>41477</v>
      </c>
      <c r="G1358" s="1012" t="s">
        <v>283</v>
      </c>
      <c r="H1358" s="1015"/>
      <c r="I1358" s="1015"/>
      <c r="J1358" s="1015"/>
      <c r="K1358" s="1012" t="s">
        <v>283</v>
      </c>
      <c r="L1358" s="1015">
        <v>3267000</v>
      </c>
      <c r="M1358" s="1015"/>
      <c r="N1358" s="1016">
        <v>3300</v>
      </c>
      <c r="O1358" s="1015">
        <v>990</v>
      </c>
      <c r="P1358" s="1015">
        <v>-33000</v>
      </c>
      <c r="Q1358" s="1015"/>
      <c r="R1358" s="1015">
        <v>140034.65</v>
      </c>
      <c r="S1358" s="1016">
        <v>165</v>
      </c>
    </row>
    <row r="1359" spans="1:19">
      <c r="A1359" s="1012" t="s">
        <v>2206</v>
      </c>
      <c r="B1359" s="1012" t="s">
        <v>283</v>
      </c>
      <c r="C1359" s="1012" t="s">
        <v>2207</v>
      </c>
      <c r="D1359" s="1012" t="s">
        <v>2031</v>
      </c>
      <c r="E1359" s="1012" t="s">
        <v>19</v>
      </c>
      <c r="F1359" s="1013">
        <v>41529</v>
      </c>
      <c r="G1359" s="1012" t="s">
        <v>283</v>
      </c>
      <c r="H1359" s="1015"/>
      <c r="I1359" s="1015"/>
      <c r="J1359" s="1015"/>
      <c r="K1359" s="1012" t="s">
        <v>283</v>
      </c>
      <c r="L1359" s="1015"/>
      <c r="M1359" s="1015">
        <v>-25000</v>
      </c>
      <c r="N1359" s="1016"/>
      <c r="O1359" s="1015"/>
      <c r="P1359" s="1015"/>
      <c r="Q1359" s="1015"/>
      <c r="R1359" s="1015"/>
      <c r="S1359" s="1016"/>
    </row>
    <row r="1360" spans="1:19">
      <c r="A1360" s="1012" t="s">
        <v>2208</v>
      </c>
      <c r="B1360" s="1012" t="s">
        <v>891</v>
      </c>
      <c r="C1360" s="1012" t="s">
        <v>2209</v>
      </c>
      <c r="D1360" s="1012" t="s">
        <v>2210</v>
      </c>
      <c r="E1360" s="1012" t="s">
        <v>166</v>
      </c>
      <c r="F1360" s="1013">
        <v>39899</v>
      </c>
      <c r="G1360" s="1012" t="s">
        <v>285</v>
      </c>
      <c r="H1360" s="1015">
        <v>7723000</v>
      </c>
      <c r="I1360" s="1015">
        <v>0</v>
      </c>
      <c r="J1360" s="1015">
        <v>9206289.9000000004</v>
      </c>
      <c r="K1360" s="1012" t="s">
        <v>1196</v>
      </c>
      <c r="L1360" s="1015"/>
      <c r="M1360" s="1015"/>
      <c r="N1360" s="1016"/>
      <c r="O1360" s="1015"/>
      <c r="P1360" s="1015"/>
      <c r="Q1360" s="1015"/>
      <c r="R1360" s="1015"/>
      <c r="S1360" s="1016"/>
    </row>
    <row r="1361" spans="1:19">
      <c r="A1361" s="1012" t="s">
        <v>2208</v>
      </c>
      <c r="B1361" s="1012" t="s">
        <v>283</v>
      </c>
      <c r="C1361" s="1012" t="s">
        <v>2209</v>
      </c>
      <c r="D1361" s="1012" t="s">
        <v>2210</v>
      </c>
      <c r="E1361" s="1012" t="s">
        <v>166</v>
      </c>
      <c r="F1361" s="1013">
        <v>40835</v>
      </c>
      <c r="G1361" s="1012" t="s">
        <v>283</v>
      </c>
      <c r="H1361" s="1015"/>
      <c r="I1361" s="1015"/>
      <c r="J1361" s="1015"/>
      <c r="K1361" s="1012" t="s">
        <v>283</v>
      </c>
      <c r="L1361" s="1015">
        <v>7723000</v>
      </c>
      <c r="M1361" s="1015"/>
      <c r="N1361" s="1016">
        <v>7723</v>
      </c>
      <c r="O1361" s="1015">
        <v>1000</v>
      </c>
      <c r="P1361" s="1015"/>
      <c r="Q1361" s="1015"/>
      <c r="R1361" s="1015">
        <v>386000</v>
      </c>
      <c r="S1361" s="1016">
        <v>386</v>
      </c>
    </row>
    <row r="1362" spans="1:19">
      <c r="A1362" s="1012" t="s">
        <v>2211</v>
      </c>
      <c r="B1362" s="1012" t="s">
        <v>953</v>
      </c>
      <c r="C1362" s="1012" t="s">
        <v>2212</v>
      </c>
      <c r="D1362" s="1012" t="s">
        <v>1709</v>
      </c>
      <c r="E1362" s="1012" t="s">
        <v>153</v>
      </c>
      <c r="F1362" s="1013">
        <v>39805</v>
      </c>
      <c r="G1362" s="1012" t="s">
        <v>284</v>
      </c>
      <c r="H1362" s="1015">
        <v>32382000</v>
      </c>
      <c r="I1362" s="1015">
        <v>0</v>
      </c>
      <c r="J1362" s="1015">
        <v>37608789</v>
      </c>
      <c r="K1362" s="1012" t="s">
        <v>1196</v>
      </c>
      <c r="L1362" s="1015"/>
      <c r="M1362" s="1015"/>
      <c r="N1362" s="1016"/>
      <c r="O1362" s="1015"/>
      <c r="P1362" s="1015"/>
      <c r="Q1362" s="1015"/>
      <c r="R1362" s="1015"/>
      <c r="S1362" s="1016"/>
    </row>
    <row r="1363" spans="1:19">
      <c r="A1363" s="1012" t="s">
        <v>2211</v>
      </c>
      <c r="B1363" s="1012" t="s">
        <v>283</v>
      </c>
      <c r="C1363" s="1012" t="s">
        <v>2212</v>
      </c>
      <c r="D1363" s="1012" t="s">
        <v>1709</v>
      </c>
      <c r="E1363" s="1012" t="s">
        <v>153</v>
      </c>
      <c r="F1363" s="1013">
        <v>40780</v>
      </c>
      <c r="G1363" s="1012" t="s">
        <v>283</v>
      </c>
      <c r="H1363" s="1015"/>
      <c r="I1363" s="1015"/>
      <c r="J1363" s="1015"/>
      <c r="K1363" s="1012" t="s">
        <v>283</v>
      </c>
      <c r="L1363" s="1015">
        <v>32382000</v>
      </c>
      <c r="M1363" s="1015"/>
      <c r="N1363" s="1016">
        <v>32382</v>
      </c>
      <c r="O1363" s="1015">
        <v>1000</v>
      </c>
      <c r="P1363" s="1015"/>
      <c r="Q1363" s="1015"/>
      <c r="R1363" s="1015"/>
      <c r="S1363" s="1016"/>
    </row>
    <row r="1364" spans="1:19">
      <c r="A1364" s="1012" t="s">
        <v>2211</v>
      </c>
      <c r="B1364" s="1012" t="s">
        <v>283</v>
      </c>
      <c r="C1364" s="1012" t="s">
        <v>2212</v>
      </c>
      <c r="D1364" s="1012" t="s">
        <v>1709</v>
      </c>
      <c r="E1364" s="1012" t="s">
        <v>153</v>
      </c>
      <c r="F1364" s="1013">
        <v>40814</v>
      </c>
      <c r="G1364" s="1012" t="s">
        <v>283</v>
      </c>
      <c r="H1364" s="1015"/>
      <c r="I1364" s="1015"/>
      <c r="J1364" s="1015"/>
      <c r="K1364" s="1012" t="s">
        <v>283</v>
      </c>
      <c r="L1364" s="1015"/>
      <c r="M1364" s="1015"/>
      <c r="N1364" s="1016"/>
      <c r="O1364" s="1015"/>
      <c r="P1364" s="1015"/>
      <c r="Q1364" s="1015"/>
      <c r="R1364" s="1015">
        <v>900194</v>
      </c>
      <c r="S1364" s="1016">
        <v>625135</v>
      </c>
    </row>
    <row r="1365" spans="1:19">
      <c r="A1365" s="1012" t="s">
        <v>2213</v>
      </c>
      <c r="B1365" s="1012" t="s">
        <v>924</v>
      </c>
      <c r="C1365" s="1012" t="s">
        <v>2214</v>
      </c>
      <c r="D1365" s="1012" t="s">
        <v>2215</v>
      </c>
      <c r="E1365" s="1012" t="s">
        <v>894</v>
      </c>
      <c r="F1365" s="1013">
        <v>39899</v>
      </c>
      <c r="G1365" s="1012" t="s">
        <v>285</v>
      </c>
      <c r="H1365" s="1015">
        <v>4000000</v>
      </c>
      <c r="I1365" s="1015">
        <v>0</v>
      </c>
      <c r="J1365" s="1015">
        <v>956066.67</v>
      </c>
      <c r="K1365" s="1012" t="s">
        <v>898</v>
      </c>
      <c r="L1365" s="1015"/>
      <c r="M1365" s="1015"/>
      <c r="N1365" s="1016"/>
      <c r="O1365" s="1015"/>
      <c r="P1365" s="1015"/>
      <c r="Q1365" s="1015"/>
      <c r="R1365" s="1015"/>
      <c r="S1365" s="1016"/>
    </row>
    <row r="1366" spans="1:19">
      <c r="A1366" s="1012" t="s">
        <v>2213</v>
      </c>
      <c r="B1366" s="1012" t="s">
        <v>283</v>
      </c>
      <c r="C1366" s="1012" t="s">
        <v>2214</v>
      </c>
      <c r="D1366" s="1012" t="s">
        <v>2215</v>
      </c>
      <c r="E1366" s="1012" t="s">
        <v>894</v>
      </c>
      <c r="F1366" s="1013">
        <v>41102</v>
      </c>
      <c r="G1366" s="1012" t="s">
        <v>283</v>
      </c>
      <c r="H1366" s="1015"/>
      <c r="I1366" s="1015"/>
      <c r="J1366" s="1015"/>
      <c r="K1366" s="1012" t="s">
        <v>283</v>
      </c>
      <c r="L1366" s="1015">
        <v>600000</v>
      </c>
      <c r="M1366" s="1015"/>
      <c r="N1366" s="1016">
        <v>4000</v>
      </c>
      <c r="O1366" s="1015">
        <v>150</v>
      </c>
      <c r="P1366" s="1015">
        <v>-3400000</v>
      </c>
      <c r="Q1366" s="1015"/>
      <c r="R1366" s="1015"/>
      <c r="S1366" s="1016"/>
    </row>
    <row r="1367" spans="1:19">
      <c r="A1367" s="1012" t="s">
        <v>2216</v>
      </c>
      <c r="B1367" s="1012" t="s">
        <v>1226</v>
      </c>
      <c r="C1367" s="1012" t="s">
        <v>2217</v>
      </c>
      <c r="D1367" s="1012" t="s">
        <v>882</v>
      </c>
      <c r="E1367" s="1012" t="s">
        <v>6</v>
      </c>
      <c r="F1367" s="1013">
        <v>39773</v>
      </c>
      <c r="G1367" s="1012" t="s">
        <v>284</v>
      </c>
      <c r="H1367" s="1015">
        <v>67000000</v>
      </c>
      <c r="I1367" s="1015">
        <v>0</v>
      </c>
      <c r="J1367" s="1015">
        <v>81249317.200000003</v>
      </c>
      <c r="K1367" s="1012" t="s">
        <v>1196</v>
      </c>
      <c r="L1367" s="1015"/>
      <c r="M1367" s="1015"/>
      <c r="N1367" s="1016"/>
      <c r="O1367" s="1015"/>
      <c r="P1367" s="1015"/>
      <c r="Q1367" s="1015"/>
      <c r="R1367" s="1015"/>
      <c r="S1367" s="1016"/>
    </row>
    <row r="1368" spans="1:19">
      <c r="A1368" s="1012" t="s">
        <v>2216</v>
      </c>
      <c r="B1368" s="1012" t="s">
        <v>283</v>
      </c>
      <c r="C1368" s="1012" t="s">
        <v>2217</v>
      </c>
      <c r="D1368" s="1012" t="s">
        <v>882</v>
      </c>
      <c r="E1368" s="1012" t="s">
        <v>6</v>
      </c>
      <c r="F1368" s="1013">
        <v>41087</v>
      </c>
      <c r="G1368" s="1012" t="s">
        <v>283</v>
      </c>
      <c r="H1368" s="1015"/>
      <c r="I1368" s="1015"/>
      <c r="J1368" s="1015"/>
      <c r="K1368" s="1012" t="s">
        <v>283</v>
      </c>
      <c r="L1368" s="1015">
        <v>67000000</v>
      </c>
      <c r="M1368" s="1015"/>
      <c r="N1368" s="1016">
        <v>67000</v>
      </c>
      <c r="O1368" s="1015">
        <v>1000</v>
      </c>
      <c r="P1368" s="1015"/>
      <c r="Q1368" s="1015"/>
      <c r="R1368" s="1015"/>
      <c r="S1368" s="1016"/>
    </row>
    <row r="1369" spans="1:19">
      <c r="A1369" s="1012" t="s">
        <v>2216</v>
      </c>
      <c r="B1369" s="1012" t="s">
        <v>283</v>
      </c>
      <c r="C1369" s="1012" t="s">
        <v>2217</v>
      </c>
      <c r="D1369" s="1012" t="s">
        <v>882</v>
      </c>
      <c r="E1369" s="1012" t="s">
        <v>6</v>
      </c>
      <c r="F1369" s="1013">
        <v>41129</v>
      </c>
      <c r="G1369" s="1012" t="s">
        <v>283</v>
      </c>
      <c r="H1369" s="1015"/>
      <c r="I1369" s="1015"/>
      <c r="J1369" s="1015"/>
      <c r="K1369" s="1012" t="s">
        <v>283</v>
      </c>
      <c r="L1369" s="1015"/>
      <c r="M1369" s="1015"/>
      <c r="N1369" s="1016"/>
      <c r="O1369" s="1015"/>
      <c r="P1369" s="1015"/>
      <c r="Q1369" s="1015"/>
      <c r="R1369" s="1015">
        <v>2189317.2000000002</v>
      </c>
      <c r="S1369" s="1016">
        <v>521266</v>
      </c>
    </row>
    <row r="1370" spans="1:19">
      <c r="A1370" s="1012" t="s">
        <v>2218</v>
      </c>
      <c r="B1370" s="1012" t="s">
        <v>905</v>
      </c>
      <c r="C1370" s="1012" t="s">
        <v>2219</v>
      </c>
      <c r="D1370" s="1012" t="s">
        <v>2220</v>
      </c>
      <c r="E1370" s="1012" t="s">
        <v>1865</v>
      </c>
      <c r="F1370" s="1013">
        <v>39871</v>
      </c>
      <c r="G1370" s="1012" t="s">
        <v>285</v>
      </c>
      <c r="H1370" s="1015">
        <v>24664000</v>
      </c>
      <c r="I1370" s="1015">
        <v>0</v>
      </c>
      <c r="J1370" s="1015">
        <v>21471087.899999999</v>
      </c>
      <c r="K1370" s="1012" t="s">
        <v>898</v>
      </c>
      <c r="L1370" s="1015"/>
      <c r="M1370" s="1015"/>
      <c r="N1370" s="1016"/>
      <c r="O1370" s="1015"/>
      <c r="P1370" s="1015"/>
      <c r="Q1370" s="1015"/>
      <c r="R1370" s="1015"/>
      <c r="S1370" s="1016"/>
    </row>
    <row r="1371" spans="1:19">
      <c r="A1371" s="1012" t="s">
        <v>2218</v>
      </c>
      <c r="B1371" s="1012" t="s">
        <v>283</v>
      </c>
      <c r="C1371" s="1012" t="s">
        <v>2219</v>
      </c>
      <c r="D1371" s="1012" t="s">
        <v>2220</v>
      </c>
      <c r="E1371" s="1012" t="s">
        <v>1865</v>
      </c>
      <c r="F1371" s="1013">
        <v>41324</v>
      </c>
      <c r="G1371" s="1012" t="s">
        <v>283</v>
      </c>
      <c r="H1371" s="1015"/>
      <c r="I1371" s="1015"/>
      <c r="J1371" s="1015"/>
      <c r="K1371" s="1012" t="s">
        <v>283</v>
      </c>
      <c r="L1371" s="1015">
        <v>2438182.5</v>
      </c>
      <c r="M1371" s="1015"/>
      <c r="N1371" s="1016">
        <v>3250</v>
      </c>
      <c r="O1371" s="1015">
        <v>750.21</v>
      </c>
      <c r="P1371" s="1015">
        <v>-811817.5</v>
      </c>
      <c r="Q1371" s="1015"/>
      <c r="R1371" s="1015">
        <v>342841.95</v>
      </c>
      <c r="S1371" s="1016">
        <v>500</v>
      </c>
    </row>
    <row r="1372" spans="1:19">
      <c r="A1372" s="1012" t="s">
        <v>2218</v>
      </c>
      <c r="B1372" s="1012" t="s">
        <v>283</v>
      </c>
      <c r="C1372" s="1012" t="s">
        <v>2219</v>
      </c>
      <c r="D1372" s="1012" t="s">
        <v>2220</v>
      </c>
      <c r="E1372" s="1012" t="s">
        <v>1865</v>
      </c>
      <c r="F1372" s="1013">
        <v>41325</v>
      </c>
      <c r="G1372" s="1012" t="s">
        <v>283</v>
      </c>
      <c r="H1372" s="1015"/>
      <c r="I1372" s="1015"/>
      <c r="J1372" s="1015"/>
      <c r="K1372" s="1012" t="s">
        <v>283</v>
      </c>
      <c r="L1372" s="1015">
        <v>16064996.939999999</v>
      </c>
      <c r="M1372" s="1015"/>
      <c r="N1372" s="1016">
        <v>21414</v>
      </c>
      <c r="O1372" s="1015">
        <v>750.21</v>
      </c>
      <c r="P1372" s="1015">
        <v>-5349003.0599999996</v>
      </c>
      <c r="Q1372" s="1015"/>
      <c r="R1372" s="1015">
        <v>502606.3</v>
      </c>
      <c r="S1372" s="1016">
        <v>733</v>
      </c>
    </row>
    <row r="1373" spans="1:19">
      <c r="A1373" s="1012" t="s">
        <v>2218</v>
      </c>
      <c r="B1373" s="1012" t="s">
        <v>283</v>
      </c>
      <c r="C1373" s="1012" t="s">
        <v>2219</v>
      </c>
      <c r="D1373" s="1012" t="s">
        <v>2220</v>
      </c>
      <c r="E1373" s="1012" t="s">
        <v>1865</v>
      </c>
      <c r="F1373" s="1013">
        <v>41359</v>
      </c>
      <c r="G1373" s="1012" t="s">
        <v>283</v>
      </c>
      <c r="H1373" s="1015"/>
      <c r="I1373" s="1015"/>
      <c r="J1373" s="1015"/>
      <c r="K1373" s="1012" t="s">
        <v>283</v>
      </c>
      <c r="L1373" s="1015"/>
      <c r="M1373" s="1015">
        <v>-185031.79</v>
      </c>
      <c r="N1373" s="1016"/>
      <c r="O1373" s="1015"/>
      <c r="P1373" s="1015"/>
      <c r="Q1373" s="1015"/>
      <c r="R1373" s="1015"/>
      <c r="S1373" s="1016"/>
    </row>
    <row r="1374" spans="1:19">
      <c r="A1374" s="1012" t="s">
        <v>2221</v>
      </c>
      <c r="B1374" s="1012" t="s">
        <v>1354</v>
      </c>
      <c r="C1374" s="1012" t="s">
        <v>2222</v>
      </c>
      <c r="D1374" s="1012" t="s">
        <v>2223</v>
      </c>
      <c r="E1374" s="1012" t="s">
        <v>239</v>
      </c>
      <c r="F1374" s="1013">
        <v>39794</v>
      </c>
      <c r="G1374" s="1012" t="s">
        <v>284</v>
      </c>
      <c r="H1374" s="1015">
        <v>150000000</v>
      </c>
      <c r="I1374" s="1015">
        <v>0</v>
      </c>
      <c r="J1374" s="1015">
        <v>167958333.33000001</v>
      </c>
      <c r="K1374" s="1012" t="s">
        <v>1196</v>
      </c>
      <c r="L1374" s="1015"/>
      <c r="M1374" s="1015"/>
      <c r="N1374" s="1016"/>
      <c r="O1374" s="1015"/>
      <c r="P1374" s="1015"/>
      <c r="Q1374" s="1015"/>
      <c r="R1374" s="1015"/>
      <c r="S1374" s="1016"/>
    </row>
    <row r="1375" spans="1:19">
      <c r="A1375" s="1012" t="s">
        <v>2221</v>
      </c>
      <c r="B1375" s="1012" t="s">
        <v>283</v>
      </c>
      <c r="C1375" s="1012" t="s">
        <v>2222</v>
      </c>
      <c r="D1375" s="1012" t="s">
        <v>2223</v>
      </c>
      <c r="E1375" s="1012" t="s">
        <v>239</v>
      </c>
      <c r="F1375" s="1013">
        <v>40618</v>
      </c>
      <c r="G1375" s="1012" t="s">
        <v>283</v>
      </c>
      <c r="H1375" s="1015"/>
      <c r="I1375" s="1015"/>
      <c r="J1375" s="1015"/>
      <c r="K1375" s="1012" t="s">
        <v>283</v>
      </c>
      <c r="L1375" s="1015">
        <v>150000000</v>
      </c>
      <c r="M1375" s="1015"/>
      <c r="N1375" s="1016">
        <v>150000</v>
      </c>
      <c r="O1375" s="1015">
        <v>1000</v>
      </c>
      <c r="P1375" s="1015"/>
      <c r="Q1375" s="1015"/>
      <c r="R1375" s="1015"/>
      <c r="S1375" s="1016"/>
    </row>
    <row r="1376" spans="1:19">
      <c r="A1376" s="1012" t="s">
        <v>2221</v>
      </c>
      <c r="B1376" s="1012" t="s">
        <v>283</v>
      </c>
      <c r="C1376" s="1012" t="s">
        <v>2222</v>
      </c>
      <c r="D1376" s="1012" t="s">
        <v>2223</v>
      </c>
      <c r="E1376" s="1012" t="s">
        <v>239</v>
      </c>
      <c r="F1376" s="1013">
        <v>40646</v>
      </c>
      <c r="G1376" s="1012" t="s">
        <v>283</v>
      </c>
      <c r="H1376" s="1015"/>
      <c r="I1376" s="1015"/>
      <c r="J1376" s="1015"/>
      <c r="K1376" s="1012" t="s">
        <v>283</v>
      </c>
      <c r="L1376" s="1015"/>
      <c r="M1376" s="1015"/>
      <c r="N1376" s="1016"/>
      <c r="O1376" s="1015"/>
      <c r="P1376" s="1015"/>
      <c r="Q1376" s="1015"/>
      <c r="R1376" s="1015">
        <v>1000000</v>
      </c>
      <c r="S1376" s="1016">
        <v>735294</v>
      </c>
    </row>
    <row r="1377" spans="1:19">
      <c r="A1377" s="1012" t="s">
        <v>2224</v>
      </c>
      <c r="B1377" s="1012" t="s">
        <v>1593</v>
      </c>
      <c r="C1377" s="1012" t="s">
        <v>2225</v>
      </c>
      <c r="D1377" s="1012" t="s">
        <v>1145</v>
      </c>
      <c r="E1377" s="1012" t="s">
        <v>903</v>
      </c>
      <c r="F1377" s="1013">
        <v>40158</v>
      </c>
      <c r="G1377" s="1012" t="s">
        <v>922</v>
      </c>
      <c r="H1377" s="1015">
        <v>2000000</v>
      </c>
      <c r="I1377" s="1015">
        <v>0</v>
      </c>
      <c r="J1377" s="1015">
        <v>2276190</v>
      </c>
      <c r="K1377" s="1012" t="s">
        <v>1196</v>
      </c>
      <c r="L1377" s="1015"/>
      <c r="M1377" s="1015"/>
      <c r="N1377" s="1016"/>
      <c r="O1377" s="1015"/>
      <c r="P1377" s="1015"/>
      <c r="Q1377" s="1015"/>
      <c r="R1377" s="1015"/>
      <c r="S1377" s="1016"/>
    </row>
    <row r="1378" spans="1:19">
      <c r="A1378" s="1012" t="s">
        <v>2224</v>
      </c>
      <c r="B1378" s="1012" t="s">
        <v>283</v>
      </c>
      <c r="C1378" s="1012" t="s">
        <v>2225</v>
      </c>
      <c r="D1378" s="1012" t="s">
        <v>1145</v>
      </c>
      <c r="E1378" s="1012" t="s">
        <v>903</v>
      </c>
      <c r="F1378" s="1013">
        <v>40541</v>
      </c>
      <c r="G1378" s="1012" t="s">
        <v>283</v>
      </c>
      <c r="H1378" s="1015"/>
      <c r="I1378" s="1015"/>
      <c r="J1378" s="1015"/>
      <c r="K1378" s="1012" t="s">
        <v>283</v>
      </c>
      <c r="L1378" s="1015">
        <v>2000000</v>
      </c>
      <c r="M1378" s="1015"/>
      <c r="N1378" s="1016">
        <v>2000000</v>
      </c>
      <c r="O1378" s="1015">
        <v>1</v>
      </c>
      <c r="P1378" s="1015"/>
      <c r="Q1378" s="1015"/>
      <c r="R1378" s="1015">
        <v>100000</v>
      </c>
      <c r="S1378" s="1016">
        <v>100000</v>
      </c>
    </row>
    <row r="1379" spans="1:19">
      <c r="A1379" s="1012" t="s">
        <v>2226</v>
      </c>
      <c r="B1379" s="1012" t="s">
        <v>2146</v>
      </c>
      <c r="C1379" s="1012" t="s">
        <v>2227</v>
      </c>
      <c r="D1379" s="1012" t="s">
        <v>1287</v>
      </c>
      <c r="E1379" s="1012" t="s">
        <v>89</v>
      </c>
      <c r="F1379" s="1013">
        <v>39990</v>
      </c>
      <c r="G1379" s="1012" t="s">
        <v>284</v>
      </c>
      <c r="H1379" s="1015">
        <v>6880000</v>
      </c>
      <c r="I1379" s="1015">
        <v>0</v>
      </c>
      <c r="J1379" s="1015">
        <v>2613714.23</v>
      </c>
      <c r="K1379" s="1012" t="s">
        <v>898</v>
      </c>
      <c r="L1379" s="1015"/>
      <c r="M1379" s="1015"/>
      <c r="N1379" s="1016"/>
      <c r="O1379" s="1015"/>
      <c r="P1379" s="1015"/>
      <c r="Q1379" s="1015"/>
      <c r="R1379" s="1015"/>
      <c r="S1379" s="1016"/>
    </row>
    <row r="1380" spans="1:19">
      <c r="A1380" s="1012" t="s">
        <v>2226</v>
      </c>
      <c r="B1380" s="1012" t="s">
        <v>283</v>
      </c>
      <c r="C1380" s="1012" t="s">
        <v>2227</v>
      </c>
      <c r="D1380" s="1012" t="s">
        <v>1287</v>
      </c>
      <c r="E1380" s="1012" t="s">
        <v>89</v>
      </c>
      <c r="F1380" s="1013">
        <v>41453</v>
      </c>
      <c r="G1380" s="1012" t="s">
        <v>283</v>
      </c>
      <c r="H1380" s="1015"/>
      <c r="I1380" s="1015"/>
      <c r="J1380" s="1015"/>
      <c r="K1380" s="1012" t="s">
        <v>283</v>
      </c>
      <c r="L1380" s="1015">
        <v>2281458.0499999998</v>
      </c>
      <c r="M1380" s="1015"/>
      <c r="N1380" s="1016">
        <v>6880</v>
      </c>
      <c r="O1380" s="1015">
        <v>331.60727400000002</v>
      </c>
      <c r="P1380" s="1015">
        <v>-4598541.95</v>
      </c>
      <c r="Q1380" s="1015"/>
      <c r="R1380" s="1015"/>
      <c r="S1380" s="1016"/>
    </row>
    <row r="1381" spans="1:19">
      <c r="A1381" s="1012" t="s">
        <v>2228</v>
      </c>
      <c r="B1381" s="1012" t="s">
        <v>2229</v>
      </c>
      <c r="C1381" s="1012" t="s">
        <v>2230</v>
      </c>
      <c r="D1381" s="1012" t="s">
        <v>882</v>
      </c>
      <c r="E1381" s="1012" t="s">
        <v>6</v>
      </c>
      <c r="F1381" s="1013">
        <v>39801</v>
      </c>
      <c r="G1381" s="1012" t="s">
        <v>285</v>
      </c>
      <c r="H1381" s="1015">
        <v>10000000</v>
      </c>
      <c r="I1381" s="1015">
        <v>0</v>
      </c>
      <c r="J1381" s="1015">
        <v>5211027.78</v>
      </c>
      <c r="K1381" s="1012" t="s">
        <v>898</v>
      </c>
      <c r="L1381" s="1015"/>
      <c r="M1381" s="1015"/>
      <c r="N1381" s="1016"/>
      <c r="O1381" s="1015"/>
      <c r="P1381" s="1015"/>
      <c r="Q1381" s="1015"/>
      <c r="R1381" s="1015"/>
      <c r="S1381" s="1016"/>
    </row>
    <row r="1382" spans="1:19">
      <c r="A1382" s="1012" t="s">
        <v>2228</v>
      </c>
      <c r="B1382" s="1012" t="s">
        <v>283</v>
      </c>
      <c r="C1382" s="1012" t="s">
        <v>2230</v>
      </c>
      <c r="D1382" s="1012" t="s">
        <v>882</v>
      </c>
      <c r="E1382" s="1012" t="s">
        <v>6</v>
      </c>
      <c r="F1382" s="1013">
        <v>41983</v>
      </c>
      <c r="G1382" s="1012" t="s">
        <v>283</v>
      </c>
      <c r="H1382" s="1015"/>
      <c r="I1382" s="1015"/>
      <c r="J1382" s="1015"/>
      <c r="K1382" s="1012" t="s">
        <v>283</v>
      </c>
      <c r="L1382" s="1015">
        <v>3900000</v>
      </c>
      <c r="M1382" s="1015"/>
      <c r="N1382" s="1016">
        <v>10000</v>
      </c>
      <c r="O1382" s="1015">
        <v>390</v>
      </c>
      <c r="P1382" s="1015">
        <v>-6100000</v>
      </c>
      <c r="Q1382" s="1015"/>
      <c r="R1382" s="1015"/>
      <c r="S1382" s="1016"/>
    </row>
    <row r="1383" spans="1:19">
      <c r="A1383" s="1012" t="s">
        <v>2231</v>
      </c>
      <c r="B1383" s="1012" t="s">
        <v>1593</v>
      </c>
      <c r="C1383" s="1012" t="s">
        <v>2232</v>
      </c>
      <c r="D1383" s="1012" t="s">
        <v>962</v>
      </c>
      <c r="E1383" s="1012" t="s">
        <v>998</v>
      </c>
      <c r="F1383" s="1013">
        <v>39983</v>
      </c>
      <c r="G1383" s="1012" t="s">
        <v>922</v>
      </c>
      <c r="H1383" s="1015">
        <v>2330000</v>
      </c>
      <c r="I1383" s="1015">
        <v>0</v>
      </c>
      <c r="J1383" s="1015">
        <v>3199347.39</v>
      </c>
      <c r="K1383" s="1012" t="s">
        <v>1196</v>
      </c>
      <c r="L1383" s="1015"/>
      <c r="M1383" s="1015"/>
      <c r="N1383" s="1016"/>
      <c r="O1383" s="1015"/>
      <c r="P1383" s="1015"/>
      <c r="Q1383" s="1015"/>
      <c r="R1383" s="1015"/>
      <c r="S1383" s="1016"/>
    </row>
    <row r="1384" spans="1:19">
      <c r="A1384" s="1012" t="s">
        <v>2231</v>
      </c>
      <c r="B1384" s="1012" t="s">
        <v>283</v>
      </c>
      <c r="C1384" s="1012" t="s">
        <v>2232</v>
      </c>
      <c r="D1384" s="1012" t="s">
        <v>962</v>
      </c>
      <c r="E1384" s="1012" t="s">
        <v>998</v>
      </c>
      <c r="F1384" s="1013">
        <v>41388</v>
      </c>
      <c r="G1384" s="1012" t="s">
        <v>283</v>
      </c>
      <c r="H1384" s="1015"/>
      <c r="I1384" s="1015"/>
      <c r="J1384" s="1015"/>
      <c r="K1384" s="1012" t="s">
        <v>283</v>
      </c>
      <c r="L1384" s="1015">
        <v>2330000</v>
      </c>
      <c r="M1384" s="1015"/>
      <c r="N1384" s="1016">
        <v>2330000</v>
      </c>
      <c r="O1384" s="1015">
        <v>1</v>
      </c>
      <c r="P1384" s="1015"/>
      <c r="Q1384" s="1015"/>
      <c r="R1384" s="1015">
        <v>117000</v>
      </c>
      <c r="S1384" s="1016">
        <v>117000</v>
      </c>
    </row>
    <row r="1385" spans="1:19">
      <c r="A1385" s="1012" t="s">
        <v>2233</v>
      </c>
      <c r="B1385" s="1012" t="s">
        <v>1013</v>
      </c>
      <c r="C1385" s="1012" t="s">
        <v>2234</v>
      </c>
      <c r="D1385" s="1012" t="s">
        <v>2235</v>
      </c>
      <c r="E1385" s="1012" t="s">
        <v>1273</v>
      </c>
      <c r="F1385" s="1013">
        <v>39829</v>
      </c>
      <c r="G1385" s="1012" t="s">
        <v>284</v>
      </c>
      <c r="H1385" s="1015">
        <v>10000000</v>
      </c>
      <c r="I1385" s="1015">
        <v>0</v>
      </c>
      <c r="J1385" s="1015">
        <v>12041266.67</v>
      </c>
      <c r="K1385" s="1012" t="s">
        <v>1196</v>
      </c>
      <c r="L1385" s="1015"/>
      <c r="M1385" s="1015"/>
      <c r="N1385" s="1016"/>
      <c r="O1385" s="1015"/>
      <c r="P1385" s="1015"/>
      <c r="Q1385" s="1015"/>
      <c r="R1385" s="1015"/>
      <c r="S1385" s="1016"/>
    </row>
    <row r="1386" spans="1:19">
      <c r="A1386" s="1012" t="s">
        <v>2233</v>
      </c>
      <c r="B1386" s="1012" t="s">
        <v>283</v>
      </c>
      <c r="C1386" s="1012" t="s">
        <v>2234</v>
      </c>
      <c r="D1386" s="1012" t="s">
        <v>2235</v>
      </c>
      <c r="E1386" s="1012" t="s">
        <v>1273</v>
      </c>
      <c r="F1386" s="1013">
        <v>40780</v>
      </c>
      <c r="G1386" s="1012" t="s">
        <v>283</v>
      </c>
      <c r="H1386" s="1015"/>
      <c r="I1386" s="1015"/>
      <c r="J1386" s="1015"/>
      <c r="K1386" s="1012" t="s">
        <v>283</v>
      </c>
      <c r="L1386" s="1015">
        <v>10000000</v>
      </c>
      <c r="M1386" s="1015"/>
      <c r="N1386" s="1016">
        <v>10000</v>
      </c>
      <c r="O1386" s="1015">
        <v>1000</v>
      </c>
      <c r="P1386" s="1015"/>
      <c r="Q1386" s="1015"/>
      <c r="R1386" s="1015"/>
      <c r="S1386" s="1016"/>
    </row>
    <row r="1387" spans="1:19">
      <c r="A1387" s="1012" t="s">
        <v>2233</v>
      </c>
      <c r="B1387" s="1012" t="s">
        <v>283</v>
      </c>
      <c r="C1387" s="1012" t="s">
        <v>2234</v>
      </c>
      <c r="D1387" s="1012" t="s">
        <v>2235</v>
      </c>
      <c r="E1387" s="1012" t="s">
        <v>1273</v>
      </c>
      <c r="F1387" s="1013">
        <v>40954</v>
      </c>
      <c r="G1387" s="1012" t="s">
        <v>283</v>
      </c>
      <c r="H1387" s="1015"/>
      <c r="I1387" s="1015"/>
      <c r="J1387" s="1015"/>
      <c r="K1387" s="1012" t="s">
        <v>283</v>
      </c>
      <c r="L1387" s="1015"/>
      <c r="M1387" s="1015"/>
      <c r="N1387" s="1016"/>
      <c r="O1387" s="1015"/>
      <c r="P1387" s="1015"/>
      <c r="Q1387" s="1015"/>
      <c r="R1387" s="1015">
        <v>737100</v>
      </c>
      <c r="S1387" s="1016">
        <v>184275</v>
      </c>
    </row>
    <row r="1388" spans="1:19">
      <c r="A1388" s="1012" t="s">
        <v>2236</v>
      </c>
      <c r="B1388" s="1012" t="s">
        <v>891</v>
      </c>
      <c r="C1388" s="1012" t="s">
        <v>2237</v>
      </c>
      <c r="D1388" s="1012" t="s">
        <v>286</v>
      </c>
      <c r="E1388" s="1012" t="s">
        <v>56</v>
      </c>
      <c r="F1388" s="1013">
        <v>39822</v>
      </c>
      <c r="G1388" s="1012" t="s">
        <v>285</v>
      </c>
      <c r="H1388" s="1015">
        <v>267274000</v>
      </c>
      <c r="I1388" s="1015">
        <v>0</v>
      </c>
      <c r="J1388" s="1015">
        <v>346794005.82999998</v>
      </c>
      <c r="K1388" s="1012" t="s">
        <v>1196</v>
      </c>
      <c r="L1388" s="1015"/>
      <c r="M1388" s="1015"/>
      <c r="N1388" s="1016"/>
      <c r="O1388" s="1015"/>
      <c r="P1388" s="1015"/>
      <c r="Q1388" s="1015"/>
      <c r="R1388" s="1015"/>
      <c r="S1388" s="1016"/>
    </row>
    <row r="1389" spans="1:19">
      <c r="A1389" s="1012" t="s">
        <v>2236</v>
      </c>
      <c r="B1389" s="1012" t="s">
        <v>283</v>
      </c>
      <c r="C1389" s="1012" t="s">
        <v>2237</v>
      </c>
      <c r="D1389" s="1012" t="s">
        <v>286</v>
      </c>
      <c r="E1389" s="1012" t="s">
        <v>56</v>
      </c>
      <c r="F1389" s="1013">
        <v>41479</v>
      </c>
      <c r="G1389" s="1012" t="s">
        <v>283</v>
      </c>
      <c r="H1389" s="1015"/>
      <c r="I1389" s="1015"/>
      <c r="J1389" s="1015"/>
      <c r="K1389" s="1012" t="s">
        <v>283</v>
      </c>
      <c r="L1389" s="1015">
        <v>267274000</v>
      </c>
      <c r="M1389" s="1015"/>
      <c r="N1389" s="1016">
        <v>267274</v>
      </c>
      <c r="O1389" s="1015">
        <v>1000</v>
      </c>
      <c r="P1389" s="1015"/>
      <c r="Q1389" s="1015"/>
      <c r="R1389" s="1015">
        <v>13364000</v>
      </c>
      <c r="S1389" s="1016">
        <v>13364</v>
      </c>
    </row>
    <row r="1390" spans="1:19">
      <c r="A1390" s="1012" t="s">
        <v>2238</v>
      </c>
      <c r="B1390" s="1012"/>
      <c r="C1390" s="1012" t="s">
        <v>2239</v>
      </c>
      <c r="D1390" s="1012" t="s">
        <v>1188</v>
      </c>
      <c r="E1390" s="1012" t="s">
        <v>105</v>
      </c>
      <c r="F1390" s="1013">
        <v>39794</v>
      </c>
      <c r="G1390" s="1012" t="s">
        <v>284</v>
      </c>
      <c r="H1390" s="1015">
        <v>52372000</v>
      </c>
      <c r="I1390" s="1015">
        <v>0</v>
      </c>
      <c r="J1390" s="1015">
        <v>70087060.349999994</v>
      </c>
      <c r="K1390" s="1012" t="s">
        <v>898</v>
      </c>
      <c r="L1390" s="1015"/>
      <c r="M1390" s="1015"/>
      <c r="N1390" s="1016"/>
      <c r="O1390" s="1015"/>
      <c r="P1390" s="1015"/>
      <c r="Q1390" s="1015"/>
      <c r="R1390" s="1015"/>
      <c r="S1390" s="1016"/>
    </row>
    <row r="1391" spans="1:19">
      <c r="A1391" s="1012" t="s">
        <v>2238</v>
      </c>
      <c r="B1391" s="1012" t="s">
        <v>283</v>
      </c>
      <c r="C1391" s="1012" t="s">
        <v>2239</v>
      </c>
      <c r="D1391" s="1012" t="s">
        <v>1188</v>
      </c>
      <c r="E1391" s="1012" t="s">
        <v>105</v>
      </c>
      <c r="F1391" s="1013">
        <v>41390</v>
      </c>
      <c r="G1391" s="1012" t="s">
        <v>283</v>
      </c>
      <c r="H1391" s="1015"/>
      <c r="I1391" s="1015"/>
      <c r="J1391" s="1015"/>
      <c r="K1391" s="1012" t="s">
        <v>283</v>
      </c>
      <c r="L1391" s="1015">
        <v>2709121.5</v>
      </c>
      <c r="M1391" s="1015"/>
      <c r="N1391" s="1016">
        <v>2763</v>
      </c>
      <c r="O1391" s="1015">
        <v>980.5</v>
      </c>
      <c r="P1391" s="1015">
        <v>-53878.5</v>
      </c>
      <c r="Q1391" s="1015"/>
      <c r="R1391" s="1015"/>
      <c r="S1391" s="1016"/>
    </row>
    <row r="1392" spans="1:19">
      <c r="A1392" s="1012" t="s">
        <v>2238</v>
      </c>
      <c r="B1392" s="1012" t="s">
        <v>283</v>
      </c>
      <c r="C1392" s="1012" t="s">
        <v>2239</v>
      </c>
      <c r="D1392" s="1012" t="s">
        <v>1188</v>
      </c>
      <c r="E1392" s="1012" t="s">
        <v>105</v>
      </c>
      <c r="F1392" s="1013">
        <v>41393</v>
      </c>
      <c r="G1392" s="1012" t="s">
        <v>283</v>
      </c>
      <c r="H1392" s="1015"/>
      <c r="I1392" s="1015"/>
      <c r="J1392" s="1015"/>
      <c r="K1392" s="1012" t="s">
        <v>283</v>
      </c>
      <c r="L1392" s="1015">
        <v>48641624.5</v>
      </c>
      <c r="M1392" s="1015"/>
      <c r="N1392" s="1016">
        <v>49609</v>
      </c>
      <c r="O1392" s="1015">
        <v>980.5</v>
      </c>
      <c r="P1392" s="1015">
        <v>-967375.5</v>
      </c>
      <c r="Q1392" s="1015"/>
      <c r="R1392" s="1015"/>
      <c r="S1392" s="1016"/>
    </row>
    <row r="1393" spans="1:19">
      <c r="A1393" s="1012" t="s">
        <v>2238</v>
      </c>
      <c r="B1393" s="1012" t="s">
        <v>283</v>
      </c>
      <c r="C1393" s="1012" t="s">
        <v>2239</v>
      </c>
      <c r="D1393" s="1012" t="s">
        <v>1188</v>
      </c>
      <c r="E1393" s="1012" t="s">
        <v>105</v>
      </c>
      <c r="F1393" s="1013">
        <v>41409</v>
      </c>
      <c r="G1393" s="1012" t="s">
        <v>283</v>
      </c>
      <c r="H1393" s="1015"/>
      <c r="I1393" s="1015"/>
      <c r="J1393" s="1015"/>
      <c r="K1393" s="1012" t="s">
        <v>283</v>
      </c>
      <c r="L1393" s="1015"/>
      <c r="M1393" s="1015"/>
      <c r="N1393" s="1016"/>
      <c r="O1393" s="1015"/>
      <c r="P1393" s="1015"/>
      <c r="Q1393" s="1015"/>
      <c r="R1393" s="1015">
        <v>7778782.6500000004</v>
      </c>
      <c r="S1393" s="1016">
        <v>2567255</v>
      </c>
    </row>
    <row r="1394" spans="1:19">
      <c r="A1394" s="1012" t="s">
        <v>2238</v>
      </c>
      <c r="B1394" s="1012" t="s">
        <v>283</v>
      </c>
      <c r="C1394" s="1012" t="s">
        <v>2239</v>
      </c>
      <c r="D1394" s="1012" t="s">
        <v>1188</v>
      </c>
      <c r="E1394" s="1012" t="s">
        <v>105</v>
      </c>
      <c r="F1394" s="1013">
        <v>41425</v>
      </c>
      <c r="G1394" s="1012" t="s">
        <v>283</v>
      </c>
      <c r="H1394" s="1015"/>
      <c r="I1394" s="1015"/>
      <c r="J1394" s="1015"/>
      <c r="K1394" s="1012" t="s">
        <v>283</v>
      </c>
      <c r="L1394" s="1015"/>
      <c r="M1394" s="1015">
        <v>-513507.46</v>
      </c>
      <c r="N1394" s="1016"/>
      <c r="O1394" s="1015"/>
      <c r="P1394" s="1015"/>
      <c r="Q1394" s="1015"/>
      <c r="R1394" s="1015"/>
      <c r="S1394" s="1016"/>
    </row>
    <row r="1395" spans="1:19">
      <c r="A1395" s="1012" t="s">
        <v>2240</v>
      </c>
      <c r="B1395" s="1012" t="s">
        <v>900</v>
      </c>
      <c r="C1395" s="1012" t="s">
        <v>2241</v>
      </c>
      <c r="D1395" s="1012" t="s">
        <v>970</v>
      </c>
      <c r="E1395" s="1012" t="s">
        <v>217</v>
      </c>
      <c r="F1395" s="1013">
        <v>39805</v>
      </c>
      <c r="G1395" s="1012" t="s">
        <v>285</v>
      </c>
      <c r="H1395" s="1015">
        <v>14964000</v>
      </c>
      <c r="I1395" s="1015">
        <v>0</v>
      </c>
      <c r="J1395" s="1015">
        <v>17904842.66</v>
      </c>
      <c r="K1395" s="1012" t="s">
        <v>1196</v>
      </c>
      <c r="L1395" s="1015"/>
      <c r="M1395" s="1015"/>
      <c r="N1395" s="1016"/>
      <c r="O1395" s="1015"/>
      <c r="P1395" s="1015"/>
      <c r="Q1395" s="1015"/>
      <c r="R1395" s="1015"/>
      <c r="S1395" s="1016"/>
    </row>
    <row r="1396" spans="1:19">
      <c r="A1396" s="1012" t="s">
        <v>2240</v>
      </c>
      <c r="B1396" s="1012" t="s">
        <v>283</v>
      </c>
      <c r="C1396" s="1012" t="s">
        <v>2241</v>
      </c>
      <c r="D1396" s="1012" t="s">
        <v>970</v>
      </c>
      <c r="E1396" s="1012" t="s">
        <v>217</v>
      </c>
      <c r="F1396" s="1013">
        <v>40787</v>
      </c>
      <c r="G1396" s="1012" t="s">
        <v>283</v>
      </c>
      <c r="H1396" s="1015"/>
      <c r="I1396" s="1015"/>
      <c r="J1396" s="1015"/>
      <c r="K1396" s="1012" t="s">
        <v>283</v>
      </c>
      <c r="L1396" s="1015">
        <v>14964000</v>
      </c>
      <c r="M1396" s="1015"/>
      <c r="N1396" s="1016">
        <v>14964</v>
      </c>
      <c r="O1396" s="1015">
        <v>1000</v>
      </c>
      <c r="P1396" s="1015"/>
      <c r="Q1396" s="1015"/>
      <c r="R1396" s="1015">
        <v>748000</v>
      </c>
      <c r="S1396" s="1016">
        <v>748</v>
      </c>
    </row>
    <row r="1397" spans="1:19">
      <c r="A1397" s="1012" t="s">
        <v>2242</v>
      </c>
      <c r="B1397" s="1012" t="s">
        <v>858</v>
      </c>
      <c r="C1397" s="1012" t="s">
        <v>2243</v>
      </c>
      <c r="D1397" s="1012" t="s">
        <v>2244</v>
      </c>
      <c r="E1397" s="1012" t="s">
        <v>1865</v>
      </c>
      <c r="F1397" s="1013">
        <v>39822</v>
      </c>
      <c r="G1397" s="1012" t="s">
        <v>284</v>
      </c>
      <c r="H1397" s="1015">
        <v>10200000</v>
      </c>
      <c r="I1397" s="1015">
        <v>0</v>
      </c>
      <c r="J1397" s="1015">
        <v>12294583.33</v>
      </c>
      <c r="K1397" s="1012" t="s">
        <v>1196</v>
      </c>
      <c r="L1397" s="1015"/>
      <c r="M1397" s="1015"/>
      <c r="N1397" s="1016"/>
      <c r="O1397" s="1015"/>
      <c r="P1397" s="1015"/>
      <c r="Q1397" s="1015"/>
      <c r="R1397" s="1015"/>
      <c r="S1397" s="1016"/>
    </row>
    <row r="1398" spans="1:19">
      <c r="A1398" s="1012" t="s">
        <v>2242</v>
      </c>
      <c r="B1398" s="1012" t="s">
        <v>283</v>
      </c>
      <c r="C1398" s="1012" t="s">
        <v>2243</v>
      </c>
      <c r="D1398" s="1012" t="s">
        <v>2244</v>
      </c>
      <c r="E1398" s="1012" t="s">
        <v>1865</v>
      </c>
      <c r="F1398" s="1013">
        <v>40891</v>
      </c>
      <c r="G1398" s="1012" t="s">
        <v>283</v>
      </c>
      <c r="H1398" s="1015"/>
      <c r="I1398" s="1015"/>
      <c r="J1398" s="1015"/>
      <c r="K1398" s="1012" t="s">
        <v>283</v>
      </c>
      <c r="L1398" s="1015">
        <v>10200000</v>
      </c>
      <c r="M1398" s="1015"/>
      <c r="N1398" s="1016">
        <v>10200</v>
      </c>
      <c r="O1398" s="1015">
        <v>1000</v>
      </c>
      <c r="P1398" s="1015"/>
      <c r="Q1398" s="1015"/>
      <c r="R1398" s="1015"/>
      <c r="S1398" s="1016"/>
    </row>
    <row r="1399" spans="1:19">
      <c r="A1399" s="1012" t="s">
        <v>2242</v>
      </c>
      <c r="B1399" s="1012" t="s">
        <v>283</v>
      </c>
      <c r="C1399" s="1012" t="s">
        <v>2243</v>
      </c>
      <c r="D1399" s="1012" t="s">
        <v>2244</v>
      </c>
      <c r="E1399" s="1012" t="s">
        <v>1865</v>
      </c>
      <c r="F1399" s="1013">
        <v>40919</v>
      </c>
      <c r="G1399" s="1012" t="s">
        <v>283</v>
      </c>
      <c r="H1399" s="1015"/>
      <c r="I1399" s="1015"/>
      <c r="J1399" s="1015"/>
      <c r="K1399" s="1012" t="s">
        <v>283</v>
      </c>
      <c r="L1399" s="1015"/>
      <c r="M1399" s="1015"/>
      <c r="N1399" s="1016"/>
      <c r="O1399" s="1015"/>
      <c r="P1399" s="1015"/>
      <c r="Q1399" s="1015"/>
      <c r="R1399" s="1015">
        <v>600000</v>
      </c>
      <c r="S1399" s="1016">
        <v>99157</v>
      </c>
    </row>
    <row r="1400" spans="1:19">
      <c r="A1400" s="1012" t="s">
        <v>2245</v>
      </c>
      <c r="B1400" s="1012" t="s">
        <v>858</v>
      </c>
      <c r="C1400" s="1012" t="s">
        <v>2246</v>
      </c>
      <c r="D1400" s="1012" t="s">
        <v>2247</v>
      </c>
      <c r="E1400" s="1012" t="s">
        <v>1052</v>
      </c>
      <c r="F1400" s="1013">
        <v>39794</v>
      </c>
      <c r="G1400" s="1012" t="s">
        <v>284</v>
      </c>
      <c r="H1400" s="1015">
        <v>4227000</v>
      </c>
      <c r="I1400" s="1015">
        <v>0</v>
      </c>
      <c r="J1400" s="1015">
        <v>5159181.33</v>
      </c>
      <c r="K1400" s="1012" t="s">
        <v>1196</v>
      </c>
      <c r="L1400" s="1015"/>
      <c r="M1400" s="1015"/>
      <c r="N1400" s="1016"/>
      <c r="O1400" s="1015"/>
      <c r="P1400" s="1015"/>
      <c r="Q1400" s="1015"/>
      <c r="R1400" s="1015"/>
      <c r="S1400" s="1016"/>
    </row>
    <row r="1401" spans="1:19">
      <c r="A1401" s="1012" t="s">
        <v>2245</v>
      </c>
      <c r="B1401" s="1012" t="s">
        <v>283</v>
      </c>
      <c r="C1401" s="1012" t="s">
        <v>2246</v>
      </c>
      <c r="D1401" s="1012" t="s">
        <v>2247</v>
      </c>
      <c r="E1401" s="1012" t="s">
        <v>1052</v>
      </c>
      <c r="F1401" s="1013">
        <v>41241</v>
      </c>
      <c r="G1401" s="1012" t="s">
        <v>283</v>
      </c>
      <c r="H1401" s="1015"/>
      <c r="I1401" s="1015"/>
      <c r="J1401" s="1015"/>
      <c r="K1401" s="1012" t="s">
        <v>283</v>
      </c>
      <c r="L1401" s="1015">
        <v>4227000</v>
      </c>
      <c r="M1401" s="1015"/>
      <c r="N1401" s="1016">
        <v>4227</v>
      </c>
      <c r="O1401" s="1015">
        <v>1000</v>
      </c>
      <c r="P1401" s="1015"/>
      <c r="Q1401" s="1015"/>
      <c r="R1401" s="1015"/>
      <c r="S1401" s="1016"/>
    </row>
    <row r="1402" spans="1:19">
      <c r="A1402" s="1012" t="s">
        <v>2245</v>
      </c>
      <c r="B1402" s="1012" t="s">
        <v>283</v>
      </c>
      <c r="C1402" s="1012" t="s">
        <v>2246</v>
      </c>
      <c r="D1402" s="1012" t="s">
        <v>2247</v>
      </c>
      <c r="E1402" s="1012" t="s">
        <v>1052</v>
      </c>
      <c r="F1402" s="1013">
        <v>41271</v>
      </c>
      <c r="G1402" s="1012" t="s">
        <v>283</v>
      </c>
      <c r="H1402" s="1015"/>
      <c r="I1402" s="1015"/>
      <c r="J1402" s="1015"/>
      <c r="K1402" s="1012" t="s">
        <v>283</v>
      </c>
      <c r="L1402" s="1015"/>
      <c r="M1402" s="1015"/>
      <c r="N1402" s="1016"/>
      <c r="O1402" s="1015"/>
      <c r="P1402" s="1015"/>
      <c r="Q1402" s="1015"/>
      <c r="R1402" s="1015">
        <v>95000</v>
      </c>
      <c r="S1402" s="1016">
        <v>67958</v>
      </c>
    </row>
    <row r="1403" spans="1:19">
      <c r="A1403" s="1012" t="s">
        <v>2248</v>
      </c>
      <c r="B1403" s="1012" t="s">
        <v>1965</v>
      </c>
      <c r="C1403" s="1012" t="s">
        <v>2249</v>
      </c>
      <c r="D1403" s="1012" t="s">
        <v>2250</v>
      </c>
      <c r="E1403" s="1012" t="s">
        <v>83</v>
      </c>
      <c r="F1403" s="1013">
        <v>39948</v>
      </c>
      <c r="G1403" s="1012" t="s">
        <v>284</v>
      </c>
      <c r="H1403" s="1015">
        <v>1341000</v>
      </c>
      <c r="I1403" s="1015">
        <v>0</v>
      </c>
      <c r="J1403" s="1015">
        <v>2987782.33</v>
      </c>
      <c r="K1403" s="1012" t="s">
        <v>1196</v>
      </c>
      <c r="L1403" s="1015"/>
      <c r="M1403" s="1015"/>
      <c r="N1403" s="1016"/>
      <c r="O1403" s="1015"/>
      <c r="P1403" s="1015"/>
      <c r="Q1403" s="1015"/>
      <c r="R1403" s="1015"/>
      <c r="S1403" s="1016"/>
    </row>
    <row r="1404" spans="1:19">
      <c r="A1404" s="1012" t="s">
        <v>2248</v>
      </c>
      <c r="B1404" s="1012" t="s">
        <v>283</v>
      </c>
      <c r="C1404" s="1012" t="s">
        <v>2249</v>
      </c>
      <c r="D1404" s="1012" t="s">
        <v>2250</v>
      </c>
      <c r="E1404" s="1012" t="s">
        <v>83</v>
      </c>
      <c r="F1404" s="1013">
        <v>40165</v>
      </c>
      <c r="G1404" s="1012" t="s">
        <v>283</v>
      </c>
      <c r="H1404" s="1015">
        <v>1230000</v>
      </c>
      <c r="I1404" s="1015"/>
      <c r="J1404" s="1015"/>
      <c r="K1404" s="1012" t="s">
        <v>283</v>
      </c>
      <c r="L1404" s="1015"/>
      <c r="M1404" s="1015"/>
      <c r="N1404" s="1016"/>
      <c r="O1404" s="1015"/>
      <c r="P1404" s="1015"/>
      <c r="Q1404" s="1015"/>
      <c r="R1404" s="1015"/>
      <c r="S1404" s="1016"/>
    </row>
    <row r="1405" spans="1:19">
      <c r="A1405" s="1012" t="s">
        <v>2248</v>
      </c>
      <c r="B1405" s="1012" t="s">
        <v>283</v>
      </c>
      <c r="C1405" s="1012" t="s">
        <v>2249</v>
      </c>
      <c r="D1405" s="1012" t="s">
        <v>2250</v>
      </c>
      <c r="E1405" s="1012" t="s">
        <v>83</v>
      </c>
      <c r="F1405" s="1013">
        <v>40996</v>
      </c>
      <c r="G1405" s="1012" t="s">
        <v>283</v>
      </c>
      <c r="H1405" s="1015"/>
      <c r="I1405" s="1015"/>
      <c r="J1405" s="1015"/>
      <c r="K1405" s="1012" t="s">
        <v>283</v>
      </c>
      <c r="L1405" s="1015">
        <v>2571000</v>
      </c>
      <c r="M1405" s="1015"/>
      <c r="N1405" s="1016">
        <v>2571</v>
      </c>
      <c r="O1405" s="1015">
        <v>1000</v>
      </c>
      <c r="P1405" s="1015"/>
      <c r="Q1405" s="1015"/>
      <c r="R1405" s="1015">
        <v>67000</v>
      </c>
      <c r="S1405" s="1016">
        <v>67</v>
      </c>
    </row>
    <row r="1406" spans="1:19">
      <c r="A1406" s="1012" t="s">
        <v>2251</v>
      </c>
      <c r="B1406" s="1012" t="s">
        <v>2252</v>
      </c>
      <c r="C1406" s="1012" t="s">
        <v>2253</v>
      </c>
      <c r="D1406" s="1012" t="s">
        <v>2254</v>
      </c>
      <c r="E1406" s="1012" t="s">
        <v>89</v>
      </c>
      <c r="F1406" s="1013">
        <v>39864</v>
      </c>
      <c r="G1406" s="1012" t="s">
        <v>284</v>
      </c>
      <c r="H1406" s="1015">
        <v>17211000</v>
      </c>
      <c r="I1406" s="1015">
        <v>0</v>
      </c>
      <c r="J1406" s="1015">
        <v>6442172.5</v>
      </c>
      <c r="K1406" s="1012" t="s">
        <v>898</v>
      </c>
      <c r="L1406" s="1015"/>
      <c r="M1406" s="1015"/>
      <c r="N1406" s="1016"/>
      <c r="O1406" s="1015"/>
      <c r="P1406" s="1015"/>
      <c r="Q1406" s="1015"/>
      <c r="R1406" s="1015"/>
      <c r="S1406" s="1016"/>
    </row>
    <row r="1407" spans="1:19">
      <c r="A1407" s="1012" t="s">
        <v>2251</v>
      </c>
      <c r="B1407" s="1012" t="s">
        <v>283</v>
      </c>
      <c r="C1407" s="1012" t="s">
        <v>2253</v>
      </c>
      <c r="D1407" s="1012" t="s">
        <v>2254</v>
      </c>
      <c r="E1407" s="1012" t="s">
        <v>89</v>
      </c>
      <c r="F1407" s="1013">
        <v>41759</v>
      </c>
      <c r="G1407" s="1012" t="s">
        <v>283</v>
      </c>
      <c r="H1407" s="1015"/>
      <c r="I1407" s="1015"/>
      <c r="J1407" s="1015"/>
      <c r="K1407" s="1012" t="s">
        <v>283</v>
      </c>
      <c r="L1407" s="1015">
        <v>6023850</v>
      </c>
      <c r="M1407" s="1015"/>
      <c r="N1407" s="1016">
        <v>20079500</v>
      </c>
      <c r="O1407" s="1015">
        <v>0.3</v>
      </c>
      <c r="P1407" s="1015">
        <v>-11187150</v>
      </c>
      <c r="Q1407" s="1015"/>
      <c r="R1407" s="1015"/>
      <c r="S1407" s="1016"/>
    </row>
    <row r="1408" spans="1:19">
      <c r="A1408" s="1012" t="s">
        <v>2255</v>
      </c>
      <c r="B1408" s="1012" t="s">
        <v>858</v>
      </c>
      <c r="C1408" s="1012" t="s">
        <v>2256</v>
      </c>
      <c r="D1408" s="1012" t="s">
        <v>1287</v>
      </c>
      <c r="E1408" s="1012" t="s">
        <v>89</v>
      </c>
      <c r="F1408" s="1013">
        <v>39766</v>
      </c>
      <c r="G1408" s="1012" t="s">
        <v>284</v>
      </c>
      <c r="H1408" s="1015">
        <v>1576000000</v>
      </c>
      <c r="I1408" s="1015">
        <v>0</v>
      </c>
      <c r="J1408" s="1015">
        <v>1709623333.3499999</v>
      </c>
      <c r="K1408" s="1012" t="s">
        <v>1196</v>
      </c>
      <c r="L1408" s="1015"/>
      <c r="M1408" s="1015"/>
      <c r="N1408" s="1016"/>
      <c r="O1408" s="1015"/>
      <c r="P1408" s="1015"/>
      <c r="Q1408" s="1015"/>
      <c r="R1408" s="1015"/>
      <c r="S1408" s="1016"/>
    </row>
    <row r="1409" spans="1:19">
      <c r="A1409" s="1012" t="s">
        <v>2255</v>
      </c>
      <c r="B1409" s="1012" t="s">
        <v>283</v>
      </c>
      <c r="C1409" s="1012" t="s">
        <v>2256</v>
      </c>
      <c r="D1409" s="1012" t="s">
        <v>1287</v>
      </c>
      <c r="E1409" s="1012" t="s">
        <v>89</v>
      </c>
      <c r="F1409" s="1013">
        <v>39981</v>
      </c>
      <c r="G1409" s="1012" t="s">
        <v>283</v>
      </c>
      <c r="H1409" s="1015"/>
      <c r="I1409" s="1015"/>
      <c r="J1409" s="1015"/>
      <c r="K1409" s="1012" t="s">
        <v>283</v>
      </c>
      <c r="L1409" s="1015">
        <v>1576000000</v>
      </c>
      <c r="M1409" s="1015"/>
      <c r="N1409" s="1016">
        <v>1576000</v>
      </c>
      <c r="O1409" s="1015">
        <v>1000</v>
      </c>
      <c r="P1409" s="1015"/>
      <c r="Q1409" s="1015"/>
      <c r="R1409" s="1015"/>
      <c r="S1409" s="1016"/>
    </row>
    <row r="1410" spans="1:19">
      <c r="A1410" s="1012" t="s">
        <v>2255</v>
      </c>
      <c r="B1410" s="1012" t="s">
        <v>283</v>
      </c>
      <c r="C1410" s="1012" t="s">
        <v>2256</v>
      </c>
      <c r="D1410" s="1012" t="s">
        <v>1287</v>
      </c>
      <c r="E1410" s="1012" t="s">
        <v>89</v>
      </c>
      <c r="F1410" s="1013">
        <v>40051</v>
      </c>
      <c r="G1410" s="1012" t="s">
        <v>283</v>
      </c>
      <c r="H1410" s="1015"/>
      <c r="I1410" s="1015"/>
      <c r="J1410" s="1015"/>
      <c r="K1410" s="1012" t="s">
        <v>283</v>
      </c>
      <c r="L1410" s="1015"/>
      <c r="M1410" s="1015"/>
      <c r="N1410" s="1016"/>
      <c r="O1410" s="1015"/>
      <c r="P1410" s="1015"/>
      <c r="Q1410" s="1015"/>
      <c r="R1410" s="1015">
        <v>87000000</v>
      </c>
      <c r="S1410" s="1016">
        <v>3824624</v>
      </c>
    </row>
    <row r="1411" spans="1:19">
      <c r="A1411" s="1012" t="s">
        <v>2257</v>
      </c>
      <c r="B1411" s="1012" t="s">
        <v>900</v>
      </c>
      <c r="C1411" s="1012" t="s">
        <v>2258</v>
      </c>
      <c r="D1411" s="1012" t="s">
        <v>2259</v>
      </c>
      <c r="E1411" s="1012" t="s">
        <v>1273</v>
      </c>
      <c r="F1411" s="1013">
        <v>39843</v>
      </c>
      <c r="G1411" s="1012" t="s">
        <v>285</v>
      </c>
      <c r="H1411" s="1015">
        <v>10000000</v>
      </c>
      <c r="I1411" s="1015">
        <v>0</v>
      </c>
      <c r="J1411" s="1015">
        <v>11930624.67</v>
      </c>
      <c r="K1411" s="1012" t="s">
        <v>1196</v>
      </c>
      <c r="L1411" s="1015"/>
      <c r="M1411" s="1015"/>
      <c r="N1411" s="1016"/>
      <c r="O1411" s="1015"/>
      <c r="P1411" s="1015"/>
      <c r="Q1411" s="1015"/>
      <c r="R1411" s="1015"/>
      <c r="S1411" s="1016"/>
    </row>
    <row r="1412" spans="1:19">
      <c r="A1412" s="1012" t="s">
        <v>2257</v>
      </c>
      <c r="B1412" s="1012" t="s">
        <v>283</v>
      </c>
      <c r="C1412" s="1012" t="s">
        <v>2258</v>
      </c>
      <c r="D1412" s="1012" t="s">
        <v>2259</v>
      </c>
      <c r="E1412" s="1012" t="s">
        <v>1273</v>
      </c>
      <c r="F1412" s="1013">
        <v>40801</v>
      </c>
      <c r="G1412" s="1012" t="s">
        <v>283</v>
      </c>
      <c r="H1412" s="1015"/>
      <c r="I1412" s="1015"/>
      <c r="J1412" s="1015"/>
      <c r="K1412" s="1012" t="s">
        <v>283</v>
      </c>
      <c r="L1412" s="1015">
        <v>10000000</v>
      </c>
      <c r="M1412" s="1015"/>
      <c r="N1412" s="1016">
        <v>10000</v>
      </c>
      <c r="O1412" s="1015">
        <v>1000</v>
      </c>
      <c r="P1412" s="1015"/>
      <c r="Q1412" s="1015"/>
      <c r="R1412" s="1015">
        <v>500000</v>
      </c>
      <c r="S1412" s="1016">
        <v>500</v>
      </c>
    </row>
    <row r="1413" spans="1:19">
      <c r="A1413" s="1012" t="s">
        <v>2260</v>
      </c>
      <c r="B1413" s="1012" t="s">
        <v>905</v>
      </c>
      <c r="C1413" s="1012" t="s">
        <v>2261</v>
      </c>
      <c r="D1413" s="1012" t="s">
        <v>2262</v>
      </c>
      <c r="E1413" s="1012" t="s">
        <v>188</v>
      </c>
      <c r="F1413" s="1013">
        <v>39857</v>
      </c>
      <c r="G1413" s="1012" t="s">
        <v>285</v>
      </c>
      <c r="H1413" s="1015">
        <v>10500000</v>
      </c>
      <c r="I1413" s="1015">
        <v>0</v>
      </c>
      <c r="J1413" s="1015">
        <v>11891847.5</v>
      </c>
      <c r="K1413" s="1012" t="s">
        <v>898</v>
      </c>
      <c r="L1413" s="1015"/>
      <c r="M1413" s="1015"/>
      <c r="N1413" s="1016"/>
      <c r="O1413" s="1015"/>
      <c r="P1413" s="1015"/>
      <c r="Q1413" s="1015"/>
      <c r="R1413" s="1015"/>
      <c r="S1413" s="1016"/>
    </row>
    <row r="1414" spans="1:19">
      <c r="A1414" s="1012" t="s">
        <v>2260</v>
      </c>
      <c r="B1414" s="1012" t="s">
        <v>283</v>
      </c>
      <c r="C1414" s="1012" t="s">
        <v>2261</v>
      </c>
      <c r="D1414" s="1012" t="s">
        <v>2262</v>
      </c>
      <c r="E1414" s="1012" t="s">
        <v>188</v>
      </c>
      <c r="F1414" s="1013">
        <v>41341</v>
      </c>
      <c r="G1414" s="1012" t="s">
        <v>283</v>
      </c>
      <c r="H1414" s="1015"/>
      <c r="I1414" s="1015"/>
      <c r="J1414" s="1015"/>
      <c r="K1414" s="1012" t="s">
        <v>283</v>
      </c>
      <c r="L1414" s="1015">
        <v>2000000</v>
      </c>
      <c r="M1414" s="1015"/>
      <c r="N1414" s="1016">
        <v>2000</v>
      </c>
      <c r="O1414" s="1015">
        <v>1032.1099999999999</v>
      </c>
      <c r="P1414" s="1015"/>
      <c r="Q1414" s="1015">
        <v>64220</v>
      </c>
      <c r="R1414" s="1015"/>
      <c r="S1414" s="1016"/>
    </row>
    <row r="1415" spans="1:19">
      <c r="A1415" s="1012" t="s">
        <v>2260</v>
      </c>
      <c r="B1415" s="1012" t="s">
        <v>283</v>
      </c>
      <c r="C1415" s="1012" t="s">
        <v>2261</v>
      </c>
      <c r="D1415" s="1012" t="s">
        <v>2262</v>
      </c>
      <c r="E1415" s="1012" t="s">
        <v>188</v>
      </c>
      <c r="F1415" s="1013">
        <v>41344</v>
      </c>
      <c r="G1415" s="1012" t="s">
        <v>283</v>
      </c>
      <c r="H1415" s="1015"/>
      <c r="I1415" s="1015"/>
      <c r="J1415" s="1015"/>
      <c r="K1415" s="1012" t="s">
        <v>283</v>
      </c>
      <c r="L1415" s="1015">
        <v>8500000</v>
      </c>
      <c r="M1415" s="1015"/>
      <c r="N1415" s="1016">
        <v>8500</v>
      </c>
      <c r="O1415" s="1015">
        <v>1032.1099999999999</v>
      </c>
      <c r="P1415" s="1015"/>
      <c r="Q1415" s="1015">
        <v>272935</v>
      </c>
      <c r="R1415" s="1015">
        <v>587634.55000000005</v>
      </c>
      <c r="S1415" s="1016">
        <v>525</v>
      </c>
    </row>
    <row r="1416" spans="1:19">
      <c r="A1416" s="1012" t="s">
        <v>2260</v>
      </c>
      <c r="B1416" s="1012" t="s">
        <v>283</v>
      </c>
      <c r="C1416" s="1012" t="s">
        <v>2261</v>
      </c>
      <c r="D1416" s="1012" t="s">
        <v>2262</v>
      </c>
      <c r="E1416" s="1012" t="s">
        <v>188</v>
      </c>
      <c r="F1416" s="1013">
        <v>41373</v>
      </c>
      <c r="G1416" s="1012" t="s">
        <v>283</v>
      </c>
      <c r="H1416" s="1015"/>
      <c r="I1416" s="1015"/>
      <c r="J1416" s="1015"/>
      <c r="K1416" s="1012" t="s">
        <v>283</v>
      </c>
      <c r="L1416" s="1015"/>
      <c r="M1416" s="1015">
        <v>-108371.55</v>
      </c>
      <c r="N1416" s="1016"/>
      <c r="O1416" s="1015"/>
      <c r="P1416" s="1015"/>
      <c r="Q1416" s="1015"/>
      <c r="R1416" s="1015"/>
      <c r="S1416" s="1016"/>
    </row>
    <row r="1417" spans="1:19">
      <c r="A1417" s="1012" t="s">
        <v>2263</v>
      </c>
      <c r="B1417" s="1012" t="s">
        <v>891</v>
      </c>
      <c r="C1417" s="1012" t="s">
        <v>2264</v>
      </c>
      <c r="D1417" s="1012" t="s">
        <v>2265</v>
      </c>
      <c r="E1417" s="1012" t="s">
        <v>188</v>
      </c>
      <c r="F1417" s="1013">
        <v>39857</v>
      </c>
      <c r="G1417" s="1012" t="s">
        <v>285</v>
      </c>
      <c r="H1417" s="1015">
        <v>1992000</v>
      </c>
      <c r="I1417" s="1015">
        <v>0</v>
      </c>
      <c r="J1417" s="1015">
        <v>2380393</v>
      </c>
      <c r="K1417" s="1012" t="s">
        <v>1196</v>
      </c>
      <c r="L1417" s="1015"/>
      <c r="M1417" s="1015"/>
      <c r="N1417" s="1016"/>
      <c r="O1417" s="1015"/>
      <c r="P1417" s="1015"/>
      <c r="Q1417" s="1015"/>
      <c r="R1417" s="1015"/>
      <c r="S1417" s="1016"/>
    </row>
    <row r="1418" spans="1:19">
      <c r="A1418" s="1012" t="s">
        <v>2263</v>
      </c>
      <c r="B1418" s="1012" t="s">
        <v>283</v>
      </c>
      <c r="C1418" s="1012" t="s">
        <v>2264</v>
      </c>
      <c r="D1418" s="1012" t="s">
        <v>2265</v>
      </c>
      <c r="E1418" s="1012" t="s">
        <v>188</v>
      </c>
      <c r="F1418" s="1013">
        <v>41283</v>
      </c>
      <c r="G1418" s="1012" t="s">
        <v>283</v>
      </c>
      <c r="H1418" s="1015"/>
      <c r="I1418" s="1015"/>
      <c r="J1418" s="1015"/>
      <c r="K1418" s="1012" t="s">
        <v>283</v>
      </c>
      <c r="L1418" s="1015">
        <v>1992000</v>
      </c>
      <c r="M1418" s="1015"/>
      <c r="N1418" s="1016">
        <v>1992</v>
      </c>
      <c r="O1418" s="1015">
        <v>1000</v>
      </c>
      <c r="P1418" s="1015"/>
      <c r="Q1418" s="1015"/>
      <c r="R1418" s="1015">
        <v>100000</v>
      </c>
      <c r="S1418" s="1016">
        <v>100</v>
      </c>
    </row>
    <row r="1419" spans="1:19">
      <c r="A1419" s="1012" t="s">
        <v>2266</v>
      </c>
      <c r="B1419" s="1012"/>
      <c r="C1419" s="1012" t="s">
        <v>2267</v>
      </c>
      <c r="D1419" s="1012" t="s">
        <v>2042</v>
      </c>
      <c r="E1419" s="1012" t="s">
        <v>105</v>
      </c>
      <c r="F1419" s="1013">
        <v>39843</v>
      </c>
      <c r="G1419" s="1012" t="s">
        <v>284</v>
      </c>
      <c r="H1419" s="1015">
        <v>7700000</v>
      </c>
      <c r="I1419" s="1015">
        <v>0</v>
      </c>
      <c r="J1419" s="1015">
        <v>8592336</v>
      </c>
      <c r="K1419" s="1012" t="s">
        <v>898</v>
      </c>
      <c r="L1419" s="1015"/>
      <c r="M1419" s="1015"/>
      <c r="N1419" s="1016"/>
      <c r="O1419" s="1015"/>
      <c r="P1419" s="1015"/>
      <c r="Q1419" s="1015"/>
      <c r="R1419" s="1015"/>
      <c r="S1419" s="1016"/>
    </row>
    <row r="1420" spans="1:19">
      <c r="A1420" s="1012" t="s">
        <v>2266</v>
      </c>
      <c r="B1420" s="1012" t="s">
        <v>283</v>
      </c>
      <c r="C1420" s="1012" t="s">
        <v>2267</v>
      </c>
      <c r="D1420" s="1012" t="s">
        <v>2042</v>
      </c>
      <c r="E1420" s="1012" t="s">
        <v>105</v>
      </c>
      <c r="F1420" s="1013">
        <v>41213</v>
      </c>
      <c r="G1420" s="1012" t="s">
        <v>283</v>
      </c>
      <c r="H1420" s="1015"/>
      <c r="I1420" s="1015"/>
      <c r="J1420" s="1015"/>
      <c r="K1420" s="1012" t="s">
        <v>283</v>
      </c>
      <c r="L1420" s="1015">
        <v>7095550</v>
      </c>
      <c r="M1420" s="1015"/>
      <c r="N1420" s="1016">
        <v>7700</v>
      </c>
      <c r="O1420" s="1015">
        <v>921.5</v>
      </c>
      <c r="P1420" s="1015">
        <v>-604450</v>
      </c>
      <c r="Q1420" s="1015"/>
      <c r="R1420" s="1015"/>
      <c r="S1420" s="1016"/>
    </row>
    <row r="1421" spans="1:19">
      <c r="A1421" s="1012" t="s">
        <v>2266</v>
      </c>
      <c r="B1421" s="1012" t="s">
        <v>283</v>
      </c>
      <c r="C1421" s="1012" t="s">
        <v>2267</v>
      </c>
      <c r="D1421" s="1012" t="s">
        <v>2042</v>
      </c>
      <c r="E1421" s="1012" t="s">
        <v>105</v>
      </c>
      <c r="F1421" s="1013">
        <v>41285</v>
      </c>
      <c r="G1421" s="1012" t="s">
        <v>283</v>
      </c>
      <c r="H1421" s="1015"/>
      <c r="I1421" s="1015"/>
      <c r="J1421" s="1015"/>
      <c r="K1421" s="1012" t="s">
        <v>283</v>
      </c>
      <c r="L1421" s="1015"/>
      <c r="M1421" s="1015">
        <v>-70955.5</v>
      </c>
      <c r="N1421" s="1016"/>
      <c r="O1421" s="1015"/>
      <c r="P1421" s="1015"/>
      <c r="Q1421" s="1015"/>
      <c r="R1421" s="1015"/>
      <c r="S1421" s="1016"/>
    </row>
    <row r="1422" spans="1:19">
      <c r="A1422" s="1012" t="s">
        <v>2266</v>
      </c>
      <c r="B1422" s="1012" t="s">
        <v>283</v>
      </c>
      <c r="C1422" s="1012" t="s">
        <v>2267</v>
      </c>
      <c r="D1422" s="1012" t="s">
        <v>2042</v>
      </c>
      <c r="E1422" s="1012" t="s">
        <v>105</v>
      </c>
      <c r="F1422" s="1013">
        <v>41311</v>
      </c>
      <c r="G1422" s="1012" t="s">
        <v>283</v>
      </c>
      <c r="H1422" s="1015"/>
      <c r="I1422" s="1015"/>
      <c r="J1422" s="1015"/>
      <c r="K1422" s="1012" t="s">
        <v>283</v>
      </c>
      <c r="L1422" s="1015"/>
      <c r="M1422" s="1015"/>
      <c r="N1422" s="1016"/>
      <c r="O1422" s="1015"/>
      <c r="P1422" s="1015"/>
      <c r="Q1422" s="1015"/>
      <c r="R1422" s="1015">
        <v>122887.5</v>
      </c>
      <c r="S1422" s="1016">
        <v>163830</v>
      </c>
    </row>
    <row r="1423" spans="1:19">
      <c r="A1423" s="1012" t="s">
        <v>2268</v>
      </c>
      <c r="B1423" s="1012" t="s">
        <v>953</v>
      </c>
      <c r="C1423" s="1012" t="s">
        <v>2269</v>
      </c>
      <c r="D1423" s="1012" t="s">
        <v>2270</v>
      </c>
      <c r="E1423" s="1012" t="s">
        <v>6</v>
      </c>
      <c r="F1423" s="1013">
        <v>39787</v>
      </c>
      <c r="G1423" s="1012" t="s">
        <v>284</v>
      </c>
      <c r="H1423" s="1015">
        <v>13500000</v>
      </c>
      <c r="I1423" s="1015">
        <v>0</v>
      </c>
      <c r="J1423" s="1015">
        <v>15871250</v>
      </c>
      <c r="K1423" s="1012" t="s">
        <v>1196</v>
      </c>
      <c r="L1423" s="1015"/>
      <c r="M1423" s="1015"/>
      <c r="N1423" s="1016"/>
      <c r="O1423" s="1015"/>
      <c r="P1423" s="1015"/>
      <c r="Q1423" s="1015"/>
      <c r="R1423" s="1015"/>
      <c r="S1423" s="1016"/>
    </row>
    <row r="1424" spans="1:19">
      <c r="A1424" s="1012" t="s">
        <v>2268</v>
      </c>
      <c r="B1424" s="1012" t="s">
        <v>283</v>
      </c>
      <c r="C1424" s="1012" t="s">
        <v>2269</v>
      </c>
      <c r="D1424" s="1012" t="s">
        <v>2270</v>
      </c>
      <c r="E1424" s="1012" t="s">
        <v>6</v>
      </c>
      <c r="F1424" s="1013">
        <v>40766</v>
      </c>
      <c r="G1424" s="1012" t="s">
        <v>283</v>
      </c>
      <c r="H1424" s="1015"/>
      <c r="I1424" s="1015"/>
      <c r="J1424" s="1015"/>
      <c r="K1424" s="1012" t="s">
        <v>283</v>
      </c>
      <c r="L1424" s="1015">
        <v>13500000</v>
      </c>
      <c r="M1424" s="1015"/>
      <c r="N1424" s="1016">
        <v>13500</v>
      </c>
      <c r="O1424" s="1015">
        <v>1000</v>
      </c>
      <c r="P1424" s="1015"/>
      <c r="Q1424" s="1015"/>
      <c r="R1424" s="1015"/>
      <c r="S1424" s="1016"/>
    </row>
    <row r="1425" spans="1:19">
      <c r="A1425" s="1012" t="s">
        <v>2268</v>
      </c>
      <c r="B1425" s="1012" t="s">
        <v>283</v>
      </c>
      <c r="C1425" s="1012" t="s">
        <v>2269</v>
      </c>
      <c r="D1425" s="1012" t="s">
        <v>2270</v>
      </c>
      <c r="E1425" s="1012" t="s">
        <v>6</v>
      </c>
      <c r="F1425" s="1013">
        <v>40814</v>
      </c>
      <c r="G1425" s="1012" t="s">
        <v>283</v>
      </c>
      <c r="H1425" s="1015"/>
      <c r="I1425" s="1015"/>
      <c r="J1425" s="1015"/>
      <c r="K1425" s="1012" t="s">
        <v>283</v>
      </c>
      <c r="L1425" s="1015"/>
      <c r="M1425" s="1015"/>
      <c r="N1425" s="1016"/>
      <c r="O1425" s="1015"/>
      <c r="P1425" s="1015"/>
      <c r="Q1425" s="1015"/>
      <c r="R1425" s="1015">
        <v>560000</v>
      </c>
      <c r="S1425" s="1016">
        <v>350346</v>
      </c>
    </row>
    <row r="1426" spans="1:19">
      <c r="A1426" s="1012" t="s">
        <v>2271</v>
      </c>
      <c r="B1426" s="1012" t="s">
        <v>1049</v>
      </c>
      <c r="C1426" s="1012" t="s">
        <v>2272</v>
      </c>
      <c r="D1426" s="1012" t="s">
        <v>2273</v>
      </c>
      <c r="E1426" s="1012" t="s">
        <v>83</v>
      </c>
      <c r="F1426" s="1013">
        <v>39829</v>
      </c>
      <c r="G1426" s="1012" t="s">
        <v>284</v>
      </c>
      <c r="H1426" s="1015">
        <v>38263000</v>
      </c>
      <c r="I1426" s="1015">
        <v>0</v>
      </c>
      <c r="J1426" s="1015">
        <v>40521918.609999999</v>
      </c>
      <c r="K1426" s="1012" t="s">
        <v>1196</v>
      </c>
      <c r="L1426" s="1015"/>
      <c r="M1426" s="1015"/>
      <c r="N1426" s="1016"/>
      <c r="O1426" s="1015"/>
      <c r="P1426" s="1015"/>
      <c r="Q1426" s="1015"/>
      <c r="R1426" s="1015"/>
      <c r="S1426" s="1016"/>
    </row>
    <row r="1427" spans="1:19">
      <c r="A1427" s="1012" t="s">
        <v>2271</v>
      </c>
      <c r="B1427" s="1012" t="s">
        <v>283</v>
      </c>
      <c r="C1427" s="1012" t="s">
        <v>2272</v>
      </c>
      <c r="D1427" s="1012" t="s">
        <v>2273</v>
      </c>
      <c r="E1427" s="1012" t="s">
        <v>83</v>
      </c>
      <c r="F1427" s="1013">
        <v>40177</v>
      </c>
      <c r="G1427" s="1012" t="s">
        <v>283</v>
      </c>
      <c r="H1427" s="1015"/>
      <c r="I1427" s="1015"/>
      <c r="J1427" s="1015"/>
      <c r="K1427" s="1012" t="s">
        <v>283</v>
      </c>
      <c r="L1427" s="1015">
        <v>38263000</v>
      </c>
      <c r="M1427" s="1015"/>
      <c r="N1427" s="1016">
        <v>38263</v>
      </c>
      <c r="O1427" s="1015">
        <v>1000</v>
      </c>
      <c r="P1427" s="1015"/>
      <c r="Q1427" s="1015"/>
      <c r="R1427" s="1015"/>
      <c r="S1427" s="1016"/>
    </row>
    <row r="1428" spans="1:19">
      <c r="A1428" s="1012" t="s">
        <v>2271</v>
      </c>
      <c r="B1428" s="1012" t="s">
        <v>283</v>
      </c>
      <c r="C1428" s="1012" t="s">
        <v>2272</v>
      </c>
      <c r="D1428" s="1012" t="s">
        <v>2273</v>
      </c>
      <c r="E1428" s="1012" t="s">
        <v>83</v>
      </c>
      <c r="F1428" s="1013">
        <v>40212</v>
      </c>
      <c r="G1428" s="1012" t="s">
        <v>283</v>
      </c>
      <c r="H1428" s="1015"/>
      <c r="I1428" s="1015"/>
      <c r="J1428" s="1015"/>
      <c r="K1428" s="1012" t="s">
        <v>283</v>
      </c>
      <c r="L1428" s="1015"/>
      <c r="M1428" s="1015"/>
      <c r="N1428" s="1016"/>
      <c r="O1428" s="1015"/>
      <c r="P1428" s="1015"/>
      <c r="Q1428" s="1015"/>
      <c r="R1428" s="1015">
        <v>430797</v>
      </c>
      <c r="S1428" s="1016">
        <v>190427</v>
      </c>
    </row>
    <row r="1429" spans="1:19">
      <c r="A1429" s="1012" t="s">
        <v>2274</v>
      </c>
      <c r="B1429" s="1012" t="s">
        <v>924</v>
      </c>
      <c r="C1429" s="1012" t="s">
        <v>2275</v>
      </c>
      <c r="D1429" s="1012" t="s">
        <v>2276</v>
      </c>
      <c r="E1429" s="1012" t="s">
        <v>6</v>
      </c>
      <c r="F1429" s="1013">
        <v>39843</v>
      </c>
      <c r="G1429" s="1012" t="s">
        <v>285</v>
      </c>
      <c r="H1429" s="1015">
        <v>2080000</v>
      </c>
      <c r="I1429" s="1015">
        <v>0</v>
      </c>
      <c r="J1429" s="1015">
        <v>2654758.89</v>
      </c>
      <c r="K1429" s="1012" t="s">
        <v>1196</v>
      </c>
      <c r="L1429" s="1015"/>
      <c r="M1429" s="1015"/>
      <c r="N1429" s="1016"/>
      <c r="O1429" s="1015"/>
      <c r="P1429" s="1015"/>
      <c r="Q1429" s="1015"/>
      <c r="R1429" s="1015"/>
      <c r="S1429" s="1016"/>
    </row>
    <row r="1430" spans="1:19">
      <c r="A1430" s="1012" t="s">
        <v>2274</v>
      </c>
      <c r="B1430" s="1012" t="s">
        <v>283</v>
      </c>
      <c r="C1430" s="1012" t="s">
        <v>2275</v>
      </c>
      <c r="D1430" s="1012" t="s">
        <v>2276</v>
      </c>
      <c r="E1430" s="1012" t="s">
        <v>6</v>
      </c>
      <c r="F1430" s="1013">
        <v>41542</v>
      </c>
      <c r="G1430" s="1012" t="s">
        <v>283</v>
      </c>
      <c r="H1430" s="1015"/>
      <c r="I1430" s="1015"/>
      <c r="J1430" s="1015"/>
      <c r="K1430" s="1012" t="s">
        <v>283</v>
      </c>
      <c r="L1430" s="1015">
        <v>2080000</v>
      </c>
      <c r="M1430" s="1015"/>
      <c r="N1430" s="1016">
        <v>2080</v>
      </c>
      <c r="O1430" s="1015">
        <v>1000</v>
      </c>
      <c r="P1430" s="1015"/>
      <c r="Q1430" s="1015"/>
      <c r="R1430" s="1015">
        <v>104000</v>
      </c>
      <c r="S1430" s="1016">
        <v>104</v>
      </c>
    </row>
    <row r="1431" spans="1:19">
      <c r="A1431" s="1012" t="s">
        <v>2277</v>
      </c>
      <c r="B1431" s="1012" t="s">
        <v>858</v>
      </c>
      <c r="C1431" s="1012" t="s">
        <v>2278</v>
      </c>
      <c r="D1431" s="1012" t="s">
        <v>2279</v>
      </c>
      <c r="E1431" s="1012" t="s">
        <v>967</v>
      </c>
      <c r="F1431" s="1013">
        <v>39787</v>
      </c>
      <c r="G1431" s="1012" t="s">
        <v>284</v>
      </c>
      <c r="H1431" s="1015">
        <v>7000000</v>
      </c>
      <c r="I1431" s="1015">
        <v>0</v>
      </c>
      <c r="J1431" s="1015">
        <v>7438888.8899999997</v>
      </c>
      <c r="K1431" s="1012" t="s">
        <v>1196</v>
      </c>
      <c r="L1431" s="1015"/>
      <c r="M1431" s="1015"/>
      <c r="N1431" s="1016"/>
      <c r="O1431" s="1015"/>
      <c r="P1431" s="1015"/>
      <c r="Q1431" s="1015"/>
      <c r="R1431" s="1015"/>
      <c r="S1431" s="1016"/>
    </row>
    <row r="1432" spans="1:19">
      <c r="A1432" s="1012" t="s">
        <v>2277</v>
      </c>
      <c r="B1432" s="1012" t="s">
        <v>283</v>
      </c>
      <c r="C1432" s="1012" t="s">
        <v>2278</v>
      </c>
      <c r="D1432" s="1012" t="s">
        <v>2279</v>
      </c>
      <c r="E1432" s="1012" t="s">
        <v>967</v>
      </c>
      <c r="F1432" s="1013">
        <v>40009</v>
      </c>
      <c r="G1432" s="1012" t="s">
        <v>283</v>
      </c>
      <c r="H1432" s="1015"/>
      <c r="I1432" s="1015"/>
      <c r="J1432" s="1015"/>
      <c r="K1432" s="1012" t="s">
        <v>283</v>
      </c>
      <c r="L1432" s="1015">
        <v>7000000</v>
      </c>
      <c r="M1432" s="1015"/>
      <c r="N1432" s="1016">
        <v>7000</v>
      </c>
      <c r="O1432" s="1015">
        <v>1000</v>
      </c>
      <c r="P1432" s="1015"/>
      <c r="Q1432" s="1015"/>
      <c r="R1432" s="1015"/>
      <c r="S1432" s="1016"/>
    </row>
    <row r="1433" spans="1:19">
      <c r="A1433" s="1012" t="s">
        <v>2277</v>
      </c>
      <c r="B1433" s="1012" t="s">
        <v>283</v>
      </c>
      <c r="C1433" s="1012" t="s">
        <v>2278</v>
      </c>
      <c r="D1433" s="1012" t="s">
        <v>2279</v>
      </c>
      <c r="E1433" s="1012" t="s">
        <v>967</v>
      </c>
      <c r="F1433" s="1013">
        <v>40058</v>
      </c>
      <c r="G1433" s="1012" t="s">
        <v>283</v>
      </c>
      <c r="H1433" s="1015"/>
      <c r="I1433" s="1015"/>
      <c r="J1433" s="1015"/>
      <c r="K1433" s="1012" t="s">
        <v>283</v>
      </c>
      <c r="L1433" s="1015"/>
      <c r="M1433" s="1015"/>
      <c r="N1433" s="1016"/>
      <c r="O1433" s="1015"/>
      <c r="P1433" s="1015"/>
      <c r="Q1433" s="1015"/>
      <c r="R1433" s="1015">
        <v>225000</v>
      </c>
      <c r="S1433" s="1016">
        <v>141892</v>
      </c>
    </row>
    <row r="1434" spans="1:19">
      <c r="A1434" s="1012" t="s">
        <v>2280</v>
      </c>
      <c r="B1434" s="1012" t="s">
        <v>858</v>
      </c>
      <c r="C1434" s="1012" t="s">
        <v>2281</v>
      </c>
      <c r="D1434" s="1012" t="s">
        <v>1568</v>
      </c>
      <c r="E1434" s="1012" t="s">
        <v>153</v>
      </c>
      <c r="F1434" s="1013">
        <v>39794</v>
      </c>
      <c r="G1434" s="1012" t="s">
        <v>284</v>
      </c>
      <c r="H1434" s="1015">
        <v>100000000</v>
      </c>
      <c r="I1434" s="1015">
        <v>0</v>
      </c>
      <c r="J1434" s="1015">
        <v>102713888.89</v>
      </c>
      <c r="K1434" s="1012" t="s">
        <v>1196</v>
      </c>
      <c r="L1434" s="1015"/>
      <c r="M1434" s="1015"/>
      <c r="N1434" s="1016"/>
      <c r="O1434" s="1015"/>
      <c r="P1434" s="1015"/>
      <c r="Q1434" s="1015"/>
      <c r="R1434" s="1015"/>
      <c r="S1434" s="1016"/>
    </row>
    <row r="1435" spans="1:19">
      <c r="A1435" s="1012" t="s">
        <v>2280</v>
      </c>
      <c r="B1435" s="1012" t="s">
        <v>283</v>
      </c>
      <c r="C1435" s="1012" t="s">
        <v>2281</v>
      </c>
      <c r="D1435" s="1012" t="s">
        <v>1568</v>
      </c>
      <c r="E1435" s="1012" t="s">
        <v>153</v>
      </c>
      <c r="F1435" s="1013">
        <v>39903</v>
      </c>
      <c r="G1435" s="1012" t="s">
        <v>283</v>
      </c>
      <c r="H1435" s="1015"/>
      <c r="I1435" s="1015"/>
      <c r="J1435" s="1015"/>
      <c r="K1435" s="1012" t="s">
        <v>283</v>
      </c>
      <c r="L1435" s="1015">
        <v>100000000</v>
      </c>
      <c r="M1435" s="1015"/>
      <c r="N1435" s="1016">
        <v>100000</v>
      </c>
      <c r="O1435" s="1015">
        <v>1000</v>
      </c>
      <c r="P1435" s="1015"/>
      <c r="Q1435" s="1015"/>
      <c r="R1435" s="1015"/>
      <c r="S1435" s="1016"/>
    </row>
    <row r="1436" spans="1:19">
      <c r="A1436" s="1012" t="s">
        <v>2280</v>
      </c>
      <c r="B1436" s="1012" t="s">
        <v>283</v>
      </c>
      <c r="C1436" s="1012" t="s">
        <v>2281</v>
      </c>
      <c r="D1436" s="1012" t="s">
        <v>1568</v>
      </c>
      <c r="E1436" s="1012" t="s">
        <v>153</v>
      </c>
      <c r="F1436" s="1013">
        <v>39941</v>
      </c>
      <c r="G1436" s="1012" t="s">
        <v>283</v>
      </c>
      <c r="H1436" s="1015"/>
      <c r="I1436" s="1015"/>
      <c r="J1436" s="1015"/>
      <c r="K1436" s="1012" t="s">
        <v>283</v>
      </c>
      <c r="L1436" s="1015"/>
      <c r="M1436" s="1015"/>
      <c r="N1436" s="1016"/>
      <c r="O1436" s="1015"/>
      <c r="P1436" s="1015"/>
      <c r="Q1436" s="1015"/>
      <c r="R1436" s="1015">
        <v>1200000</v>
      </c>
      <c r="S1436" s="1016">
        <v>813008</v>
      </c>
    </row>
    <row r="1437" spans="1:19">
      <c r="A1437" s="1012" t="s">
        <v>2282</v>
      </c>
      <c r="B1437" s="1012"/>
      <c r="C1437" s="1012" t="s">
        <v>2283</v>
      </c>
      <c r="D1437" s="1012" t="s">
        <v>2284</v>
      </c>
      <c r="E1437" s="1012" t="s">
        <v>89</v>
      </c>
      <c r="F1437" s="1013">
        <v>39829</v>
      </c>
      <c r="G1437" s="1012" t="s">
        <v>284</v>
      </c>
      <c r="H1437" s="1015">
        <v>73000000</v>
      </c>
      <c r="I1437" s="1015">
        <v>0</v>
      </c>
      <c r="J1437" s="1015">
        <v>31423238.489999998</v>
      </c>
      <c r="K1437" s="1012" t="s">
        <v>898</v>
      </c>
      <c r="L1437" s="1015"/>
      <c r="M1437" s="1015"/>
      <c r="N1437" s="1016"/>
      <c r="O1437" s="1015"/>
      <c r="P1437" s="1015"/>
      <c r="Q1437" s="1015"/>
      <c r="R1437" s="1015"/>
      <c r="S1437" s="1016"/>
    </row>
    <row r="1438" spans="1:19">
      <c r="A1438" s="1012" t="s">
        <v>2282</v>
      </c>
      <c r="B1438" s="1012" t="s">
        <v>283</v>
      </c>
      <c r="C1438" s="1012" t="s">
        <v>2283</v>
      </c>
      <c r="D1438" s="1012" t="s">
        <v>2284</v>
      </c>
      <c r="E1438" s="1012" t="s">
        <v>89</v>
      </c>
      <c r="F1438" s="1013">
        <v>41344</v>
      </c>
      <c r="G1438" s="1012" t="s">
        <v>283</v>
      </c>
      <c r="H1438" s="1015"/>
      <c r="I1438" s="1015"/>
      <c r="J1438" s="1015"/>
      <c r="K1438" s="1012" t="s">
        <v>283</v>
      </c>
      <c r="L1438" s="1015">
        <v>24684870</v>
      </c>
      <c r="M1438" s="1015"/>
      <c r="N1438" s="1016">
        <v>70028</v>
      </c>
      <c r="O1438" s="1015">
        <v>352.5</v>
      </c>
      <c r="P1438" s="1015">
        <v>-45343130</v>
      </c>
      <c r="Q1438" s="1015"/>
      <c r="R1438" s="1015"/>
      <c r="S1438" s="1016"/>
    </row>
    <row r="1439" spans="1:19">
      <c r="A1439" s="1012" t="s">
        <v>2282</v>
      </c>
      <c r="B1439" s="1012" t="s">
        <v>283</v>
      </c>
      <c r="C1439" s="1012" t="s">
        <v>2283</v>
      </c>
      <c r="D1439" s="1012" t="s">
        <v>2284</v>
      </c>
      <c r="E1439" s="1012" t="s">
        <v>89</v>
      </c>
      <c r="F1439" s="1013">
        <v>41359</v>
      </c>
      <c r="G1439" s="1012" t="s">
        <v>283</v>
      </c>
      <c r="H1439" s="1015"/>
      <c r="I1439" s="1015"/>
      <c r="J1439" s="1015"/>
      <c r="K1439" s="1012" t="s">
        <v>283</v>
      </c>
      <c r="L1439" s="1015">
        <v>452424</v>
      </c>
      <c r="M1439" s="1015"/>
      <c r="N1439" s="1016">
        <v>1200</v>
      </c>
      <c r="O1439" s="1015">
        <v>377.02</v>
      </c>
      <c r="P1439" s="1015">
        <v>-747576</v>
      </c>
      <c r="Q1439" s="1015"/>
      <c r="R1439" s="1015"/>
      <c r="S1439" s="1016"/>
    </row>
    <row r="1440" spans="1:19">
      <c r="A1440" s="1012" t="s">
        <v>2282</v>
      </c>
      <c r="B1440" s="1012" t="s">
        <v>283</v>
      </c>
      <c r="C1440" s="1012" t="s">
        <v>2283</v>
      </c>
      <c r="D1440" s="1012" t="s">
        <v>2284</v>
      </c>
      <c r="E1440" s="1012" t="s">
        <v>89</v>
      </c>
      <c r="F1440" s="1013">
        <v>41360</v>
      </c>
      <c r="G1440" s="1012" t="s">
        <v>283</v>
      </c>
      <c r="H1440" s="1015"/>
      <c r="I1440" s="1015"/>
      <c r="J1440" s="1015"/>
      <c r="K1440" s="1012" t="s">
        <v>283</v>
      </c>
      <c r="L1440" s="1015">
        <v>668079.43999999994</v>
      </c>
      <c r="M1440" s="1015"/>
      <c r="N1440" s="1016">
        <v>1772</v>
      </c>
      <c r="O1440" s="1015">
        <v>377.02</v>
      </c>
      <c r="P1440" s="1015">
        <v>-1103920.56</v>
      </c>
      <c r="Q1440" s="1015"/>
      <c r="R1440" s="1015"/>
      <c r="S1440" s="1016"/>
    </row>
    <row r="1441" spans="1:19">
      <c r="A1441" s="1012" t="s">
        <v>2282</v>
      </c>
      <c r="B1441" s="1012" t="s">
        <v>283</v>
      </c>
      <c r="C1441" s="1012" t="s">
        <v>2283</v>
      </c>
      <c r="D1441" s="1012" t="s">
        <v>2284</v>
      </c>
      <c r="E1441" s="1012" t="s">
        <v>89</v>
      </c>
      <c r="F1441" s="1013">
        <v>41373</v>
      </c>
      <c r="G1441" s="1012" t="s">
        <v>283</v>
      </c>
      <c r="H1441" s="1015"/>
      <c r="I1441" s="1015"/>
      <c r="J1441" s="1015"/>
      <c r="K1441" s="1012" t="s">
        <v>283</v>
      </c>
      <c r="L1441" s="1015"/>
      <c r="M1441" s="1015">
        <v>-258053.73</v>
      </c>
      <c r="N1441" s="1016"/>
      <c r="O1441" s="1015"/>
      <c r="P1441" s="1015"/>
      <c r="Q1441" s="1015"/>
      <c r="R1441" s="1015"/>
      <c r="S1441" s="1016"/>
    </row>
    <row r="1442" spans="1:19">
      <c r="A1442" s="1012" t="s">
        <v>2282</v>
      </c>
      <c r="B1442" s="1012" t="s">
        <v>283</v>
      </c>
      <c r="C1442" s="1012" t="s">
        <v>2283</v>
      </c>
      <c r="D1442" s="1012" t="s">
        <v>2284</v>
      </c>
      <c r="E1442" s="1012" t="s">
        <v>89</v>
      </c>
      <c r="F1442" s="1013">
        <v>41436</v>
      </c>
      <c r="G1442" s="1012" t="s">
        <v>283</v>
      </c>
      <c r="H1442" s="1015"/>
      <c r="I1442" s="1015"/>
      <c r="J1442" s="1015"/>
      <c r="K1442" s="1012" t="s">
        <v>283</v>
      </c>
      <c r="L1442" s="1015"/>
      <c r="M1442" s="1015"/>
      <c r="N1442" s="1016"/>
      <c r="O1442" s="1015"/>
      <c r="P1442" s="1015"/>
      <c r="Q1442" s="1015"/>
      <c r="R1442" s="1015">
        <v>106891</v>
      </c>
      <c r="S1442" s="1016">
        <v>815339</v>
      </c>
    </row>
    <row r="1443" spans="1:19">
      <c r="A1443" s="1012" t="s">
        <v>2285</v>
      </c>
      <c r="B1443" s="1012" t="s">
        <v>905</v>
      </c>
      <c r="C1443" s="1012" t="s">
        <v>2286</v>
      </c>
      <c r="D1443" s="1012" t="s">
        <v>2265</v>
      </c>
      <c r="E1443" s="1012" t="s">
        <v>931</v>
      </c>
      <c r="F1443" s="1013">
        <v>39920</v>
      </c>
      <c r="G1443" s="1012" t="s">
        <v>285</v>
      </c>
      <c r="H1443" s="1015">
        <v>2816000</v>
      </c>
      <c r="I1443" s="1015">
        <v>0</v>
      </c>
      <c r="J1443" s="1015">
        <v>3403603.15</v>
      </c>
      <c r="K1443" s="1012" t="s">
        <v>898</v>
      </c>
      <c r="L1443" s="1015"/>
      <c r="M1443" s="1015"/>
      <c r="N1443" s="1016"/>
      <c r="O1443" s="1015"/>
      <c r="P1443" s="1015"/>
      <c r="Q1443" s="1015"/>
      <c r="R1443" s="1015"/>
      <c r="S1443" s="1016"/>
    </row>
    <row r="1444" spans="1:19">
      <c r="A1444" s="1012" t="s">
        <v>2285</v>
      </c>
      <c r="B1444" s="1012" t="s">
        <v>283</v>
      </c>
      <c r="C1444" s="1012" t="s">
        <v>2286</v>
      </c>
      <c r="D1444" s="1012" t="s">
        <v>2265</v>
      </c>
      <c r="E1444" s="1012" t="s">
        <v>931</v>
      </c>
      <c r="F1444" s="1013">
        <v>41474</v>
      </c>
      <c r="G1444" s="1012" t="s">
        <v>283</v>
      </c>
      <c r="H1444" s="1015"/>
      <c r="I1444" s="1015"/>
      <c r="J1444" s="1015"/>
      <c r="K1444" s="1012" t="s">
        <v>283</v>
      </c>
      <c r="L1444" s="1015">
        <v>1239000</v>
      </c>
      <c r="M1444" s="1015"/>
      <c r="N1444" s="1016">
        <v>1239</v>
      </c>
      <c r="O1444" s="1015">
        <v>1142.9000000000001</v>
      </c>
      <c r="P1444" s="1015"/>
      <c r="Q1444" s="1015">
        <v>177053.1</v>
      </c>
      <c r="R1444" s="1015"/>
      <c r="S1444" s="1016"/>
    </row>
    <row r="1445" spans="1:19">
      <c r="A1445" s="1012" t="s">
        <v>2285</v>
      </c>
      <c r="B1445" s="1012" t="s">
        <v>283</v>
      </c>
      <c r="C1445" s="1012" t="s">
        <v>2286</v>
      </c>
      <c r="D1445" s="1012" t="s">
        <v>2265</v>
      </c>
      <c r="E1445" s="1012" t="s">
        <v>931</v>
      </c>
      <c r="F1445" s="1013">
        <v>41477</v>
      </c>
      <c r="G1445" s="1012" t="s">
        <v>283</v>
      </c>
      <c r="H1445" s="1015"/>
      <c r="I1445" s="1015"/>
      <c r="J1445" s="1015"/>
      <c r="K1445" s="1012" t="s">
        <v>283</v>
      </c>
      <c r="L1445" s="1015">
        <v>1577000</v>
      </c>
      <c r="M1445" s="1015"/>
      <c r="N1445" s="1016">
        <v>1577</v>
      </c>
      <c r="O1445" s="1015">
        <v>1142.9000000000001</v>
      </c>
      <c r="P1445" s="1015"/>
      <c r="Q1445" s="1015">
        <v>225353.3</v>
      </c>
      <c r="R1445" s="1015">
        <v>159886.25</v>
      </c>
      <c r="S1445" s="1016">
        <v>141</v>
      </c>
    </row>
    <row r="1446" spans="1:19">
      <c r="A1446" s="1012" t="s">
        <v>2285</v>
      </c>
      <c r="B1446" s="1012" t="s">
        <v>283</v>
      </c>
      <c r="C1446" s="1012" t="s">
        <v>2286</v>
      </c>
      <c r="D1446" s="1012" t="s">
        <v>2265</v>
      </c>
      <c r="E1446" s="1012" t="s">
        <v>931</v>
      </c>
      <c r="F1446" s="1013">
        <v>41529</v>
      </c>
      <c r="G1446" s="1012" t="s">
        <v>283</v>
      </c>
      <c r="H1446" s="1015"/>
      <c r="I1446" s="1015"/>
      <c r="J1446" s="1015"/>
      <c r="K1446" s="1012" t="s">
        <v>283</v>
      </c>
      <c r="L1446" s="1015"/>
      <c r="M1446" s="1015">
        <v>-25000</v>
      </c>
      <c r="N1446" s="1016"/>
      <c r="O1446" s="1015"/>
      <c r="P1446" s="1015"/>
      <c r="Q1446" s="1015"/>
      <c r="R1446" s="1015"/>
      <c r="S1446" s="1016"/>
    </row>
    <row r="1447" spans="1:19">
      <c r="A1447" s="1012" t="s">
        <v>2287</v>
      </c>
      <c r="B1447" s="1012" t="s">
        <v>2288</v>
      </c>
      <c r="C1447" s="1012" t="s">
        <v>2289</v>
      </c>
      <c r="D1447" s="1012" t="s">
        <v>1302</v>
      </c>
      <c r="E1447" s="1012" t="s">
        <v>19</v>
      </c>
      <c r="F1447" s="1013">
        <v>39941</v>
      </c>
      <c r="G1447" s="1012" t="s">
        <v>285</v>
      </c>
      <c r="H1447" s="1015">
        <v>5500000</v>
      </c>
      <c r="I1447" s="1015">
        <v>0</v>
      </c>
      <c r="J1447" s="1015">
        <v>0</v>
      </c>
      <c r="K1447" s="1012" t="s">
        <v>2930</v>
      </c>
      <c r="L1447" s="1015"/>
      <c r="M1447" s="1015"/>
      <c r="N1447" s="1016"/>
      <c r="O1447" s="1015"/>
      <c r="P1447" s="1015"/>
      <c r="Q1447" s="1015"/>
      <c r="R1447" s="1015"/>
      <c r="S1447" s="1016"/>
    </row>
    <row r="1448" spans="1:19">
      <c r="A1448" s="1012" t="s">
        <v>2287</v>
      </c>
      <c r="B1448" s="1012" t="s">
        <v>283</v>
      </c>
      <c r="C1448" s="1012" t="s">
        <v>2289</v>
      </c>
      <c r="D1448" s="1012" t="s">
        <v>1302</v>
      </c>
      <c r="E1448" s="1012" t="s">
        <v>19</v>
      </c>
      <c r="F1448" s="1013">
        <v>40739</v>
      </c>
      <c r="G1448" s="1012" t="s">
        <v>283</v>
      </c>
      <c r="H1448" s="1015"/>
      <c r="I1448" s="1015"/>
      <c r="J1448" s="1015"/>
      <c r="K1448" s="1012" t="s">
        <v>283</v>
      </c>
      <c r="L1448" s="1015"/>
      <c r="M1448" s="1015"/>
      <c r="N1448" s="1016"/>
      <c r="O1448" s="1015"/>
      <c r="P1448" s="1015">
        <v>-5500000</v>
      </c>
      <c r="Q1448" s="1015"/>
      <c r="R1448" s="1015"/>
      <c r="S1448" s="1016"/>
    </row>
    <row r="1449" spans="1:19">
      <c r="A1449" s="1012" t="s">
        <v>2290</v>
      </c>
      <c r="B1449" s="1012" t="s">
        <v>1323</v>
      </c>
      <c r="C1449" s="1012" t="s">
        <v>2291</v>
      </c>
      <c r="D1449" s="1012" t="s">
        <v>1122</v>
      </c>
      <c r="E1449" s="1012" t="s">
        <v>1072</v>
      </c>
      <c r="F1449" s="1013">
        <v>39801</v>
      </c>
      <c r="G1449" s="1012" t="s">
        <v>7</v>
      </c>
      <c r="H1449" s="1015">
        <v>12063000</v>
      </c>
      <c r="I1449" s="1015">
        <v>12063000</v>
      </c>
      <c r="J1449" s="1015">
        <v>93823.33</v>
      </c>
      <c r="K1449" s="1012" t="s">
        <v>927</v>
      </c>
      <c r="L1449" s="1015"/>
      <c r="M1449" s="1015"/>
      <c r="N1449" s="1016"/>
      <c r="O1449" s="1015"/>
      <c r="P1449" s="1015"/>
      <c r="Q1449" s="1015"/>
      <c r="R1449" s="1015"/>
      <c r="S1449" s="1016"/>
    </row>
    <row r="1450" spans="1:19">
      <c r="A1450" s="1012" t="s">
        <v>2292</v>
      </c>
      <c r="B1450" s="1012" t="s">
        <v>3034</v>
      </c>
      <c r="C1450" s="1012" t="s">
        <v>2293</v>
      </c>
      <c r="D1450" s="1012" t="s">
        <v>1031</v>
      </c>
      <c r="E1450" s="1012" t="s">
        <v>42</v>
      </c>
      <c r="F1450" s="1013">
        <v>39969</v>
      </c>
      <c r="G1450" s="1012" t="s">
        <v>922</v>
      </c>
      <c r="H1450" s="1015">
        <v>17300000</v>
      </c>
      <c r="I1450" s="1015">
        <v>0</v>
      </c>
      <c r="J1450" s="1015">
        <v>11178439.210000001</v>
      </c>
      <c r="K1450" s="1012" t="s">
        <v>1099</v>
      </c>
      <c r="L1450" s="1015"/>
      <c r="M1450" s="1015"/>
      <c r="N1450" s="1016"/>
      <c r="O1450" s="1015"/>
      <c r="P1450" s="1015"/>
      <c r="Q1450" s="1015"/>
      <c r="R1450" s="1015"/>
      <c r="S1450" s="1016"/>
    </row>
    <row r="1451" spans="1:19">
      <c r="A1451" s="1012" t="s">
        <v>2292</v>
      </c>
      <c r="B1451" s="1012" t="s">
        <v>283</v>
      </c>
      <c r="C1451" s="1012" t="s">
        <v>2293</v>
      </c>
      <c r="D1451" s="1012" t="s">
        <v>1031</v>
      </c>
      <c r="E1451" s="1012" t="s">
        <v>42</v>
      </c>
      <c r="F1451" s="1013">
        <v>43312</v>
      </c>
      <c r="G1451" s="1012" t="s">
        <v>283</v>
      </c>
      <c r="H1451" s="1015"/>
      <c r="I1451" s="1015"/>
      <c r="J1451" s="1015"/>
      <c r="K1451" s="1012" t="s">
        <v>283</v>
      </c>
      <c r="L1451" s="1015"/>
      <c r="M1451" s="1015"/>
      <c r="N1451" s="1016"/>
      <c r="O1451" s="1015"/>
      <c r="P1451" s="1015"/>
      <c r="Q1451" s="1015">
        <v>3515448.62</v>
      </c>
      <c r="R1451" s="1015"/>
      <c r="S1451" s="1016"/>
    </row>
    <row r="1452" spans="1:19">
      <c r="A1452" s="1012" t="s">
        <v>2292</v>
      </c>
      <c r="B1452" s="1012" t="s">
        <v>283</v>
      </c>
      <c r="C1452" s="1012" t="s">
        <v>2293</v>
      </c>
      <c r="D1452" s="1012" t="s">
        <v>1031</v>
      </c>
      <c r="E1452" s="1012" t="s">
        <v>42</v>
      </c>
      <c r="F1452" s="1013">
        <v>43327</v>
      </c>
      <c r="G1452" s="1012" t="s">
        <v>283</v>
      </c>
      <c r="H1452" s="1015"/>
      <c r="I1452" s="1015"/>
      <c r="J1452" s="1015"/>
      <c r="K1452" s="1012" t="s">
        <v>283</v>
      </c>
      <c r="L1452" s="1015"/>
      <c r="M1452" s="1015"/>
      <c r="N1452" s="1016"/>
      <c r="O1452" s="1015"/>
      <c r="P1452" s="1015">
        <v>-17300000</v>
      </c>
      <c r="Q1452" s="1015"/>
      <c r="R1452" s="1015"/>
      <c r="S1452" s="1016"/>
    </row>
    <row r="1453" spans="1:19">
      <c r="A1453" s="1012" t="s">
        <v>2294</v>
      </c>
      <c r="B1453" s="1012" t="s">
        <v>924</v>
      </c>
      <c r="C1453" s="1012" t="s">
        <v>2295</v>
      </c>
      <c r="D1453" s="1012" t="s">
        <v>2296</v>
      </c>
      <c r="E1453" s="1012" t="s">
        <v>1181</v>
      </c>
      <c r="F1453" s="1013">
        <v>39927</v>
      </c>
      <c r="G1453" s="1012" t="s">
        <v>285</v>
      </c>
      <c r="H1453" s="1015">
        <v>3216000</v>
      </c>
      <c r="I1453" s="1015">
        <v>0</v>
      </c>
      <c r="J1453" s="1015">
        <v>4116801.92</v>
      </c>
      <c r="K1453" s="1012" t="s">
        <v>898</v>
      </c>
      <c r="L1453" s="1015"/>
      <c r="M1453" s="1015"/>
      <c r="N1453" s="1016"/>
      <c r="O1453" s="1015"/>
      <c r="P1453" s="1015"/>
      <c r="Q1453" s="1015"/>
      <c r="R1453" s="1015"/>
      <c r="S1453" s="1016"/>
    </row>
    <row r="1454" spans="1:19">
      <c r="A1454" s="1012" t="s">
        <v>2294</v>
      </c>
      <c r="B1454" s="1012" t="s">
        <v>283</v>
      </c>
      <c r="C1454" s="1012" t="s">
        <v>2295</v>
      </c>
      <c r="D1454" s="1012" t="s">
        <v>2296</v>
      </c>
      <c r="E1454" s="1012" t="s">
        <v>1181</v>
      </c>
      <c r="F1454" s="1013">
        <v>41565</v>
      </c>
      <c r="G1454" s="1012" t="s">
        <v>283</v>
      </c>
      <c r="H1454" s="1015"/>
      <c r="I1454" s="1015"/>
      <c r="J1454" s="1015"/>
      <c r="K1454" s="1012" t="s">
        <v>283</v>
      </c>
      <c r="L1454" s="1015">
        <v>100000</v>
      </c>
      <c r="M1454" s="1015"/>
      <c r="N1454" s="1016">
        <v>100</v>
      </c>
      <c r="O1454" s="1015">
        <v>1000</v>
      </c>
      <c r="P1454" s="1015"/>
      <c r="Q1454" s="1015"/>
      <c r="R1454" s="1015">
        <v>9459.1299999999992</v>
      </c>
      <c r="S1454" s="1016">
        <v>11</v>
      </c>
    </row>
    <row r="1455" spans="1:19">
      <c r="A1455" s="1012" t="s">
        <v>2294</v>
      </c>
      <c r="B1455" s="1012" t="s">
        <v>283</v>
      </c>
      <c r="C1455" s="1012" t="s">
        <v>2295</v>
      </c>
      <c r="D1455" s="1012" t="s">
        <v>2296</v>
      </c>
      <c r="E1455" s="1012" t="s">
        <v>1181</v>
      </c>
      <c r="F1455" s="1013">
        <v>41568</v>
      </c>
      <c r="G1455" s="1012" t="s">
        <v>283</v>
      </c>
      <c r="H1455" s="1015"/>
      <c r="I1455" s="1015"/>
      <c r="J1455" s="1015"/>
      <c r="K1455" s="1012" t="s">
        <v>283</v>
      </c>
      <c r="L1455" s="1015">
        <v>3116000</v>
      </c>
      <c r="M1455" s="1015"/>
      <c r="N1455" s="1016">
        <v>3116</v>
      </c>
      <c r="O1455" s="1015">
        <v>1000</v>
      </c>
      <c r="P1455" s="1015"/>
      <c r="Q1455" s="1015"/>
      <c r="R1455" s="1015">
        <v>128988.07</v>
      </c>
      <c r="S1455" s="1016">
        <v>150</v>
      </c>
    </row>
    <row r="1456" spans="1:19">
      <c r="A1456" s="1012" t="s">
        <v>2294</v>
      </c>
      <c r="B1456" s="1012" t="s">
        <v>283</v>
      </c>
      <c r="C1456" s="1012" t="s">
        <v>2295</v>
      </c>
      <c r="D1456" s="1012" t="s">
        <v>2296</v>
      </c>
      <c r="E1456" s="1012" t="s">
        <v>1181</v>
      </c>
      <c r="F1456" s="1013">
        <v>41645</v>
      </c>
      <c r="G1456" s="1012" t="s">
        <v>283</v>
      </c>
      <c r="H1456" s="1015"/>
      <c r="I1456" s="1015"/>
      <c r="J1456" s="1015"/>
      <c r="K1456" s="1012" t="s">
        <v>283</v>
      </c>
      <c r="L1456" s="1015"/>
      <c r="M1456" s="1015">
        <v>-25000</v>
      </c>
      <c r="N1456" s="1016"/>
      <c r="O1456" s="1015"/>
      <c r="P1456" s="1015"/>
      <c r="Q1456" s="1015"/>
      <c r="R1456" s="1015"/>
      <c r="S1456" s="1016"/>
    </row>
    <row r="1457" spans="1:19">
      <c r="A1457" s="1012" t="s">
        <v>2297</v>
      </c>
      <c r="B1457" s="1012" t="s">
        <v>1593</v>
      </c>
      <c r="C1457" s="1012" t="s">
        <v>2298</v>
      </c>
      <c r="D1457" s="1012" t="s">
        <v>2299</v>
      </c>
      <c r="E1457" s="1012" t="s">
        <v>166</v>
      </c>
      <c r="F1457" s="1013">
        <v>39934</v>
      </c>
      <c r="G1457" s="1012" t="s">
        <v>922</v>
      </c>
      <c r="H1457" s="1015">
        <v>6100000</v>
      </c>
      <c r="I1457" s="1015">
        <v>0</v>
      </c>
      <c r="J1457" s="1015">
        <v>7662314.5300000003</v>
      </c>
      <c r="K1457" s="1012" t="s">
        <v>1196</v>
      </c>
      <c r="L1457" s="1015"/>
      <c r="M1457" s="1015"/>
      <c r="N1457" s="1016"/>
      <c r="O1457" s="1015"/>
      <c r="P1457" s="1015"/>
      <c r="Q1457" s="1015"/>
      <c r="R1457" s="1015"/>
      <c r="S1457" s="1016"/>
    </row>
    <row r="1458" spans="1:19">
      <c r="A1458" s="1012" t="s">
        <v>2297</v>
      </c>
      <c r="B1458" s="1012" t="s">
        <v>283</v>
      </c>
      <c r="C1458" s="1012" t="s">
        <v>2298</v>
      </c>
      <c r="D1458" s="1012" t="s">
        <v>2299</v>
      </c>
      <c r="E1458" s="1012" t="s">
        <v>166</v>
      </c>
      <c r="F1458" s="1013">
        <v>40821</v>
      </c>
      <c r="G1458" s="1012" t="s">
        <v>283</v>
      </c>
      <c r="H1458" s="1015"/>
      <c r="I1458" s="1015"/>
      <c r="J1458" s="1015"/>
      <c r="K1458" s="1012" t="s">
        <v>283</v>
      </c>
      <c r="L1458" s="1015">
        <v>6100000</v>
      </c>
      <c r="M1458" s="1015"/>
      <c r="N1458" s="1016">
        <v>6100000</v>
      </c>
      <c r="O1458" s="1015">
        <v>1</v>
      </c>
      <c r="P1458" s="1015"/>
      <c r="Q1458" s="1015"/>
      <c r="R1458" s="1015">
        <v>305000</v>
      </c>
      <c r="S1458" s="1016">
        <v>305000</v>
      </c>
    </row>
    <row r="1459" spans="1:19">
      <c r="A1459" s="1012" t="s">
        <v>2300</v>
      </c>
      <c r="B1459" s="1012" t="s">
        <v>2301</v>
      </c>
      <c r="C1459" s="1012" t="s">
        <v>2302</v>
      </c>
      <c r="D1459" s="1012" t="s">
        <v>2303</v>
      </c>
      <c r="E1459" s="1012" t="s">
        <v>6</v>
      </c>
      <c r="F1459" s="1013">
        <v>39773</v>
      </c>
      <c r="G1459" s="1012" t="s">
        <v>284</v>
      </c>
      <c r="H1459" s="1015">
        <v>180634000</v>
      </c>
      <c r="I1459" s="1015">
        <v>0</v>
      </c>
      <c r="J1459" s="1015">
        <v>168483804.19999999</v>
      </c>
      <c r="K1459" s="1012" t="s">
        <v>898</v>
      </c>
      <c r="L1459" s="1015"/>
      <c r="M1459" s="1015"/>
      <c r="N1459" s="1016"/>
      <c r="O1459" s="1015"/>
      <c r="P1459" s="1015"/>
      <c r="Q1459" s="1015"/>
      <c r="R1459" s="1015"/>
      <c r="S1459" s="1016"/>
    </row>
    <row r="1460" spans="1:19">
      <c r="A1460" s="1012" t="s">
        <v>2300</v>
      </c>
      <c r="B1460" s="1012" t="s">
        <v>283</v>
      </c>
      <c r="C1460" s="1012" t="s">
        <v>2302</v>
      </c>
      <c r="D1460" s="1012" t="s">
        <v>2303</v>
      </c>
      <c r="E1460" s="1012" t="s">
        <v>6</v>
      </c>
      <c r="F1460" s="1013">
        <v>40597</v>
      </c>
      <c r="G1460" s="1012" t="s">
        <v>283</v>
      </c>
      <c r="H1460" s="1015"/>
      <c r="I1460" s="1015"/>
      <c r="J1460" s="1015"/>
      <c r="K1460" s="1012" t="s">
        <v>283</v>
      </c>
      <c r="L1460" s="1015">
        <v>14.75</v>
      </c>
      <c r="M1460" s="1015"/>
      <c r="N1460" s="1016">
        <v>0.5</v>
      </c>
      <c r="O1460" s="1015">
        <v>29.5</v>
      </c>
      <c r="P1460" s="1015">
        <v>-10.280099999999999</v>
      </c>
      <c r="Q1460" s="1015"/>
      <c r="R1460" s="1015"/>
      <c r="S1460" s="1016"/>
    </row>
    <row r="1461" spans="1:19">
      <c r="A1461" s="1012" t="s">
        <v>2300</v>
      </c>
      <c r="B1461" s="1012" t="s">
        <v>283</v>
      </c>
      <c r="C1461" s="1012" t="s">
        <v>2302</v>
      </c>
      <c r="D1461" s="1012" t="s">
        <v>2303</v>
      </c>
      <c r="E1461" s="1012" t="s">
        <v>6</v>
      </c>
      <c r="F1461" s="1013">
        <v>41243</v>
      </c>
      <c r="G1461" s="1012" t="s">
        <v>283</v>
      </c>
      <c r="H1461" s="1015"/>
      <c r="I1461" s="1015"/>
      <c r="J1461" s="1015"/>
      <c r="K1461" s="1012" t="s">
        <v>283</v>
      </c>
      <c r="L1461" s="1015">
        <v>165983272</v>
      </c>
      <c r="M1461" s="1015"/>
      <c r="N1461" s="1016">
        <v>3608332</v>
      </c>
      <c r="O1461" s="1015">
        <v>46</v>
      </c>
      <c r="P1461" s="1015">
        <v>-14650702.969900001</v>
      </c>
      <c r="Q1461" s="1015"/>
      <c r="R1461" s="1015">
        <v>393120.78</v>
      </c>
      <c r="S1461" s="1016">
        <v>15120.03</v>
      </c>
    </row>
    <row r="1462" spans="1:19">
      <c r="A1462" s="1012" t="s">
        <v>2304</v>
      </c>
      <c r="B1462" s="1012" t="s">
        <v>924</v>
      </c>
      <c r="C1462" s="1012" t="s">
        <v>2305</v>
      </c>
      <c r="D1462" s="1012" t="s">
        <v>882</v>
      </c>
      <c r="E1462" s="1012" t="s">
        <v>6</v>
      </c>
      <c r="F1462" s="1013">
        <v>39801</v>
      </c>
      <c r="G1462" s="1012" t="s">
        <v>285</v>
      </c>
      <c r="H1462" s="1015">
        <v>16200000</v>
      </c>
      <c r="I1462" s="1015">
        <v>0</v>
      </c>
      <c r="J1462" s="1015">
        <v>21003597.960000001</v>
      </c>
      <c r="K1462" s="1012" t="s">
        <v>898</v>
      </c>
      <c r="L1462" s="1015"/>
      <c r="M1462" s="1015"/>
      <c r="N1462" s="1016"/>
      <c r="O1462" s="1015"/>
      <c r="P1462" s="1015"/>
      <c r="Q1462" s="1015"/>
      <c r="R1462" s="1015"/>
      <c r="S1462" s="1016"/>
    </row>
    <row r="1463" spans="1:19">
      <c r="A1463" s="1012" t="s">
        <v>2304</v>
      </c>
      <c r="B1463" s="1012" t="s">
        <v>283</v>
      </c>
      <c r="C1463" s="1012" t="s">
        <v>2305</v>
      </c>
      <c r="D1463" s="1012" t="s">
        <v>882</v>
      </c>
      <c r="E1463" s="1012" t="s">
        <v>6</v>
      </c>
      <c r="F1463" s="1013">
        <v>41597</v>
      </c>
      <c r="G1463" s="1012" t="s">
        <v>283</v>
      </c>
      <c r="H1463" s="1015"/>
      <c r="I1463" s="1015"/>
      <c r="J1463" s="1015"/>
      <c r="K1463" s="1012" t="s">
        <v>283</v>
      </c>
      <c r="L1463" s="1015">
        <v>16200000</v>
      </c>
      <c r="M1463" s="1015"/>
      <c r="N1463" s="1016">
        <v>16200</v>
      </c>
      <c r="O1463" s="1015">
        <v>1215.17</v>
      </c>
      <c r="P1463" s="1015"/>
      <c r="Q1463" s="1015">
        <v>3485754</v>
      </c>
      <c r="R1463" s="1015">
        <v>1156636.5</v>
      </c>
      <c r="S1463" s="1016">
        <v>810</v>
      </c>
    </row>
    <row r="1464" spans="1:19">
      <c r="A1464" s="1012" t="s">
        <v>2304</v>
      </c>
      <c r="B1464" s="1012" t="s">
        <v>283</v>
      </c>
      <c r="C1464" s="1012" t="s">
        <v>2305</v>
      </c>
      <c r="D1464" s="1012" t="s">
        <v>882</v>
      </c>
      <c r="E1464" s="1012" t="s">
        <v>6</v>
      </c>
      <c r="F1464" s="1013">
        <v>41645</v>
      </c>
      <c r="G1464" s="1012" t="s">
        <v>283</v>
      </c>
      <c r="H1464" s="1015"/>
      <c r="I1464" s="1015"/>
      <c r="J1464" s="1015"/>
      <c r="K1464" s="1012" t="s">
        <v>283</v>
      </c>
      <c r="L1464" s="1015"/>
      <c r="M1464" s="1015">
        <v>-196857.54</v>
      </c>
      <c r="N1464" s="1016"/>
      <c r="O1464" s="1015"/>
      <c r="P1464" s="1015"/>
      <c r="Q1464" s="1015"/>
      <c r="R1464" s="1015"/>
      <c r="S1464" s="1016"/>
    </row>
    <row r="1465" spans="1:19">
      <c r="A1465" s="1012" t="s">
        <v>2306</v>
      </c>
      <c r="B1465" s="1012" t="s">
        <v>933</v>
      </c>
      <c r="C1465" s="1012" t="s">
        <v>2307</v>
      </c>
      <c r="D1465" s="1012" t="s">
        <v>2308</v>
      </c>
      <c r="E1465" s="1012" t="s">
        <v>6</v>
      </c>
      <c r="F1465" s="1013">
        <v>39805</v>
      </c>
      <c r="G1465" s="1012" t="s">
        <v>285</v>
      </c>
      <c r="H1465" s="1015">
        <v>11600000</v>
      </c>
      <c r="I1465" s="1015">
        <v>0</v>
      </c>
      <c r="J1465" s="1015">
        <v>13821963.890000001</v>
      </c>
      <c r="K1465" s="1012" t="s">
        <v>1196</v>
      </c>
      <c r="L1465" s="1015"/>
      <c r="M1465" s="1015"/>
      <c r="N1465" s="1016"/>
      <c r="O1465" s="1015"/>
      <c r="P1465" s="1015"/>
      <c r="Q1465" s="1015"/>
      <c r="R1465" s="1015"/>
      <c r="S1465" s="1016"/>
    </row>
    <row r="1466" spans="1:19">
      <c r="A1466" s="1012" t="s">
        <v>2306</v>
      </c>
      <c r="B1466" s="1012" t="s">
        <v>283</v>
      </c>
      <c r="C1466" s="1012" t="s">
        <v>2307</v>
      </c>
      <c r="D1466" s="1012" t="s">
        <v>2308</v>
      </c>
      <c r="E1466" s="1012" t="s">
        <v>6</v>
      </c>
      <c r="F1466" s="1013">
        <v>40752</v>
      </c>
      <c r="G1466" s="1012" t="s">
        <v>283</v>
      </c>
      <c r="H1466" s="1015"/>
      <c r="I1466" s="1015"/>
      <c r="J1466" s="1015"/>
      <c r="K1466" s="1012" t="s">
        <v>283</v>
      </c>
      <c r="L1466" s="1015">
        <v>11600000</v>
      </c>
      <c r="M1466" s="1015"/>
      <c r="N1466" s="1016">
        <v>11600</v>
      </c>
      <c r="O1466" s="1015">
        <v>1000</v>
      </c>
      <c r="P1466" s="1015"/>
      <c r="Q1466" s="1015"/>
      <c r="R1466" s="1015">
        <v>580000</v>
      </c>
      <c r="S1466" s="1016">
        <v>580</v>
      </c>
    </row>
    <row r="1467" spans="1:19">
      <c r="A1467" s="1012" t="s">
        <v>2309</v>
      </c>
      <c r="B1467" s="1012" t="s">
        <v>2310</v>
      </c>
      <c r="C1467" s="1012" t="s">
        <v>2311</v>
      </c>
      <c r="D1467" s="1012" t="s">
        <v>2312</v>
      </c>
      <c r="E1467" s="1012" t="s">
        <v>6</v>
      </c>
      <c r="F1467" s="1013">
        <v>39829</v>
      </c>
      <c r="G1467" s="1012" t="s">
        <v>285</v>
      </c>
      <c r="H1467" s="1015">
        <v>4120000</v>
      </c>
      <c r="I1467" s="1015">
        <v>0</v>
      </c>
      <c r="J1467" s="1015">
        <v>18087.939999999999</v>
      </c>
      <c r="K1467" s="1012" t="s">
        <v>2930</v>
      </c>
      <c r="L1467" s="1015"/>
      <c r="M1467" s="1015"/>
      <c r="N1467" s="1016"/>
      <c r="O1467" s="1015"/>
      <c r="P1467" s="1015"/>
      <c r="Q1467" s="1015"/>
      <c r="R1467" s="1015"/>
      <c r="S1467" s="1016"/>
    </row>
    <row r="1468" spans="1:19">
      <c r="A1468" s="1012" t="s">
        <v>2309</v>
      </c>
      <c r="B1468" s="1012" t="s">
        <v>283</v>
      </c>
      <c r="C1468" s="1012" t="s">
        <v>2311</v>
      </c>
      <c r="D1468" s="1012" t="s">
        <v>2312</v>
      </c>
      <c r="E1468" s="1012" t="s">
        <v>6</v>
      </c>
      <c r="F1468" s="1013">
        <v>40220</v>
      </c>
      <c r="G1468" s="1012" t="s">
        <v>283</v>
      </c>
      <c r="H1468" s="1015"/>
      <c r="I1468" s="1015"/>
      <c r="J1468" s="1015"/>
      <c r="K1468" s="1012" t="s">
        <v>283</v>
      </c>
      <c r="L1468" s="1015"/>
      <c r="M1468" s="1015"/>
      <c r="N1468" s="1016"/>
      <c r="O1468" s="1015"/>
      <c r="P1468" s="1015">
        <v>-4120000</v>
      </c>
      <c r="Q1468" s="1015"/>
      <c r="R1468" s="1015"/>
      <c r="S1468" s="1016"/>
    </row>
    <row r="1469" spans="1:19">
      <c r="A1469" s="1012" t="s">
        <v>2313</v>
      </c>
      <c r="B1469" s="1012" t="s">
        <v>924</v>
      </c>
      <c r="C1469" s="1012" t="s">
        <v>2314</v>
      </c>
      <c r="D1469" s="1012" t="s">
        <v>882</v>
      </c>
      <c r="E1469" s="1012" t="s">
        <v>6</v>
      </c>
      <c r="F1469" s="1013">
        <v>39805</v>
      </c>
      <c r="G1469" s="1012" t="s">
        <v>285</v>
      </c>
      <c r="H1469" s="1015">
        <v>4060000</v>
      </c>
      <c r="I1469" s="1015">
        <v>0</v>
      </c>
      <c r="J1469" s="1015">
        <v>2991670.8</v>
      </c>
      <c r="K1469" s="1012" t="s">
        <v>898</v>
      </c>
      <c r="L1469" s="1015"/>
      <c r="M1469" s="1015"/>
      <c r="N1469" s="1016"/>
      <c r="O1469" s="1015"/>
      <c r="P1469" s="1015"/>
      <c r="Q1469" s="1015"/>
      <c r="R1469" s="1015"/>
      <c r="S1469" s="1016"/>
    </row>
    <row r="1470" spans="1:19">
      <c r="A1470" s="1012" t="s">
        <v>2313</v>
      </c>
      <c r="B1470" s="1012" t="s">
        <v>283</v>
      </c>
      <c r="C1470" s="1012" t="s">
        <v>2314</v>
      </c>
      <c r="D1470" s="1012" t="s">
        <v>882</v>
      </c>
      <c r="E1470" s="1012" t="s">
        <v>6</v>
      </c>
      <c r="F1470" s="1013">
        <v>41680</v>
      </c>
      <c r="G1470" s="1012" t="s">
        <v>283</v>
      </c>
      <c r="H1470" s="1015"/>
      <c r="I1470" s="1015"/>
      <c r="J1470" s="1015"/>
      <c r="K1470" s="1012" t="s">
        <v>283</v>
      </c>
      <c r="L1470" s="1015">
        <v>2519960.7999999998</v>
      </c>
      <c r="M1470" s="1015"/>
      <c r="N1470" s="1016">
        <v>4060</v>
      </c>
      <c r="O1470" s="1015">
        <v>620.67999999999995</v>
      </c>
      <c r="P1470" s="1015">
        <v>-1540039.2</v>
      </c>
      <c r="Q1470" s="1015"/>
      <c r="R1470" s="1015">
        <v>109487.5</v>
      </c>
      <c r="S1470" s="1016">
        <v>203</v>
      </c>
    </row>
    <row r="1471" spans="1:19">
      <c r="A1471" s="1012" t="s">
        <v>2313</v>
      </c>
      <c r="B1471" s="1012" t="s">
        <v>283</v>
      </c>
      <c r="C1471" s="1012" t="s">
        <v>2314</v>
      </c>
      <c r="D1471" s="1012" t="s">
        <v>882</v>
      </c>
      <c r="E1471" s="1012" t="s">
        <v>6</v>
      </c>
      <c r="F1471" s="1013">
        <v>41717</v>
      </c>
      <c r="G1471" s="1012" t="s">
        <v>283</v>
      </c>
      <c r="H1471" s="1015"/>
      <c r="I1471" s="1015"/>
      <c r="J1471" s="1015"/>
      <c r="K1471" s="1012" t="s">
        <v>283</v>
      </c>
      <c r="L1471" s="1015"/>
      <c r="M1471" s="1015">
        <v>-25000</v>
      </c>
      <c r="N1471" s="1016"/>
      <c r="O1471" s="1015"/>
      <c r="P1471" s="1015"/>
      <c r="Q1471" s="1015"/>
      <c r="R1471" s="1015"/>
      <c r="S1471" s="1016"/>
    </row>
    <row r="1472" spans="1:19">
      <c r="A1472" s="1012" t="s">
        <v>2315</v>
      </c>
      <c r="B1472" s="1012" t="s">
        <v>2316</v>
      </c>
      <c r="C1472" s="1012" t="s">
        <v>2317</v>
      </c>
      <c r="D1472" s="1012" t="s">
        <v>1749</v>
      </c>
      <c r="E1472" s="1012" t="s">
        <v>188</v>
      </c>
      <c r="F1472" s="1013">
        <v>39794</v>
      </c>
      <c r="G1472" s="1012" t="s">
        <v>284</v>
      </c>
      <c r="H1472" s="1015">
        <v>6500000</v>
      </c>
      <c r="I1472" s="1015">
        <v>0</v>
      </c>
      <c r="J1472" s="1015">
        <v>7937744.9699999997</v>
      </c>
      <c r="K1472" s="1012" t="s">
        <v>1196</v>
      </c>
      <c r="L1472" s="1015"/>
      <c r="M1472" s="1015"/>
      <c r="N1472" s="1016"/>
      <c r="O1472" s="1015"/>
      <c r="P1472" s="1015"/>
      <c r="Q1472" s="1015"/>
      <c r="R1472" s="1015"/>
      <c r="S1472" s="1016"/>
    </row>
    <row r="1473" spans="1:19">
      <c r="A1473" s="1012" t="s">
        <v>2315</v>
      </c>
      <c r="B1473" s="1012" t="s">
        <v>283</v>
      </c>
      <c r="C1473" s="1012" t="s">
        <v>2317</v>
      </c>
      <c r="D1473" s="1012" t="s">
        <v>1749</v>
      </c>
      <c r="E1473" s="1012" t="s">
        <v>188</v>
      </c>
      <c r="F1473" s="1013">
        <v>41320</v>
      </c>
      <c r="G1473" s="1012" t="s">
        <v>283</v>
      </c>
      <c r="H1473" s="1015"/>
      <c r="I1473" s="1015"/>
      <c r="J1473" s="1015"/>
      <c r="K1473" s="1012" t="s">
        <v>283</v>
      </c>
      <c r="L1473" s="1015">
        <v>6500000</v>
      </c>
      <c r="M1473" s="1015"/>
      <c r="N1473" s="1016">
        <v>6500</v>
      </c>
      <c r="O1473" s="1015">
        <v>1000</v>
      </c>
      <c r="P1473" s="1015"/>
      <c r="Q1473" s="1015"/>
      <c r="R1473" s="1015"/>
      <c r="S1473" s="1016"/>
    </row>
    <row r="1474" spans="1:19">
      <c r="A1474" s="1012" t="s">
        <v>2318</v>
      </c>
      <c r="B1474" s="1012" t="s">
        <v>905</v>
      </c>
      <c r="C1474" s="1012" t="s">
        <v>2319</v>
      </c>
      <c r="D1474" s="1012" t="s">
        <v>962</v>
      </c>
      <c r="E1474" s="1012" t="s">
        <v>217</v>
      </c>
      <c r="F1474" s="1013">
        <v>39878</v>
      </c>
      <c r="G1474" s="1012" t="s">
        <v>285</v>
      </c>
      <c r="H1474" s="1015">
        <v>23200000</v>
      </c>
      <c r="I1474" s="1015">
        <v>0</v>
      </c>
      <c r="J1474" s="1015">
        <v>22020064.100000001</v>
      </c>
      <c r="K1474" s="1012" t="s">
        <v>898</v>
      </c>
      <c r="L1474" s="1015"/>
      <c r="M1474" s="1015"/>
      <c r="N1474" s="1016"/>
      <c r="O1474" s="1015"/>
      <c r="P1474" s="1015"/>
      <c r="Q1474" s="1015"/>
      <c r="R1474" s="1015"/>
      <c r="S1474" s="1016"/>
    </row>
    <row r="1475" spans="1:19">
      <c r="A1475" s="1012" t="s">
        <v>2318</v>
      </c>
      <c r="B1475" s="1012" t="s">
        <v>283</v>
      </c>
      <c r="C1475" s="1012" t="s">
        <v>2319</v>
      </c>
      <c r="D1475" s="1012" t="s">
        <v>962</v>
      </c>
      <c r="E1475" s="1012" t="s">
        <v>217</v>
      </c>
      <c r="F1475" s="1013">
        <v>41128</v>
      </c>
      <c r="G1475" s="1012" t="s">
        <v>283</v>
      </c>
      <c r="H1475" s="1015"/>
      <c r="I1475" s="1015"/>
      <c r="J1475" s="1015"/>
      <c r="K1475" s="1012" t="s">
        <v>283</v>
      </c>
      <c r="L1475" s="1015">
        <v>1676654</v>
      </c>
      <c r="M1475" s="1015"/>
      <c r="N1475" s="1016">
        <v>2296</v>
      </c>
      <c r="O1475" s="1015">
        <v>730.25</v>
      </c>
      <c r="P1475" s="1015">
        <v>-619346</v>
      </c>
      <c r="Q1475" s="1015"/>
      <c r="R1475" s="1015">
        <v>88059.01</v>
      </c>
      <c r="S1475" s="1016">
        <v>114</v>
      </c>
    </row>
    <row r="1476" spans="1:19">
      <c r="A1476" s="1012" t="s">
        <v>2318</v>
      </c>
      <c r="B1476" s="1012" t="s">
        <v>283</v>
      </c>
      <c r="C1476" s="1012" t="s">
        <v>2319</v>
      </c>
      <c r="D1476" s="1012" t="s">
        <v>962</v>
      </c>
      <c r="E1476" s="1012" t="s">
        <v>217</v>
      </c>
      <c r="F1476" s="1013">
        <v>41130</v>
      </c>
      <c r="G1476" s="1012" t="s">
        <v>283</v>
      </c>
      <c r="H1476" s="1015"/>
      <c r="I1476" s="1015"/>
      <c r="J1476" s="1015"/>
      <c r="K1476" s="1012" t="s">
        <v>283</v>
      </c>
      <c r="L1476" s="1015">
        <v>4048506</v>
      </c>
      <c r="M1476" s="1015"/>
      <c r="N1476" s="1016">
        <v>5544</v>
      </c>
      <c r="O1476" s="1015">
        <v>730.25</v>
      </c>
      <c r="P1476" s="1015">
        <v>-1495494</v>
      </c>
      <c r="Q1476" s="1015"/>
      <c r="R1476" s="1015">
        <v>482779.69</v>
      </c>
      <c r="S1476" s="1016">
        <v>625</v>
      </c>
    </row>
    <row r="1477" spans="1:19">
      <c r="A1477" s="1012" t="s">
        <v>2318</v>
      </c>
      <c r="B1477" s="1012" t="s">
        <v>283</v>
      </c>
      <c r="C1477" s="1012" t="s">
        <v>2319</v>
      </c>
      <c r="D1477" s="1012" t="s">
        <v>962</v>
      </c>
      <c r="E1477" s="1012" t="s">
        <v>217</v>
      </c>
      <c r="F1477" s="1013">
        <v>41131</v>
      </c>
      <c r="G1477" s="1012" t="s">
        <v>283</v>
      </c>
      <c r="H1477" s="1015"/>
      <c r="I1477" s="1015"/>
      <c r="J1477" s="1015"/>
      <c r="K1477" s="1012" t="s">
        <v>283</v>
      </c>
      <c r="L1477" s="1015">
        <v>11216640</v>
      </c>
      <c r="M1477" s="1015"/>
      <c r="N1477" s="1016">
        <v>15360</v>
      </c>
      <c r="O1477" s="1015">
        <v>730.25</v>
      </c>
      <c r="P1477" s="1015">
        <v>-4143360</v>
      </c>
      <c r="Q1477" s="1015"/>
      <c r="R1477" s="1015">
        <v>325200.40000000002</v>
      </c>
      <c r="S1477" s="1016">
        <v>421</v>
      </c>
    </row>
    <row r="1478" spans="1:19">
      <c r="A1478" s="1012" t="s">
        <v>2318</v>
      </c>
      <c r="B1478" s="1012" t="s">
        <v>283</v>
      </c>
      <c r="C1478" s="1012" t="s">
        <v>2319</v>
      </c>
      <c r="D1478" s="1012" t="s">
        <v>962</v>
      </c>
      <c r="E1478" s="1012" t="s">
        <v>217</v>
      </c>
      <c r="F1478" s="1013">
        <v>41163</v>
      </c>
      <c r="G1478" s="1012" t="s">
        <v>283</v>
      </c>
      <c r="H1478" s="1015"/>
      <c r="I1478" s="1015"/>
      <c r="J1478" s="1015"/>
      <c r="K1478" s="1012" t="s">
        <v>283</v>
      </c>
      <c r="L1478" s="1015"/>
      <c r="M1478" s="1015">
        <v>-169418</v>
      </c>
      <c r="N1478" s="1016"/>
      <c r="O1478" s="1015"/>
      <c r="P1478" s="1015"/>
      <c r="Q1478" s="1015"/>
      <c r="R1478" s="1015"/>
      <c r="S1478" s="1016"/>
    </row>
    <row r="1479" spans="1:19">
      <c r="A1479" s="1012" t="s">
        <v>2320</v>
      </c>
      <c r="B1479" s="1012" t="s">
        <v>858</v>
      </c>
      <c r="C1479" s="1012" t="s">
        <v>2321</v>
      </c>
      <c r="D1479" s="1012" t="s">
        <v>1325</v>
      </c>
      <c r="E1479" s="1012" t="s">
        <v>1231</v>
      </c>
      <c r="F1479" s="1013">
        <v>39805</v>
      </c>
      <c r="G1479" s="1012" t="s">
        <v>284</v>
      </c>
      <c r="H1479" s="1015">
        <v>100000000</v>
      </c>
      <c r="I1479" s="1015">
        <v>0</v>
      </c>
      <c r="J1479" s="1015">
        <v>119536844.44</v>
      </c>
      <c r="K1479" s="1012" t="s">
        <v>1196</v>
      </c>
      <c r="L1479" s="1015"/>
      <c r="M1479" s="1015"/>
      <c r="N1479" s="1016"/>
      <c r="O1479" s="1015"/>
      <c r="P1479" s="1015"/>
      <c r="Q1479" s="1015"/>
      <c r="R1479" s="1015"/>
      <c r="S1479" s="1016"/>
    </row>
    <row r="1480" spans="1:19">
      <c r="A1480" s="1012" t="s">
        <v>2320</v>
      </c>
      <c r="B1480" s="1012" t="s">
        <v>283</v>
      </c>
      <c r="C1480" s="1012" t="s">
        <v>2321</v>
      </c>
      <c r="D1480" s="1012" t="s">
        <v>1325</v>
      </c>
      <c r="E1480" s="1012" t="s">
        <v>1231</v>
      </c>
      <c r="F1480" s="1013">
        <v>41024</v>
      </c>
      <c r="G1480" s="1012" t="s">
        <v>283</v>
      </c>
      <c r="H1480" s="1015"/>
      <c r="I1480" s="1015"/>
      <c r="J1480" s="1015"/>
      <c r="K1480" s="1012" t="s">
        <v>283</v>
      </c>
      <c r="L1480" s="1015">
        <v>100000000</v>
      </c>
      <c r="M1480" s="1015"/>
      <c r="N1480" s="1016">
        <v>100000</v>
      </c>
      <c r="O1480" s="1015">
        <v>1000</v>
      </c>
      <c r="P1480" s="1015"/>
      <c r="Q1480" s="1015"/>
      <c r="R1480" s="1015"/>
      <c r="S1480" s="1016"/>
    </row>
    <row r="1481" spans="1:19">
      <c r="A1481" s="1012" t="s">
        <v>2320</v>
      </c>
      <c r="B1481" s="1012" t="s">
        <v>283</v>
      </c>
      <c r="C1481" s="1012" t="s">
        <v>2321</v>
      </c>
      <c r="D1481" s="1012" t="s">
        <v>1325</v>
      </c>
      <c r="E1481" s="1012" t="s">
        <v>1231</v>
      </c>
      <c r="F1481" s="1013">
        <v>41031</v>
      </c>
      <c r="G1481" s="1012" t="s">
        <v>283</v>
      </c>
      <c r="H1481" s="1015"/>
      <c r="I1481" s="1015"/>
      <c r="J1481" s="1015"/>
      <c r="K1481" s="1012" t="s">
        <v>283</v>
      </c>
      <c r="L1481" s="1015"/>
      <c r="M1481" s="1015"/>
      <c r="N1481" s="1016"/>
      <c r="O1481" s="1015"/>
      <c r="P1481" s="1015"/>
      <c r="Q1481" s="1015"/>
      <c r="R1481" s="1015">
        <v>2842400</v>
      </c>
      <c r="S1481" s="1016">
        <v>227376</v>
      </c>
    </row>
    <row r="1482" spans="1:19">
      <c r="A1482" s="1012" t="s">
        <v>2322</v>
      </c>
      <c r="B1482" s="1012"/>
      <c r="C1482" s="1012" t="s">
        <v>2323</v>
      </c>
      <c r="D1482" s="1012" t="s">
        <v>2324</v>
      </c>
      <c r="E1482" s="1012" t="s">
        <v>83</v>
      </c>
      <c r="F1482" s="1013">
        <v>39843</v>
      </c>
      <c r="G1482" s="1012" t="s">
        <v>284</v>
      </c>
      <c r="H1482" s="1015">
        <v>16288000</v>
      </c>
      <c r="I1482" s="1015">
        <v>0</v>
      </c>
      <c r="J1482" s="1015">
        <v>16365554.76</v>
      </c>
      <c r="K1482" s="1012" t="s">
        <v>898</v>
      </c>
      <c r="L1482" s="1015"/>
      <c r="M1482" s="1015"/>
      <c r="N1482" s="1016"/>
      <c r="O1482" s="1015"/>
      <c r="P1482" s="1015"/>
      <c r="Q1482" s="1015"/>
      <c r="R1482" s="1015"/>
      <c r="S1482" s="1016"/>
    </row>
    <row r="1483" spans="1:19">
      <c r="A1483" s="1012" t="s">
        <v>2322</v>
      </c>
      <c r="B1483" s="1012" t="s">
        <v>283</v>
      </c>
      <c r="C1483" s="1012" t="s">
        <v>2323</v>
      </c>
      <c r="D1483" s="1012" t="s">
        <v>2324</v>
      </c>
      <c r="E1483" s="1012" t="s">
        <v>83</v>
      </c>
      <c r="F1483" s="1013">
        <v>41241</v>
      </c>
      <c r="G1483" s="1012" t="s">
        <v>283</v>
      </c>
      <c r="H1483" s="1015"/>
      <c r="I1483" s="1015"/>
      <c r="J1483" s="1015"/>
      <c r="K1483" s="1012" t="s">
        <v>283</v>
      </c>
      <c r="L1483" s="1015">
        <v>394072.28</v>
      </c>
      <c r="M1483" s="1015"/>
      <c r="N1483" s="1016">
        <v>548</v>
      </c>
      <c r="O1483" s="1015">
        <v>719.11</v>
      </c>
      <c r="P1483" s="1015">
        <v>-153927.72</v>
      </c>
      <c r="Q1483" s="1015"/>
      <c r="R1483" s="1015"/>
      <c r="S1483" s="1016"/>
    </row>
    <row r="1484" spans="1:19">
      <c r="A1484" s="1012" t="s">
        <v>2322</v>
      </c>
      <c r="B1484" s="1012" t="s">
        <v>283</v>
      </c>
      <c r="C1484" s="1012" t="s">
        <v>2323</v>
      </c>
      <c r="D1484" s="1012" t="s">
        <v>2324</v>
      </c>
      <c r="E1484" s="1012" t="s">
        <v>83</v>
      </c>
      <c r="F1484" s="1013">
        <v>41242</v>
      </c>
      <c r="G1484" s="1012" t="s">
        <v>283</v>
      </c>
      <c r="H1484" s="1015"/>
      <c r="I1484" s="1015"/>
      <c r="J1484" s="1015"/>
      <c r="K1484" s="1012" t="s">
        <v>283</v>
      </c>
      <c r="L1484" s="1015">
        <v>11318791.4</v>
      </c>
      <c r="M1484" s="1015"/>
      <c r="N1484" s="1016">
        <v>15740</v>
      </c>
      <c r="O1484" s="1015">
        <v>719.11</v>
      </c>
      <c r="P1484" s="1015">
        <v>-4421208.5999999996</v>
      </c>
      <c r="Q1484" s="1015"/>
      <c r="R1484" s="1015"/>
      <c r="S1484" s="1016"/>
    </row>
    <row r="1485" spans="1:19">
      <c r="A1485" s="1012" t="s">
        <v>2322</v>
      </c>
      <c r="B1485" s="1012" t="s">
        <v>283</v>
      </c>
      <c r="C1485" s="1012" t="s">
        <v>2323</v>
      </c>
      <c r="D1485" s="1012" t="s">
        <v>2324</v>
      </c>
      <c r="E1485" s="1012" t="s">
        <v>83</v>
      </c>
      <c r="F1485" s="1013">
        <v>41285</v>
      </c>
      <c r="G1485" s="1012" t="s">
        <v>283</v>
      </c>
      <c r="H1485" s="1015"/>
      <c r="I1485" s="1015"/>
      <c r="J1485" s="1015"/>
      <c r="K1485" s="1012" t="s">
        <v>283</v>
      </c>
      <c r="L1485" s="1015"/>
      <c r="M1485" s="1015">
        <v>-117128.64</v>
      </c>
      <c r="N1485" s="1016"/>
      <c r="O1485" s="1015"/>
      <c r="P1485" s="1015"/>
      <c r="Q1485" s="1015"/>
      <c r="R1485" s="1015"/>
      <c r="S1485" s="1016"/>
    </row>
    <row r="1486" spans="1:19">
      <c r="A1486" s="1012" t="s">
        <v>2322</v>
      </c>
      <c r="B1486" s="1012" t="s">
        <v>283</v>
      </c>
      <c r="C1486" s="1012" t="s">
        <v>2323</v>
      </c>
      <c r="D1486" s="1012" t="s">
        <v>2324</v>
      </c>
      <c r="E1486" s="1012" t="s">
        <v>83</v>
      </c>
      <c r="F1486" s="1013">
        <v>41437</v>
      </c>
      <c r="G1486" s="1012" t="s">
        <v>283</v>
      </c>
      <c r="H1486" s="1015"/>
      <c r="I1486" s="1015"/>
      <c r="J1486" s="1015"/>
      <c r="K1486" s="1012" t="s">
        <v>283</v>
      </c>
      <c r="L1486" s="1015"/>
      <c r="M1486" s="1015"/>
      <c r="N1486" s="1016"/>
      <c r="O1486" s="1015"/>
      <c r="P1486" s="1015"/>
      <c r="Q1486" s="1015"/>
      <c r="R1486" s="1015">
        <v>1650288</v>
      </c>
      <c r="S1486" s="1016">
        <v>438906.44</v>
      </c>
    </row>
    <row r="1487" spans="1:19">
      <c r="A1487" s="1012" t="s">
        <v>2325</v>
      </c>
      <c r="B1487" s="1012" t="s">
        <v>2326</v>
      </c>
      <c r="C1487" s="1012" t="s">
        <v>2327</v>
      </c>
      <c r="D1487" s="1012" t="s">
        <v>2328</v>
      </c>
      <c r="E1487" s="1012" t="s">
        <v>239</v>
      </c>
      <c r="F1487" s="1013">
        <v>39805</v>
      </c>
      <c r="G1487" s="1012" t="s">
        <v>284</v>
      </c>
      <c r="H1487" s="1015">
        <v>31762000</v>
      </c>
      <c r="I1487" s="1015">
        <v>0</v>
      </c>
      <c r="J1487" s="1015">
        <v>42596063.590000004</v>
      </c>
      <c r="K1487" s="1012" t="s">
        <v>1196</v>
      </c>
      <c r="L1487" s="1015"/>
      <c r="M1487" s="1015"/>
      <c r="N1487" s="1016"/>
      <c r="O1487" s="1015"/>
      <c r="P1487" s="1015"/>
      <c r="Q1487" s="1015"/>
      <c r="R1487" s="1015"/>
      <c r="S1487" s="1016"/>
    </row>
    <row r="1488" spans="1:19">
      <c r="A1488" s="1012" t="s">
        <v>2325</v>
      </c>
      <c r="B1488" s="1012" t="s">
        <v>283</v>
      </c>
      <c r="C1488" s="1012" t="s">
        <v>2327</v>
      </c>
      <c r="D1488" s="1012" t="s">
        <v>2328</v>
      </c>
      <c r="E1488" s="1012" t="s">
        <v>239</v>
      </c>
      <c r="F1488" s="1013">
        <v>40911</v>
      </c>
      <c r="G1488" s="1012" t="s">
        <v>283</v>
      </c>
      <c r="H1488" s="1015"/>
      <c r="I1488" s="1015"/>
      <c r="J1488" s="1015"/>
      <c r="K1488" s="1012" t="s">
        <v>283</v>
      </c>
      <c r="L1488" s="1015">
        <v>31762000</v>
      </c>
      <c r="M1488" s="1015"/>
      <c r="N1488" s="1016">
        <v>31762</v>
      </c>
      <c r="O1488" s="1015">
        <v>1000</v>
      </c>
      <c r="P1488" s="1015"/>
      <c r="Q1488" s="1015"/>
      <c r="R1488" s="1015"/>
      <c r="S1488" s="1016"/>
    </row>
    <row r="1489" spans="1:19">
      <c r="A1489" s="1012" t="s">
        <v>2325</v>
      </c>
      <c r="B1489" s="1012" t="s">
        <v>283</v>
      </c>
      <c r="C1489" s="1012" t="s">
        <v>2327</v>
      </c>
      <c r="D1489" s="1012" t="s">
        <v>2328</v>
      </c>
      <c r="E1489" s="1012" t="s">
        <v>239</v>
      </c>
      <c r="F1489" s="1013">
        <v>42151</v>
      </c>
      <c r="G1489" s="1012" t="s">
        <v>283</v>
      </c>
      <c r="H1489" s="1015"/>
      <c r="I1489" s="1015"/>
      <c r="J1489" s="1015"/>
      <c r="K1489" s="1012" t="s">
        <v>283</v>
      </c>
      <c r="L1489" s="1015"/>
      <c r="M1489" s="1015"/>
      <c r="N1489" s="1016"/>
      <c r="O1489" s="1015"/>
      <c r="P1489" s="1015"/>
      <c r="Q1489" s="1015"/>
      <c r="R1489" s="1015">
        <v>6025649.7000000002</v>
      </c>
      <c r="S1489" s="1016">
        <v>819640.21</v>
      </c>
    </row>
    <row r="1490" spans="1:19">
      <c r="A1490" s="1012" t="s">
        <v>2329</v>
      </c>
      <c r="B1490" s="1012" t="s">
        <v>2330</v>
      </c>
      <c r="C1490" s="1012" t="s">
        <v>2331</v>
      </c>
      <c r="D1490" s="1012" t="s">
        <v>2332</v>
      </c>
      <c r="E1490" s="1012" t="s">
        <v>83</v>
      </c>
      <c r="F1490" s="1013">
        <v>39850</v>
      </c>
      <c r="G1490" s="1012" t="s">
        <v>285</v>
      </c>
      <c r="H1490" s="1015">
        <v>3756000</v>
      </c>
      <c r="I1490" s="1015">
        <v>0</v>
      </c>
      <c r="J1490" s="1015">
        <v>4497312.67</v>
      </c>
      <c r="K1490" s="1012" t="s">
        <v>1196</v>
      </c>
      <c r="L1490" s="1015"/>
      <c r="M1490" s="1015"/>
      <c r="N1490" s="1016"/>
      <c r="O1490" s="1015"/>
      <c r="P1490" s="1015"/>
      <c r="Q1490" s="1015"/>
      <c r="R1490" s="1015"/>
      <c r="S1490" s="1016"/>
    </row>
    <row r="1491" spans="1:19">
      <c r="A1491" s="1012" t="s">
        <v>2329</v>
      </c>
      <c r="B1491" s="1012" t="s">
        <v>283</v>
      </c>
      <c r="C1491" s="1012" t="s">
        <v>2331</v>
      </c>
      <c r="D1491" s="1012" t="s">
        <v>2332</v>
      </c>
      <c r="E1491" s="1012" t="s">
        <v>83</v>
      </c>
      <c r="F1491" s="1013">
        <v>40835</v>
      </c>
      <c r="G1491" s="1012" t="s">
        <v>283</v>
      </c>
      <c r="H1491" s="1015"/>
      <c r="I1491" s="1015"/>
      <c r="J1491" s="1015"/>
      <c r="K1491" s="1012" t="s">
        <v>283</v>
      </c>
      <c r="L1491" s="1015">
        <v>3756000</v>
      </c>
      <c r="M1491" s="1015"/>
      <c r="N1491" s="1016">
        <v>3756</v>
      </c>
      <c r="O1491" s="1015">
        <v>1000</v>
      </c>
      <c r="P1491" s="1015"/>
      <c r="Q1491" s="1015"/>
      <c r="R1491" s="1015">
        <v>188000</v>
      </c>
      <c r="S1491" s="1016">
        <v>188</v>
      </c>
    </row>
    <row r="1492" spans="1:19">
      <c r="A1492" s="1012" t="s">
        <v>2333</v>
      </c>
      <c r="B1492" s="1012" t="s">
        <v>2969</v>
      </c>
      <c r="C1492" s="1012" t="s">
        <v>2334</v>
      </c>
      <c r="D1492" s="1012" t="s">
        <v>2335</v>
      </c>
      <c r="E1492" s="1012" t="s">
        <v>967</v>
      </c>
      <c r="F1492" s="1013">
        <v>39801</v>
      </c>
      <c r="G1492" s="1012" t="s">
        <v>285</v>
      </c>
      <c r="H1492" s="1015">
        <v>6000000</v>
      </c>
      <c r="I1492" s="1015">
        <v>0</v>
      </c>
      <c r="J1492" s="1015">
        <v>9260824.2599999998</v>
      </c>
      <c r="K1492" s="1012" t="s">
        <v>1196</v>
      </c>
      <c r="L1492" s="1015"/>
      <c r="M1492" s="1015"/>
      <c r="N1492" s="1016"/>
      <c r="O1492" s="1015"/>
      <c r="P1492" s="1015"/>
      <c r="Q1492" s="1015"/>
      <c r="R1492" s="1015"/>
      <c r="S1492" s="1016"/>
    </row>
    <row r="1493" spans="1:19">
      <c r="A1493" s="1012" t="s">
        <v>2333</v>
      </c>
      <c r="B1493" s="1012" t="s">
        <v>283</v>
      </c>
      <c r="C1493" s="1012" t="s">
        <v>2334</v>
      </c>
      <c r="D1493" s="1012" t="s">
        <v>2335</v>
      </c>
      <c r="E1493" s="1012" t="s">
        <v>967</v>
      </c>
      <c r="F1493" s="1013">
        <v>42244</v>
      </c>
      <c r="G1493" s="1012" t="s">
        <v>283</v>
      </c>
      <c r="H1493" s="1015"/>
      <c r="I1493" s="1015"/>
      <c r="J1493" s="1015"/>
      <c r="K1493" s="1012" t="s">
        <v>283</v>
      </c>
      <c r="L1493" s="1015">
        <v>6000000</v>
      </c>
      <c r="M1493" s="1015"/>
      <c r="N1493" s="1016">
        <v>6000</v>
      </c>
      <c r="O1493" s="1015">
        <v>1000</v>
      </c>
      <c r="P1493" s="1015"/>
      <c r="Q1493" s="1015"/>
      <c r="R1493" s="1015">
        <v>300000</v>
      </c>
      <c r="S1493" s="1016">
        <v>300</v>
      </c>
    </row>
    <row r="1494" spans="1:19">
      <c r="A1494" s="1012" t="s">
        <v>2336</v>
      </c>
      <c r="B1494" s="1012" t="s">
        <v>1013</v>
      </c>
      <c r="C1494" s="1012" t="s">
        <v>2337</v>
      </c>
      <c r="D1494" s="1012" t="s">
        <v>926</v>
      </c>
      <c r="E1494" s="1012" t="s">
        <v>56</v>
      </c>
      <c r="F1494" s="1013">
        <v>40067</v>
      </c>
      <c r="G1494" s="1012" t="s">
        <v>284</v>
      </c>
      <c r="H1494" s="1015">
        <v>6771000</v>
      </c>
      <c r="I1494" s="1015">
        <v>0</v>
      </c>
      <c r="J1494" s="1015">
        <v>7976328.8399999999</v>
      </c>
      <c r="K1494" s="1012" t="s">
        <v>1196</v>
      </c>
      <c r="L1494" s="1015"/>
      <c r="M1494" s="1015"/>
      <c r="N1494" s="1016"/>
      <c r="O1494" s="1015"/>
      <c r="P1494" s="1015"/>
      <c r="Q1494" s="1015"/>
      <c r="R1494" s="1015"/>
      <c r="S1494" s="1016"/>
    </row>
    <row r="1495" spans="1:19">
      <c r="A1495" s="1012" t="s">
        <v>2336</v>
      </c>
      <c r="B1495" s="1012" t="s">
        <v>283</v>
      </c>
      <c r="C1495" s="1012" t="s">
        <v>2337</v>
      </c>
      <c r="D1495" s="1012" t="s">
        <v>926</v>
      </c>
      <c r="E1495" s="1012" t="s">
        <v>56</v>
      </c>
      <c r="F1495" s="1013">
        <v>40787</v>
      </c>
      <c r="G1495" s="1012" t="s">
        <v>283</v>
      </c>
      <c r="H1495" s="1015"/>
      <c r="I1495" s="1015"/>
      <c r="J1495" s="1015"/>
      <c r="K1495" s="1012" t="s">
        <v>283</v>
      </c>
      <c r="L1495" s="1015">
        <v>6771000</v>
      </c>
      <c r="M1495" s="1015"/>
      <c r="N1495" s="1016">
        <v>6771</v>
      </c>
      <c r="O1495" s="1015">
        <v>1000</v>
      </c>
      <c r="P1495" s="1015"/>
      <c r="Q1495" s="1015"/>
      <c r="R1495" s="1015"/>
      <c r="S1495" s="1016"/>
    </row>
    <row r="1496" spans="1:19">
      <c r="A1496" s="1012" t="s">
        <v>2336</v>
      </c>
      <c r="B1496" s="1012" t="s">
        <v>283</v>
      </c>
      <c r="C1496" s="1012" t="s">
        <v>2337</v>
      </c>
      <c r="D1496" s="1012" t="s">
        <v>926</v>
      </c>
      <c r="E1496" s="1012" t="s">
        <v>56</v>
      </c>
      <c r="F1496" s="1013">
        <v>40940</v>
      </c>
      <c r="G1496" s="1012" t="s">
        <v>283</v>
      </c>
      <c r="H1496" s="1015"/>
      <c r="I1496" s="1015"/>
      <c r="J1496" s="1015"/>
      <c r="K1496" s="1012" t="s">
        <v>283</v>
      </c>
      <c r="L1496" s="1015"/>
      <c r="M1496" s="1015"/>
      <c r="N1496" s="1016"/>
      <c r="O1496" s="1015"/>
      <c r="P1496" s="1015"/>
      <c r="Q1496" s="1015"/>
      <c r="R1496" s="1015">
        <v>537633</v>
      </c>
      <c r="S1496" s="1016">
        <v>154354</v>
      </c>
    </row>
    <row r="1497" spans="1:19">
      <c r="A1497" s="1012" t="s">
        <v>2338</v>
      </c>
      <c r="B1497" s="1012" t="s">
        <v>905</v>
      </c>
      <c r="C1497" s="1012" t="s">
        <v>2339</v>
      </c>
      <c r="D1497" s="1012" t="s">
        <v>2340</v>
      </c>
      <c r="E1497" s="1012" t="s">
        <v>903</v>
      </c>
      <c r="F1497" s="1013">
        <v>39899</v>
      </c>
      <c r="G1497" s="1012" t="s">
        <v>285</v>
      </c>
      <c r="H1497" s="1015">
        <v>3727000</v>
      </c>
      <c r="I1497" s="1015">
        <v>0</v>
      </c>
      <c r="J1497" s="1015">
        <v>4628862.7699999996</v>
      </c>
      <c r="K1497" s="1012" t="s">
        <v>898</v>
      </c>
      <c r="L1497" s="1015"/>
      <c r="M1497" s="1015"/>
      <c r="N1497" s="1016"/>
      <c r="O1497" s="1015"/>
      <c r="P1497" s="1015"/>
      <c r="Q1497" s="1015"/>
      <c r="R1497" s="1015"/>
      <c r="S1497" s="1016"/>
    </row>
    <row r="1498" spans="1:19">
      <c r="A1498" s="1012" t="s">
        <v>2338</v>
      </c>
      <c r="B1498" s="1012" t="s">
        <v>283</v>
      </c>
      <c r="C1498" s="1012" t="s">
        <v>2339</v>
      </c>
      <c r="D1498" s="1012" t="s">
        <v>2340</v>
      </c>
      <c r="E1498" s="1012" t="s">
        <v>903</v>
      </c>
      <c r="F1498" s="1013">
        <v>41449</v>
      </c>
      <c r="G1498" s="1012" t="s">
        <v>283</v>
      </c>
      <c r="H1498" s="1015"/>
      <c r="I1498" s="1015"/>
      <c r="J1498" s="1015"/>
      <c r="K1498" s="1012" t="s">
        <v>283</v>
      </c>
      <c r="L1498" s="1015">
        <v>3727000</v>
      </c>
      <c r="M1498" s="1015"/>
      <c r="N1498" s="1016">
        <v>3727</v>
      </c>
      <c r="O1498" s="1015">
        <v>1167.01</v>
      </c>
      <c r="P1498" s="1015"/>
      <c r="Q1498" s="1015">
        <v>622446.27</v>
      </c>
      <c r="R1498" s="1015">
        <v>226565</v>
      </c>
      <c r="S1498" s="1016">
        <v>186</v>
      </c>
    </row>
    <row r="1499" spans="1:19">
      <c r="A1499" s="1012" t="s">
        <v>2338</v>
      </c>
      <c r="B1499" s="1012" t="s">
        <v>283</v>
      </c>
      <c r="C1499" s="1012" t="s">
        <v>2339</v>
      </c>
      <c r="D1499" s="1012" t="s">
        <v>2340</v>
      </c>
      <c r="E1499" s="1012" t="s">
        <v>903</v>
      </c>
      <c r="F1499" s="1013">
        <v>41481</v>
      </c>
      <c r="G1499" s="1012" t="s">
        <v>283</v>
      </c>
      <c r="H1499" s="1015"/>
      <c r="I1499" s="1015"/>
      <c r="J1499" s="1015"/>
      <c r="K1499" s="1012" t="s">
        <v>283</v>
      </c>
      <c r="L1499" s="1015"/>
      <c r="M1499" s="1015">
        <v>-25000</v>
      </c>
      <c r="N1499" s="1016"/>
      <c r="O1499" s="1015"/>
      <c r="P1499" s="1015"/>
      <c r="Q1499" s="1015"/>
      <c r="R1499" s="1015"/>
      <c r="S1499" s="1016"/>
    </row>
    <row r="1500" spans="1:19">
      <c r="A1500" s="1012" t="s">
        <v>2341</v>
      </c>
      <c r="B1500" s="1012" t="s">
        <v>924</v>
      </c>
      <c r="C1500" s="1012" t="s">
        <v>2342</v>
      </c>
      <c r="D1500" s="1012" t="s">
        <v>1116</v>
      </c>
      <c r="E1500" s="1012" t="s">
        <v>166</v>
      </c>
      <c r="F1500" s="1013">
        <v>39801</v>
      </c>
      <c r="G1500" s="1012" t="s">
        <v>285</v>
      </c>
      <c r="H1500" s="1015">
        <v>26038000</v>
      </c>
      <c r="I1500" s="1015">
        <v>0</v>
      </c>
      <c r="J1500" s="1015">
        <v>33824567.350000001</v>
      </c>
      <c r="K1500" s="1012" t="s">
        <v>898</v>
      </c>
      <c r="L1500" s="1015"/>
      <c r="M1500" s="1015"/>
      <c r="N1500" s="1016"/>
      <c r="O1500" s="1015"/>
      <c r="P1500" s="1015"/>
      <c r="Q1500" s="1015"/>
      <c r="R1500" s="1015"/>
      <c r="S1500" s="1016"/>
    </row>
    <row r="1501" spans="1:19">
      <c r="A1501" s="1012" t="s">
        <v>2341</v>
      </c>
      <c r="B1501" s="1012" t="s">
        <v>283</v>
      </c>
      <c r="C1501" s="1012" t="s">
        <v>2342</v>
      </c>
      <c r="D1501" s="1012" t="s">
        <v>1116</v>
      </c>
      <c r="E1501" s="1012" t="s">
        <v>166</v>
      </c>
      <c r="F1501" s="1013">
        <v>41740</v>
      </c>
      <c r="G1501" s="1012" t="s">
        <v>283</v>
      </c>
      <c r="H1501" s="1015"/>
      <c r="I1501" s="1015"/>
      <c r="J1501" s="1015"/>
      <c r="K1501" s="1012" t="s">
        <v>283</v>
      </c>
      <c r="L1501" s="1015">
        <v>12000000</v>
      </c>
      <c r="M1501" s="1015"/>
      <c r="N1501" s="1016">
        <v>12000</v>
      </c>
      <c r="O1501" s="1015">
        <v>1142.03</v>
      </c>
      <c r="P1501" s="1015"/>
      <c r="Q1501" s="1015">
        <v>1704360</v>
      </c>
      <c r="R1501" s="1015">
        <v>1035834.25</v>
      </c>
      <c r="S1501" s="1016">
        <v>802</v>
      </c>
    </row>
    <row r="1502" spans="1:19">
      <c r="A1502" s="1012" t="s">
        <v>2341</v>
      </c>
      <c r="B1502" s="1012" t="s">
        <v>283</v>
      </c>
      <c r="C1502" s="1012" t="s">
        <v>2342</v>
      </c>
      <c r="D1502" s="1012" t="s">
        <v>1116</v>
      </c>
      <c r="E1502" s="1012" t="s">
        <v>166</v>
      </c>
      <c r="F1502" s="1013">
        <v>41743</v>
      </c>
      <c r="G1502" s="1012" t="s">
        <v>283</v>
      </c>
      <c r="H1502" s="1015"/>
      <c r="I1502" s="1015"/>
      <c r="J1502" s="1015"/>
      <c r="K1502" s="1012" t="s">
        <v>283</v>
      </c>
      <c r="L1502" s="1015">
        <v>14038000</v>
      </c>
      <c r="M1502" s="1015"/>
      <c r="N1502" s="1016">
        <v>14038</v>
      </c>
      <c r="O1502" s="1015">
        <v>1142.03</v>
      </c>
      <c r="P1502" s="1015"/>
      <c r="Q1502" s="1015">
        <v>1993817.14</v>
      </c>
      <c r="R1502" s="1015">
        <v>645781.94999999995</v>
      </c>
      <c r="S1502" s="1016">
        <v>500</v>
      </c>
    </row>
    <row r="1503" spans="1:19">
      <c r="A1503" s="1012" t="s">
        <v>2341</v>
      </c>
      <c r="B1503" s="1012" t="s">
        <v>283</v>
      </c>
      <c r="C1503" s="1012" t="s">
        <v>2342</v>
      </c>
      <c r="D1503" s="1012" t="s">
        <v>1116</v>
      </c>
      <c r="E1503" s="1012" t="s">
        <v>166</v>
      </c>
      <c r="F1503" s="1013">
        <v>41838</v>
      </c>
      <c r="G1503" s="1012" t="s">
        <v>283</v>
      </c>
      <c r="H1503" s="1015"/>
      <c r="I1503" s="1015"/>
      <c r="J1503" s="1015"/>
      <c r="K1503" s="1012" t="s">
        <v>283</v>
      </c>
      <c r="L1503" s="1015"/>
      <c r="M1503" s="1015">
        <v>-297361.77</v>
      </c>
      <c r="N1503" s="1016"/>
      <c r="O1503" s="1015"/>
      <c r="P1503" s="1015"/>
      <c r="Q1503" s="1015"/>
      <c r="R1503" s="1015"/>
      <c r="S1503" s="1016"/>
    </row>
    <row r="1504" spans="1:19">
      <c r="A1504" s="1012" t="s">
        <v>2343</v>
      </c>
      <c r="B1504" s="1012" t="s">
        <v>891</v>
      </c>
      <c r="C1504" s="1012" t="s">
        <v>2344</v>
      </c>
      <c r="D1504" s="1012" t="s">
        <v>2345</v>
      </c>
      <c r="E1504" s="1012" t="s">
        <v>52</v>
      </c>
      <c r="F1504" s="1013">
        <v>39920</v>
      </c>
      <c r="G1504" s="1012" t="s">
        <v>285</v>
      </c>
      <c r="H1504" s="1015">
        <v>3690000</v>
      </c>
      <c r="I1504" s="1015">
        <v>0</v>
      </c>
      <c r="J1504" s="1015">
        <v>4692022.7699999996</v>
      </c>
      <c r="K1504" s="1012" t="s">
        <v>1196</v>
      </c>
      <c r="L1504" s="1015"/>
      <c r="M1504" s="1015"/>
      <c r="N1504" s="1016"/>
      <c r="O1504" s="1015"/>
      <c r="P1504" s="1015"/>
      <c r="Q1504" s="1015"/>
      <c r="R1504" s="1015"/>
      <c r="S1504" s="1016"/>
    </row>
    <row r="1505" spans="1:19">
      <c r="A1505" s="1012" t="s">
        <v>2343</v>
      </c>
      <c r="B1505" s="1012" t="s">
        <v>283</v>
      </c>
      <c r="C1505" s="1012" t="s">
        <v>2344</v>
      </c>
      <c r="D1505" s="1012" t="s">
        <v>2345</v>
      </c>
      <c r="E1505" s="1012" t="s">
        <v>52</v>
      </c>
      <c r="F1505" s="1013">
        <v>40975</v>
      </c>
      <c r="G1505" s="1012" t="s">
        <v>283</v>
      </c>
      <c r="H1505" s="1015"/>
      <c r="I1505" s="1015"/>
      <c r="J1505" s="1015"/>
      <c r="K1505" s="1012" t="s">
        <v>283</v>
      </c>
      <c r="L1505" s="1015">
        <v>250000</v>
      </c>
      <c r="M1505" s="1015"/>
      <c r="N1505" s="1016">
        <v>250</v>
      </c>
      <c r="O1505" s="1015">
        <v>1000</v>
      </c>
      <c r="P1505" s="1015"/>
      <c r="Q1505" s="1015"/>
      <c r="R1505" s="1015"/>
      <c r="S1505" s="1016"/>
    </row>
    <row r="1506" spans="1:19">
      <c r="A1506" s="1012" t="s">
        <v>2343</v>
      </c>
      <c r="B1506" s="1012" t="s">
        <v>283</v>
      </c>
      <c r="C1506" s="1012" t="s">
        <v>2344</v>
      </c>
      <c r="D1506" s="1012" t="s">
        <v>2345</v>
      </c>
      <c r="E1506" s="1012" t="s">
        <v>52</v>
      </c>
      <c r="F1506" s="1013">
        <v>41143</v>
      </c>
      <c r="G1506" s="1012" t="s">
        <v>283</v>
      </c>
      <c r="H1506" s="1015"/>
      <c r="I1506" s="1015"/>
      <c r="J1506" s="1015"/>
      <c r="K1506" s="1012" t="s">
        <v>283</v>
      </c>
      <c r="L1506" s="1015">
        <v>250000</v>
      </c>
      <c r="M1506" s="1015"/>
      <c r="N1506" s="1016">
        <v>250</v>
      </c>
      <c r="O1506" s="1015">
        <v>1000</v>
      </c>
      <c r="P1506" s="1015"/>
      <c r="Q1506" s="1015"/>
      <c r="R1506" s="1015"/>
      <c r="S1506" s="1016"/>
    </row>
    <row r="1507" spans="1:19">
      <c r="A1507" s="1012" t="s">
        <v>2343</v>
      </c>
      <c r="B1507" s="1012" t="s">
        <v>283</v>
      </c>
      <c r="C1507" s="1012" t="s">
        <v>2344</v>
      </c>
      <c r="D1507" s="1012" t="s">
        <v>2345</v>
      </c>
      <c r="E1507" s="1012" t="s">
        <v>52</v>
      </c>
      <c r="F1507" s="1013">
        <v>41248</v>
      </c>
      <c r="G1507" s="1012" t="s">
        <v>283</v>
      </c>
      <c r="H1507" s="1015"/>
      <c r="I1507" s="1015"/>
      <c r="J1507" s="1015"/>
      <c r="K1507" s="1012" t="s">
        <v>283</v>
      </c>
      <c r="L1507" s="1015">
        <v>250000</v>
      </c>
      <c r="M1507" s="1015"/>
      <c r="N1507" s="1016">
        <v>250</v>
      </c>
      <c r="O1507" s="1015">
        <v>1000</v>
      </c>
      <c r="P1507" s="1015"/>
      <c r="Q1507" s="1015"/>
      <c r="R1507" s="1015"/>
      <c r="S1507" s="1016"/>
    </row>
    <row r="1508" spans="1:19">
      <c r="A1508" s="1012" t="s">
        <v>2343</v>
      </c>
      <c r="B1508" s="1012" t="s">
        <v>283</v>
      </c>
      <c r="C1508" s="1012" t="s">
        <v>2344</v>
      </c>
      <c r="D1508" s="1012" t="s">
        <v>2345</v>
      </c>
      <c r="E1508" s="1012" t="s">
        <v>52</v>
      </c>
      <c r="F1508" s="1013">
        <v>41402</v>
      </c>
      <c r="G1508" s="1012" t="s">
        <v>283</v>
      </c>
      <c r="H1508" s="1015"/>
      <c r="I1508" s="1015"/>
      <c r="J1508" s="1015"/>
      <c r="K1508" s="1012" t="s">
        <v>283</v>
      </c>
      <c r="L1508" s="1015">
        <v>500000</v>
      </c>
      <c r="M1508" s="1015"/>
      <c r="N1508" s="1016">
        <v>500</v>
      </c>
      <c r="O1508" s="1015">
        <v>1000</v>
      </c>
      <c r="P1508" s="1015"/>
      <c r="Q1508" s="1015"/>
      <c r="R1508" s="1015"/>
      <c r="S1508" s="1016"/>
    </row>
    <row r="1509" spans="1:19">
      <c r="A1509" s="1012" t="s">
        <v>2343</v>
      </c>
      <c r="B1509" s="1012" t="s">
        <v>283</v>
      </c>
      <c r="C1509" s="1012" t="s">
        <v>2344</v>
      </c>
      <c r="D1509" s="1012" t="s">
        <v>2345</v>
      </c>
      <c r="E1509" s="1012" t="s">
        <v>52</v>
      </c>
      <c r="F1509" s="1013">
        <v>41430</v>
      </c>
      <c r="G1509" s="1012" t="s">
        <v>283</v>
      </c>
      <c r="H1509" s="1015"/>
      <c r="I1509" s="1015"/>
      <c r="J1509" s="1015"/>
      <c r="K1509" s="1012" t="s">
        <v>283</v>
      </c>
      <c r="L1509" s="1015">
        <v>2440000</v>
      </c>
      <c r="M1509" s="1015"/>
      <c r="N1509" s="1016">
        <v>2440</v>
      </c>
      <c r="O1509" s="1015">
        <v>1000</v>
      </c>
      <c r="P1509" s="1015"/>
      <c r="Q1509" s="1015"/>
      <c r="R1509" s="1015">
        <v>185000</v>
      </c>
      <c r="S1509" s="1016">
        <v>185</v>
      </c>
    </row>
    <row r="1510" spans="1:19">
      <c r="A1510" s="1012" t="s">
        <v>2346</v>
      </c>
      <c r="B1510" s="1012" t="s">
        <v>858</v>
      </c>
      <c r="C1510" s="1012" t="s">
        <v>2347</v>
      </c>
      <c r="D1510" s="1012" t="s">
        <v>2348</v>
      </c>
      <c r="E1510" s="1012" t="s">
        <v>83</v>
      </c>
      <c r="F1510" s="1013">
        <v>39822</v>
      </c>
      <c r="G1510" s="1012" t="s">
        <v>284</v>
      </c>
      <c r="H1510" s="1015">
        <v>28685000</v>
      </c>
      <c r="I1510" s="1015">
        <v>0</v>
      </c>
      <c r="J1510" s="1015">
        <v>32075739.670000002</v>
      </c>
      <c r="K1510" s="1012" t="s">
        <v>1196</v>
      </c>
      <c r="L1510" s="1015"/>
      <c r="M1510" s="1015"/>
      <c r="N1510" s="1016"/>
      <c r="O1510" s="1015"/>
      <c r="P1510" s="1015"/>
      <c r="Q1510" s="1015"/>
      <c r="R1510" s="1015"/>
      <c r="S1510" s="1016"/>
    </row>
    <row r="1511" spans="1:19">
      <c r="A1511" s="1012" t="s">
        <v>2346</v>
      </c>
      <c r="B1511" s="1012" t="s">
        <v>283</v>
      </c>
      <c r="C1511" s="1012" t="s">
        <v>2347</v>
      </c>
      <c r="D1511" s="1012" t="s">
        <v>2348</v>
      </c>
      <c r="E1511" s="1012" t="s">
        <v>83</v>
      </c>
      <c r="F1511" s="1013">
        <v>40184</v>
      </c>
      <c r="G1511" s="1012" t="s">
        <v>283</v>
      </c>
      <c r="H1511" s="1015"/>
      <c r="I1511" s="1015"/>
      <c r="J1511" s="1015"/>
      <c r="K1511" s="1012" t="s">
        <v>283</v>
      </c>
      <c r="L1511" s="1015">
        <v>7172000</v>
      </c>
      <c r="M1511" s="1015"/>
      <c r="N1511" s="1016">
        <v>7172</v>
      </c>
      <c r="O1511" s="1015">
        <v>1000</v>
      </c>
      <c r="P1511" s="1015"/>
      <c r="Q1511" s="1015"/>
      <c r="R1511" s="1015"/>
      <c r="S1511" s="1016"/>
    </row>
    <row r="1512" spans="1:19">
      <c r="A1512" s="1012" t="s">
        <v>2346</v>
      </c>
      <c r="B1512" s="1012" t="s">
        <v>283</v>
      </c>
      <c r="C1512" s="1012" t="s">
        <v>2347</v>
      </c>
      <c r="D1512" s="1012" t="s">
        <v>2348</v>
      </c>
      <c r="E1512" s="1012" t="s">
        <v>83</v>
      </c>
      <c r="F1512" s="1013">
        <v>40604</v>
      </c>
      <c r="G1512" s="1012" t="s">
        <v>283</v>
      </c>
      <c r="H1512" s="1015"/>
      <c r="I1512" s="1015"/>
      <c r="J1512" s="1015"/>
      <c r="K1512" s="1012" t="s">
        <v>283</v>
      </c>
      <c r="L1512" s="1015">
        <v>7172000</v>
      </c>
      <c r="M1512" s="1015"/>
      <c r="N1512" s="1016">
        <v>7172</v>
      </c>
      <c r="O1512" s="1015">
        <v>1000</v>
      </c>
      <c r="P1512" s="1015"/>
      <c r="Q1512" s="1015"/>
      <c r="R1512" s="1015"/>
      <c r="S1512" s="1016"/>
    </row>
    <row r="1513" spans="1:19">
      <c r="A1513" s="1012" t="s">
        <v>2346</v>
      </c>
      <c r="B1513" s="1012" t="s">
        <v>283</v>
      </c>
      <c r="C1513" s="1012" t="s">
        <v>2347</v>
      </c>
      <c r="D1513" s="1012" t="s">
        <v>2348</v>
      </c>
      <c r="E1513" s="1012" t="s">
        <v>83</v>
      </c>
      <c r="F1513" s="1013">
        <v>40919</v>
      </c>
      <c r="G1513" s="1012" t="s">
        <v>283</v>
      </c>
      <c r="H1513" s="1015"/>
      <c r="I1513" s="1015"/>
      <c r="J1513" s="1015"/>
      <c r="K1513" s="1012" t="s">
        <v>283</v>
      </c>
      <c r="L1513" s="1015">
        <v>14341000</v>
      </c>
      <c r="M1513" s="1015"/>
      <c r="N1513" s="1016">
        <v>14341</v>
      </c>
      <c r="O1513" s="1015">
        <v>1000</v>
      </c>
      <c r="P1513" s="1015"/>
      <c r="Q1513" s="1015"/>
      <c r="R1513" s="1015"/>
      <c r="S1513" s="1016"/>
    </row>
    <row r="1514" spans="1:19">
      <c r="A1514" s="1012" t="s">
        <v>2346</v>
      </c>
      <c r="B1514" s="1012" t="s">
        <v>283</v>
      </c>
      <c r="C1514" s="1012" t="s">
        <v>2347</v>
      </c>
      <c r="D1514" s="1012" t="s">
        <v>2348</v>
      </c>
      <c r="E1514" s="1012" t="s">
        <v>83</v>
      </c>
      <c r="F1514" s="1013">
        <v>41003</v>
      </c>
      <c r="G1514" s="1012" t="s">
        <v>283</v>
      </c>
      <c r="H1514" s="1015"/>
      <c r="I1514" s="1015"/>
      <c r="J1514" s="1015"/>
      <c r="K1514" s="1012" t="s">
        <v>283</v>
      </c>
      <c r="L1514" s="1015"/>
      <c r="M1514" s="1015"/>
      <c r="N1514" s="1016"/>
      <c r="O1514" s="1015"/>
      <c r="P1514" s="1015"/>
      <c r="Q1514" s="1015"/>
      <c r="R1514" s="1015">
        <v>110000</v>
      </c>
      <c r="S1514" s="1016">
        <v>150295.95000000001</v>
      </c>
    </row>
    <row r="1515" spans="1:19">
      <c r="A1515" s="1012" t="s">
        <v>2349</v>
      </c>
      <c r="B1515" s="1012" t="s">
        <v>900</v>
      </c>
      <c r="C1515" s="1012" t="s">
        <v>2350</v>
      </c>
      <c r="D1515" s="1012" t="s">
        <v>2351</v>
      </c>
      <c r="E1515" s="1012" t="s">
        <v>239</v>
      </c>
      <c r="F1515" s="1013">
        <v>39920</v>
      </c>
      <c r="G1515" s="1012" t="s">
        <v>285</v>
      </c>
      <c r="H1515" s="1015">
        <v>9960000</v>
      </c>
      <c r="I1515" s="1015">
        <v>0</v>
      </c>
      <c r="J1515" s="1015">
        <v>11745689.33</v>
      </c>
      <c r="K1515" s="1012" t="s">
        <v>1196</v>
      </c>
      <c r="L1515" s="1015"/>
      <c r="M1515" s="1015"/>
      <c r="N1515" s="1016"/>
      <c r="O1515" s="1015"/>
      <c r="P1515" s="1015"/>
      <c r="Q1515" s="1015"/>
      <c r="R1515" s="1015"/>
      <c r="S1515" s="1016"/>
    </row>
    <row r="1516" spans="1:19">
      <c r="A1516" s="1012" t="s">
        <v>2349</v>
      </c>
      <c r="B1516" s="1012" t="s">
        <v>283</v>
      </c>
      <c r="C1516" s="1012" t="s">
        <v>2350</v>
      </c>
      <c r="D1516" s="1012" t="s">
        <v>2351</v>
      </c>
      <c r="E1516" s="1012" t="s">
        <v>239</v>
      </c>
      <c r="F1516" s="1013">
        <v>40787</v>
      </c>
      <c r="G1516" s="1012" t="s">
        <v>283</v>
      </c>
      <c r="H1516" s="1015"/>
      <c r="I1516" s="1015"/>
      <c r="J1516" s="1015"/>
      <c r="K1516" s="1012" t="s">
        <v>283</v>
      </c>
      <c r="L1516" s="1015">
        <v>9960000</v>
      </c>
      <c r="M1516" s="1015"/>
      <c r="N1516" s="1016">
        <v>9960</v>
      </c>
      <c r="O1516" s="1015">
        <v>1000</v>
      </c>
      <c r="P1516" s="1015"/>
      <c r="Q1516" s="1015"/>
      <c r="R1516" s="1015">
        <v>498000</v>
      </c>
      <c r="S1516" s="1016">
        <v>498</v>
      </c>
    </row>
    <row r="1517" spans="1:19">
      <c r="A1517" s="1012" t="s">
        <v>2352</v>
      </c>
      <c r="B1517" s="1012" t="s">
        <v>858</v>
      </c>
      <c r="C1517" s="1012" t="s">
        <v>2353</v>
      </c>
      <c r="D1517" s="1012" t="s">
        <v>2354</v>
      </c>
      <c r="E1517" s="1012" t="s">
        <v>1231</v>
      </c>
      <c r="F1517" s="1013">
        <v>39843</v>
      </c>
      <c r="G1517" s="1012" t="s">
        <v>284</v>
      </c>
      <c r="H1517" s="1015">
        <v>39000000</v>
      </c>
      <c r="I1517" s="1015">
        <v>0</v>
      </c>
      <c r="J1517" s="1015">
        <v>44926557.479999997</v>
      </c>
      <c r="K1517" s="1012" t="s">
        <v>1196</v>
      </c>
      <c r="L1517" s="1015"/>
      <c r="M1517" s="1015"/>
      <c r="N1517" s="1016"/>
      <c r="O1517" s="1015"/>
      <c r="P1517" s="1015"/>
      <c r="Q1517" s="1015"/>
      <c r="R1517" s="1015"/>
      <c r="S1517" s="1016"/>
    </row>
    <row r="1518" spans="1:19">
      <c r="A1518" s="1012" t="s">
        <v>2352</v>
      </c>
      <c r="B1518" s="1012" t="s">
        <v>283</v>
      </c>
      <c r="C1518" s="1012" t="s">
        <v>2353</v>
      </c>
      <c r="D1518" s="1012" t="s">
        <v>2354</v>
      </c>
      <c r="E1518" s="1012" t="s">
        <v>1231</v>
      </c>
      <c r="F1518" s="1013">
        <v>40576</v>
      </c>
      <c r="G1518" s="1012" t="s">
        <v>283</v>
      </c>
      <c r="H1518" s="1015"/>
      <c r="I1518" s="1015"/>
      <c r="J1518" s="1015"/>
      <c r="K1518" s="1012" t="s">
        <v>283</v>
      </c>
      <c r="L1518" s="1015">
        <v>21000000</v>
      </c>
      <c r="M1518" s="1015"/>
      <c r="N1518" s="1016">
        <v>21000</v>
      </c>
      <c r="O1518" s="1015">
        <v>1000</v>
      </c>
      <c r="P1518" s="1015"/>
      <c r="Q1518" s="1015"/>
      <c r="R1518" s="1015"/>
      <c r="S1518" s="1016"/>
    </row>
    <row r="1519" spans="1:19">
      <c r="A1519" s="1012" t="s">
        <v>2352</v>
      </c>
      <c r="B1519" s="1012" t="s">
        <v>283</v>
      </c>
      <c r="C1519" s="1012" t="s">
        <v>2353</v>
      </c>
      <c r="D1519" s="1012" t="s">
        <v>2354</v>
      </c>
      <c r="E1519" s="1012" t="s">
        <v>1231</v>
      </c>
      <c r="F1519" s="1013">
        <v>40905</v>
      </c>
      <c r="G1519" s="1012" t="s">
        <v>283</v>
      </c>
      <c r="H1519" s="1015"/>
      <c r="I1519" s="1015"/>
      <c r="J1519" s="1015"/>
      <c r="K1519" s="1012" t="s">
        <v>283</v>
      </c>
      <c r="L1519" s="1015">
        <v>18000000</v>
      </c>
      <c r="M1519" s="1015"/>
      <c r="N1519" s="1016">
        <v>18000</v>
      </c>
      <c r="O1519" s="1015">
        <v>1000</v>
      </c>
      <c r="P1519" s="1015"/>
      <c r="Q1519" s="1015"/>
      <c r="R1519" s="1015"/>
      <c r="S1519" s="1016"/>
    </row>
    <row r="1520" spans="1:19">
      <c r="A1520" s="1012" t="s">
        <v>2352</v>
      </c>
      <c r="B1520" s="1012" t="s">
        <v>283</v>
      </c>
      <c r="C1520" s="1012" t="s">
        <v>2353</v>
      </c>
      <c r="D1520" s="1012" t="s">
        <v>2354</v>
      </c>
      <c r="E1520" s="1012" t="s">
        <v>1231</v>
      </c>
      <c r="F1520" s="1013">
        <v>40954</v>
      </c>
      <c r="G1520" s="1012" t="s">
        <v>283</v>
      </c>
      <c r="H1520" s="1015"/>
      <c r="I1520" s="1015"/>
      <c r="J1520" s="1015"/>
      <c r="K1520" s="1012" t="s">
        <v>283</v>
      </c>
      <c r="L1520" s="1015"/>
      <c r="M1520" s="1015"/>
      <c r="N1520" s="1016"/>
      <c r="O1520" s="1015"/>
      <c r="P1520" s="1015"/>
      <c r="Q1520" s="1015"/>
      <c r="R1520" s="1015">
        <v>1200724.1499999999</v>
      </c>
      <c r="S1520" s="1016">
        <v>313505</v>
      </c>
    </row>
    <row r="1521" spans="1:19">
      <c r="A1521" s="1012" t="s">
        <v>2355</v>
      </c>
      <c r="B1521" s="1012" t="s">
        <v>2133</v>
      </c>
      <c r="C1521" s="1012" t="s">
        <v>2356</v>
      </c>
      <c r="D1521" s="1012" t="s">
        <v>2357</v>
      </c>
      <c r="E1521" s="1012" t="s">
        <v>188</v>
      </c>
      <c r="F1521" s="1013">
        <v>39857</v>
      </c>
      <c r="G1521" s="1012" t="s">
        <v>285</v>
      </c>
      <c r="H1521" s="1015">
        <v>18000000</v>
      </c>
      <c r="I1521" s="1015">
        <v>0</v>
      </c>
      <c r="J1521" s="1015">
        <v>21325250</v>
      </c>
      <c r="K1521" s="1012" t="s">
        <v>1196</v>
      </c>
      <c r="L1521" s="1015"/>
      <c r="M1521" s="1015"/>
      <c r="N1521" s="1016"/>
      <c r="O1521" s="1015"/>
      <c r="P1521" s="1015"/>
      <c r="Q1521" s="1015"/>
      <c r="R1521" s="1015"/>
      <c r="S1521" s="1016"/>
    </row>
    <row r="1522" spans="1:19">
      <c r="A1522" s="1012" t="s">
        <v>2355</v>
      </c>
      <c r="B1522" s="1012" t="s">
        <v>283</v>
      </c>
      <c r="C1522" s="1012" t="s">
        <v>2356</v>
      </c>
      <c r="D1522" s="1012" t="s">
        <v>2357</v>
      </c>
      <c r="E1522" s="1012" t="s">
        <v>188</v>
      </c>
      <c r="F1522" s="1013">
        <v>40758</v>
      </c>
      <c r="G1522" s="1012" t="s">
        <v>283</v>
      </c>
      <c r="H1522" s="1015"/>
      <c r="I1522" s="1015"/>
      <c r="J1522" s="1015"/>
      <c r="K1522" s="1012" t="s">
        <v>283</v>
      </c>
      <c r="L1522" s="1015">
        <v>18000000</v>
      </c>
      <c r="M1522" s="1015"/>
      <c r="N1522" s="1016">
        <v>18000</v>
      </c>
      <c r="O1522" s="1015">
        <v>1000</v>
      </c>
      <c r="P1522" s="1015"/>
      <c r="Q1522" s="1015"/>
      <c r="R1522" s="1015">
        <v>900000</v>
      </c>
      <c r="S1522" s="1016">
        <v>900</v>
      </c>
    </row>
    <row r="1523" spans="1:19">
      <c r="A1523" s="1012" t="s">
        <v>2358</v>
      </c>
      <c r="B1523" s="1012"/>
      <c r="C1523" s="1012" t="s">
        <v>2359</v>
      </c>
      <c r="D1523" s="1012" t="s">
        <v>2360</v>
      </c>
      <c r="E1523" s="1012" t="s">
        <v>105</v>
      </c>
      <c r="F1523" s="1013">
        <v>39805</v>
      </c>
      <c r="G1523" s="1012" t="s">
        <v>284</v>
      </c>
      <c r="H1523" s="1015">
        <v>25054000</v>
      </c>
      <c r="I1523" s="1015">
        <v>0</v>
      </c>
      <c r="J1523" s="1015">
        <v>27877966.16</v>
      </c>
      <c r="K1523" s="1012" t="s">
        <v>898</v>
      </c>
      <c r="L1523" s="1015"/>
      <c r="M1523" s="1015"/>
      <c r="N1523" s="1016"/>
      <c r="O1523" s="1015"/>
      <c r="P1523" s="1015"/>
      <c r="Q1523" s="1015"/>
      <c r="R1523" s="1015"/>
      <c r="S1523" s="1016"/>
    </row>
    <row r="1524" spans="1:19">
      <c r="A1524" s="1012" t="s">
        <v>2358</v>
      </c>
      <c r="B1524" s="1012" t="s">
        <v>283</v>
      </c>
      <c r="C1524" s="1012" t="s">
        <v>2359</v>
      </c>
      <c r="D1524" s="1012" t="s">
        <v>2360</v>
      </c>
      <c r="E1524" s="1012" t="s">
        <v>105</v>
      </c>
      <c r="F1524" s="1013">
        <v>41093</v>
      </c>
      <c r="G1524" s="1012" t="s">
        <v>283</v>
      </c>
      <c r="H1524" s="1015"/>
      <c r="I1524" s="1015"/>
      <c r="J1524" s="1015"/>
      <c r="K1524" s="1012" t="s">
        <v>283</v>
      </c>
      <c r="L1524" s="1015">
        <v>23384401.440000001</v>
      </c>
      <c r="M1524" s="1015">
        <v>-350766.02</v>
      </c>
      <c r="N1524" s="1016">
        <v>25054</v>
      </c>
      <c r="O1524" s="1015">
        <v>933.36</v>
      </c>
      <c r="P1524" s="1015">
        <v>-1669598.56</v>
      </c>
      <c r="Q1524" s="1015"/>
      <c r="R1524" s="1015"/>
      <c r="S1524" s="1016"/>
    </row>
    <row r="1525" spans="1:19">
      <c r="A1525" s="1012" t="s">
        <v>2358</v>
      </c>
      <c r="B1525" s="1012" t="s">
        <v>283</v>
      </c>
      <c r="C1525" s="1012" t="s">
        <v>2359</v>
      </c>
      <c r="D1525" s="1012" t="s">
        <v>2360</v>
      </c>
      <c r="E1525" s="1012" t="s">
        <v>105</v>
      </c>
      <c r="F1525" s="1013">
        <v>41129</v>
      </c>
      <c r="G1525" s="1012" t="s">
        <v>283</v>
      </c>
      <c r="H1525" s="1015"/>
      <c r="I1525" s="1015"/>
      <c r="J1525" s="1015"/>
      <c r="K1525" s="1012" t="s">
        <v>283</v>
      </c>
      <c r="L1525" s="1015"/>
      <c r="M1525" s="1015"/>
      <c r="N1525" s="1016"/>
      <c r="O1525" s="1015"/>
      <c r="P1525" s="1015"/>
      <c r="Q1525" s="1015"/>
      <c r="R1525" s="1015">
        <v>425000</v>
      </c>
      <c r="S1525" s="1016">
        <v>357234</v>
      </c>
    </row>
    <row r="1526" spans="1:19">
      <c r="A1526" s="1012" t="s">
        <v>2361</v>
      </c>
      <c r="B1526" s="1012" t="s">
        <v>905</v>
      </c>
      <c r="C1526" s="1012" t="s">
        <v>2362</v>
      </c>
      <c r="D1526" s="1012" t="s">
        <v>2363</v>
      </c>
      <c r="E1526" s="1012" t="s">
        <v>11</v>
      </c>
      <c r="F1526" s="1013">
        <v>39927</v>
      </c>
      <c r="G1526" s="1012" t="s">
        <v>285</v>
      </c>
      <c r="H1526" s="1015">
        <v>12660000</v>
      </c>
      <c r="I1526" s="1015">
        <v>0</v>
      </c>
      <c r="J1526" s="1015">
        <v>15362909.75</v>
      </c>
      <c r="K1526" s="1012" t="s">
        <v>1196</v>
      </c>
      <c r="L1526" s="1015"/>
      <c r="M1526" s="1015"/>
      <c r="N1526" s="1016"/>
      <c r="O1526" s="1015"/>
      <c r="P1526" s="1015"/>
      <c r="Q1526" s="1015"/>
      <c r="R1526" s="1015"/>
      <c r="S1526" s="1016"/>
    </row>
    <row r="1527" spans="1:19">
      <c r="A1527" s="1012" t="s">
        <v>2361</v>
      </c>
      <c r="B1527" s="1012" t="s">
        <v>283</v>
      </c>
      <c r="C1527" s="1012" t="s">
        <v>2362</v>
      </c>
      <c r="D1527" s="1012" t="s">
        <v>2363</v>
      </c>
      <c r="E1527" s="1012" t="s">
        <v>11</v>
      </c>
      <c r="F1527" s="1013">
        <v>41023</v>
      </c>
      <c r="G1527" s="1012" t="s">
        <v>283</v>
      </c>
      <c r="H1527" s="1015"/>
      <c r="I1527" s="1015"/>
      <c r="J1527" s="1015"/>
      <c r="K1527" s="1012" t="s">
        <v>283</v>
      </c>
      <c r="L1527" s="1015">
        <v>12660000</v>
      </c>
      <c r="M1527" s="1015"/>
      <c r="N1527" s="1016">
        <v>12660</v>
      </c>
      <c r="O1527" s="1015">
        <v>1000</v>
      </c>
      <c r="P1527" s="1015"/>
      <c r="Q1527" s="1015"/>
      <c r="R1527" s="1015">
        <v>633000</v>
      </c>
      <c r="S1527" s="1016">
        <v>633</v>
      </c>
    </row>
    <row r="1528" spans="1:19">
      <c r="A1528" s="1012" t="s">
        <v>2364</v>
      </c>
      <c r="B1528" s="1012" t="s">
        <v>905</v>
      </c>
      <c r="C1528" s="1012" t="s">
        <v>2365</v>
      </c>
      <c r="D1528" s="1012" t="s">
        <v>2366</v>
      </c>
      <c r="E1528" s="1012" t="s">
        <v>60</v>
      </c>
      <c r="F1528" s="1013">
        <v>39892</v>
      </c>
      <c r="G1528" s="1012" t="s">
        <v>285</v>
      </c>
      <c r="H1528" s="1015">
        <v>3900000</v>
      </c>
      <c r="I1528" s="1015">
        <v>0</v>
      </c>
      <c r="J1528" s="1015">
        <v>3809874.42</v>
      </c>
      <c r="K1528" s="1012" t="s">
        <v>898</v>
      </c>
      <c r="L1528" s="1015"/>
      <c r="M1528" s="1015"/>
      <c r="N1528" s="1016"/>
      <c r="O1528" s="1015"/>
      <c r="P1528" s="1015"/>
      <c r="Q1528" s="1015"/>
      <c r="R1528" s="1015"/>
      <c r="S1528" s="1016"/>
    </row>
    <row r="1529" spans="1:19">
      <c r="A1529" s="1012" t="s">
        <v>2364</v>
      </c>
      <c r="B1529" s="1012" t="s">
        <v>283</v>
      </c>
      <c r="C1529" s="1012" t="s">
        <v>2365</v>
      </c>
      <c r="D1529" s="1012" t="s">
        <v>2366</v>
      </c>
      <c r="E1529" s="1012" t="s">
        <v>60</v>
      </c>
      <c r="F1529" s="1013">
        <v>41213</v>
      </c>
      <c r="G1529" s="1012" t="s">
        <v>283</v>
      </c>
      <c r="H1529" s="1015"/>
      <c r="I1529" s="1015"/>
      <c r="J1529" s="1015"/>
      <c r="K1529" s="1012" t="s">
        <v>283</v>
      </c>
      <c r="L1529" s="1015">
        <v>2944500</v>
      </c>
      <c r="M1529" s="1015"/>
      <c r="N1529" s="1016">
        <v>3900</v>
      </c>
      <c r="O1529" s="1015">
        <v>755</v>
      </c>
      <c r="P1529" s="1015">
        <v>-955500</v>
      </c>
      <c r="Q1529" s="1015"/>
      <c r="R1529" s="1015">
        <v>122225</v>
      </c>
      <c r="S1529" s="1016">
        <v>195</v>
      </c>
    </row>
    <row r="1530" spans="1:19">
      <c r="A1530" s="1012" t="s">
        <v>2364</v>
      </c>
      <c r="B1530" s="1012" t="s">
        <v>283</v>
      </c>
      <c r="C1530" s="1012" t="s">
        <v>2365</v>
      </c>
      <c r="D1530" s="1012" t="s">
        <v>2366</v>
      </c>
      <c r="E1530" s="1012" t="s">
        <v>60</v>
      </c>
      <c r="F1530" s="1013">
        <v>41285</v>
      </c>
      <c r="G1530" s="1012" t="s">
        <v>283</v>
      </c>
      <c r="H1530" s="1015"/>
      <c r="I1530" s="1015"/>
      <c r="J1530" s="1015"/>
      <c r="K1530" s="1012" t="s">
        <v>283</v>
      </c>
      <c r="L1530" s="1015"/>
      <c r="M1530" s="1015">
        <v>-25000</v>
      </c>
      <c r="N1530" s="1016"/>
      <c r="O1530" s="1015"/>
      <c r="P1530" s="1015"/>
      <c r="Q1530" s="1015"/>
      <c r="R1530" s="1015"/>
      <c r="S1530" s="1016"/>
    </row>
    <row r="1531" spans="1:19">
      <c r="A1531" s="1012" t="s">
        <v>2367</v>
      </c>
      <c r="B1531" s="1012" t="s">
        <v>924</v>
      </c>
      <c r="C1531" s="1012" t="s">
        <v>2368</v>
      </c>
      <c r="D1531" s="1012" t="s">
        <v>2369</v>
      </c>
      <c r="E1531" s="1012" t="s">
        <v>19</v>
      </c>
      <c r="F1531" s="1013">
        <v>39878</v>
      </c>
      <c r="G1531" s="1012" t="s">
        <v>285</v>
      </c>
      <c r="H1531" s="1015">
        <v>12325000</v>
      </c>
      <c r="I1531" s="1015">
        <v>0</v>
      </c>
      <c r="J1531" s="1015">
        <v>15985994.66</v>
      </c>
      <c r="K1531" s="1012" t="s">
        <v>1196</v>
      </c>
      <c r="L1531" s="1015"/>
      <c r="M1531" s="1015"/>
      <c r="N1531" s="1016"/>
      <c r="O1531" s="1015"/>
      <c r="P1531" s="1015"/>
      <c r="Q1531" s="1015"/>
      <c r="R1531" s="1015"/>
      <c r="S1531" s="1016"/>
    </row>
    <row r="1532" spans="1:19">
      <c r="A1532" s="1012" t="s">
        <v>2367</v>
      </c>
      <c r="B1532" s="1012" t="s">
        <v>283</v>
      </c>
      <c r="C1532" s="1012" t="s">
        <v>2368</v>
      </c>
      <c r="D1532" s="1012" t="s">
        <v>2369</v>
      </c>
      <c r="E1532" s="1012" t="s">
        <v>19</v>
      </c>
      <c r="F1532" s="1013">
        <v>41535</v>
      </c>
      <c r="G1532" s="1012" t="s">
        <v>283</v>
      </c>
      <c r="H1532" s="1015"/>
      <c r="I1532" s="1015"/>
      <c r="J1532" s="1015"/>
      <c r="K1532" s="1012" t="s">
        <v>283</v>
      </c>
      <c r="L1532" s="1015">
        <v>12325000</v>
      </c>
      <c r="M1532" s="1015"/>
      <c r="N1532" s="1016">
        <v>12325</v>
      </c>
      <c r="O1532" s="1015">
        <v>1000</v>
      </c>
      <c r="P1532" s="1015"/>
      <c r="Q1532" s="1015"/>
      <c r="R1532" s="1015">
        <v>616000</v>
      </c>
      <c r="S1532" s="1016">
        <v>616</v>
      </c>
    </row>
    <row r="1533" spans="1:19">
      <c r="A1533" s="1012" t="s">
        <v>2370</v>
      </c>
      <c r="B1533" s="1012" t="s">
        <v>1915</v>
      </c>
      <c r="C1533" s="1012" t="s">
        <v>2371</v>
      </c>
      <c r="D1533" s="1012" t="s">
        <v>2372</v>
      </c>
      <c r="E1533" s="1012" t="s">
        <v>217</v>
      </c>
      <c r="F1533" s="1013">
        <v>40067</v>
      </c>
      <c r="G1533" s="1012" t="s">
        <v>285</v>
      </c>
      <c r="H1533" s="1015">
        <v>1500000</v>
      </c>
      <c r="I1533" s="1015">
        <v>0</v>
      </c>
      <c r="J1533" s="1015">
        <v>1730162.66</v>
      </c>
      <c r="K1533" s="1012" t="s">
        <v>1196</v>
      </c>
      <c r="L1533" s="1015"/>
      <c r="M1533" s="1015"/>
      <c r="N1533" s="1016"/>
      <c r="O1533" s="1015"/>
      <c r="P1533" s="1015"/>
      <c r="Q1533" s="1015"/>
      <c r="R1533" s="1015"/>
      <c r="S1533" s="1016"/>
    </row>
    <row r="1534" spans="1:19">
      <c r="A1534" s="1012" t="s">
        <v>2370</v>
      </c>
      <c r="B1534" s="1012" t="s">
        <v>283</v>
      </c>
      <c r="C1534" s="1012" t="s">
        <v>2371</v>
      </c>
      <c r="D1534" s="1012" t="s">
        <v>2372</v>
      </c>
      <c r="E1534" s="1012" t="s">
        <v>217</v>
      </c>
      <c r="F1534" s="1013">
        <v>40780</v>
      </c>
      <c r="G1534" s="1012" t="s">
        <v>283</v>
      </c>
      <c r="H1534" s="1015"/>
      <c r="I1534" s="1015"/>
      <c r="J1534" s="1015"/>
      <c r="K1534" s="1012" t="s">
        <v>283</v>
      </c>
      <c r="L1534" s="1015">
        <v>1500000</v>
      </c>
      <c r="M1534" s="1015"/>
      <c r="N1534" s="1016">
        <v>1500</v>
      </c>
      <c r="O1534" s="1015">
        <v>1000</v>
      </c>
      <c r="P1534" s="1015"/>
      <c r="Q1534" s="1015"/>
      <c r="R1534" s="1015">
        <v>71000</v>
      </c>
      <c r="S1534" s="1016">
        <v>71</v>
      </c>
    </row>
    <row r="1535" spans="1:19">
      <c r="A1535" s="1012" t="s">
        <v>32</v>
      </c>
      <c r="B1535" s="1012" t="s">
        <v>1194</v>
      </c>
      <c r="C1535" s="1012" t="s">
        <v>2373</v>
      </c>
      <c r="D1535" s="1012" t="s">
        <v>1287</v>
      </c>
      <c r="E1535" s="1012" t="s">
        <v>89</v>
      </c>
      <c r="F1535" s="1013">
        <v>39850</v>
      </c>
      <c r="G1535" s="1012" t="s">
        <v>7</v>
      </c>
      <c r="H1535" s="1015">
        <v>3000000</v>
      </c>
      <c r="I1535" s="1015">
        <v>0</v>
      </c>
      <c r="J1535" s="1015">
        <v>3227916.67</v>
      </c>
      <c r="K1535" s="1012" t="s">
        <v>1196</v>
      </c>
      <c r="L1535" s="1015"/>
      <c r="M1535" s="1015"/>
      <c r="N1535" s="1016"/>
      <c r="O1535" s="1015"/>
      <c r="P1535" s="1015"/>
      <c r="Q1535" s="1015"/>
      <c r="R1535" s="1015"/>
      <c r="S1535" s="1016"/>
    </row>
    <row r="1536" spans="1:19">
      <c r="A1536" s="1012" t="s">
        <v>32</v>
      </c>
      <c r="B1536" s="1012" t="s">
        <v>283</v>
      </c>
      <c r="C1536" s="1012" t="s">
        <v>2373</v>
      </c>
      <c r="D1536" s="1012" t="s">
        <v>1287</v>
      </c>
      <c r="E1536" s="1012" t="s">
        <v>89</v>
      </c>
      <c r="F1536" s="1013">
        <v>40403</v>
      </c>
      <c r="G1536" s="1012" t="s">
        <v>283</v>
      </c>
      <c r="H1536" s="1015"/>
      <c r="I1536" s="1015"/>
      <c r="J1536" s="1015"/>
      <c r="K1536" s="1012" t="s">
        <v>283</v>
      </c>
      <c r="L1536" s="1015">
        <v>3000000</v>
      </c>
      <c r="M1536" s="1015"/>
      <c r="N1536" s="1016">
        <v>3000</v>
      </c>
      <c r="O1536" s="1015">
        <v>1000</v>
      </c>
      <c r="P1536" s="1015"/>
      <c r="Q1536" s="1015"/>
      <c r="R1536" s="1015"/>
      <c r="S1536" s="1016"/>
    </row>
    <row r="1537" spans="1:19">
      <c r="A1537" s="1012" t="s">
        <v>2374</v>
      </c>
      <c r="B1537" s="1012" t="s">
        <v>2375</v>
      </c>
      <c r="C1537" s="1012" t="s">
        <v>2376</v>
      </c>
      <c r="D1537" s="1012" t="s">
        <v>1356</v>
      </c>
      <c r="E1537" s="1012" t="s">
        <v>188</v>
      </c>
      <c r="F1537" s="1013">
        <v>39836</v>
      </c>
      <c r="G1537" s="1012" t="s">
        <v>285</v>
      </c>
      <c r="H1537" s="1015">
        <v>6800000</v>
      </c>
      <c r="I1537" s="1015">
        <v>0</v>
      </c>
      <c r="J1537" s="1015">
        <v>207947.78</v>
      </c>
      <c r="K1537" s="1012" t="s">
        <v>1099</v>
      </c>
      <c r="L1537" s="1015"/>
      <c r="M1537" s="1015"/>
      <c r="N1537" s="1016"/>
      <c r="O1537" s="1015"/>
      <c r="P1537" s="1015"/>
      <c r="Q1537" s="1015"/>
      <c r="R1537" s="1015"/>
      <c r="S1537" s="1016"/>
    </row>
    <row r="1538" spans="1:19">
      <c r="A1538" s="1012" t="s">
        <v>2374</v>
      </c>
      <c r="B1538" s="1012" t="s">
        <v>283</v>
      </c>
      <c r="C1538" s="1012" t="s">
        <v>2376</v>
      </c>
      <c r="D1538" s="1012" t="s">
        <v>1356</v>
      </c>
      <c r="E1538" s="1012" t="s">
        <v>188</v>
      </c>
      <c r="F1538" s="1013">
        <v>40487</v>
      </c>
      <c r="G1538" s="1012" t="s">
        <v>283</v>
      </c>
      <c r="H1538" s="1015"/>
      <c r="I1538" s="1015"/>
      <c r="J1538" s="1015"/>
      <c r="K1538" s="1012" t="s">
        <v>283</v>
      </c>
      <c r="L1538" s="1015"/>
      <c r="M1538" s="1015"/>
      <c r="N1538" s="1016"/>
      <c r="O1538" s="1015"/>
      <c r="P1538" s="1015">
        <v>-6800000</v>
      </c>
      <c r="Q1538" s="1015"/>
      <c r="R1538" s="1015"/>
      <c r="S1538" s="1016"/>
    </row>
    <row r="1539" spans="1:19">
      <c r="A1539" s="1012" t="s">
        <v>2377</v>
      </c>
      <c r="B1539" s="1012" t="s">
        <v>3035</v>
      </c>
      <c r="C1539" s="1012" t="s">
        <v>2378</v>
      </c>
      <c r="D1539" s="1012" t="s">
        <v>2379</v>
      </c>
      <c r="E1539" s="1012" t="s">
        <v>894</v>
      </c>
      <c r="F1539" s="1013">
        <v>39878</v>
      </c>
      <c r="G1539" s="1012" t="s">
        <v>285</v>
      </c>
      <c r="H1539" s="1015">
        <v>4389000</v>
      </c>
      <c r="I1539" s="1015">
        <v>0</v>
      </c>
      <c r="J1539" s="1015">
        <v>984999</v>
      </c>
      <c r="K1539" s="1012" t="s">
        <v>898</v>
      </c>
      <c r="L1539" s="1015"/>
      <c r="M1539" s="1015"/>
      <c r="N1539" s="1016"/>
      <c r="O1539" s="1015"/>
      <c r="P1539" s="1015"/>
      <c r="Q1539" s="1015"/>
      <c r="R1539" s="1015"/>
      <c r="S1539" s="1016"/>
    </row>
    <row r="1540" spans="1:19">
      <c r="A1540" s="1012" t="s">
        <v>2377</v>
      </c>
      <c r="B1540" s="1012" t="s">
        <v>283</v>
      </c>
      <c r="C1540" s="1012" t="s">
        <v>2378</v>
      </c>
      <c r="D1540" s="1012" t="s">
        <v>2379</v>
      </c>
      <c r="E1540" s="1012" t="s">
        <v>894</v>
      </c>
      <c r="F1540" s="1013">
        <v>43242</v>
      </c>
      <c r="G1540" s="1012" t="s">
        <v>283</v>
      </c>
      <c r="H1540" s="1015"/>
      <c r="I1540" s="1015"/>
      <c r="J1540" s="1015"/>
      <c r="K1540" s="1012" t="s">
        <v>283</v>
      </c>
      <c r="L1540" s="1015">
        <v>700000</v>
      </c>
      <c r="M1540" s="1015"/>
      <c r="N1540" s="1016">
        <v>4389</v>
      </c>
      <c r="O1540" s="1015">
        <v>159.489633</v>
      </c>
      <c r="P1540" s="1015">
        <v>-3689000</v>
      </c>
      <c r="Q1540" s="1015"/>
      <c r="R1540" s="1015"/>
      <c r="S1540" s="1016"/>
    </row>
    <row r="1541" spans="1:19">
      <c r="A1541" s="1012" t="s">
        <v>2380</v>
      </c>
      <c r="B1541" s="1012" t="s">
        <v>858</v>
      </c>
      <c r="C1541" s="1012" t="s">
        <v>2381</v>
      </c>
      <c r="D1541" s="1012" t="s">
        <v>977</v>
      </c>
      <c r="E1541" s="1012" t="s">
        <v>60</v>
      </c>
      <c r="F1541" s="1013">
        <v>39794</v>
      </c>
      <c r="G1541" s="1012" t="s">
        <v>284</v>
      </c>
      <c r="H1541" s="1015">
        <v>95000000</v>
      </c>
      <c r="I1541" s="1015">
        <v>0</v>
      </c>
      <c r="J1541" s="1015">
        <v>111918194.45</v>
      </c>
      <c r="K1541" s="1012" t="s">
        <v>1196</v>
      </c>
      <c r="L1541" s="1015"/>
      <c r="M1541" s="1015"/>
      <c r="N1541" s="1016"/>
      <c r="O1541" s="1015"/>
      <c r="P1541" s="1015"/>
      <c r="Q1541" s="1015"/>
      <c r="R1541" s="1015"/>
      <c r="S1541" s="1016"/>
    </row>
    <row r="1542" spans="1:19">
      <c r="A1542" s="1012" t="s">
        <v>2380</v>
      </c>
      <c r="B1542" s="1012" t="s">
        <v>283</v>
      </c>
      <c r="C1542" s="1012" t="s">
        <v>2381</v>
      </c>
      <c r="D1542" s="1012" t="s">
        <v>977</v>
      </c>
      <c r="E1542" s="1012" t="s">
        <v>60</v>
      </c>
      <c r="F1542" s="1013">
        <v>40905</v>
      </c>
      <c r="G1542" s="1012" t="s">
        <v>283</v>
      </c>
      <c r="H1542" s="1015"/>
      <c r="I1542" s="1015"/>
      <c r="J1542" s="1015"/>
      <c r="K1542" s="1012" t="s">
        <v>283</v>
      </c>
      <c r="L1542" s="1015">
        <v>23750000</v>
      </c>
      <c r="M1542" s="1015"/>
      <c r="N1542" s="1016">
        <v>23750</v>
      </c>
      <c r="O1542" s="1015">
        <v>1000</v>
      </c>
      <c r="P1542" s="1015"/>
      <c r="Q1542" s="1015"/>
      <c r="R1542" s="1015"/>
      <c r="S1542" s="1016"/>
    </row>
    <row r="1543" spans="1:19">
      <c r="A1543" s="1012" t="s">
        <v>2380</v>
      </c>
      <c r="B1543" s="1012" t="s">
        <v>283</v>
      </c>
      <c r="C1543" s="1012" t="s">
        <v>2381</v>
      </c>
      <c r="D1543" s="1012" t="s">
        <v>977</v>
      </c>
      <c r="E1543" s="1012" t="s">
        <v>60</v>
      </c>
      <c r="F1543" s="1013">
        <v>41080</v>
      </c>
      <c r="G1543" s="1012" t="s">
        <v>283</v>
      </c>
      <c r="H1543" s="1015"/>
      <c r="I1543" s="1015"/>
      <c r="J1543" s="1015"/>
      <c r="K1543" s="1012" t="s">
        <v>283</v>
      </c>
      <c r="L1543" s="1015">
        <v>71250000</v>
      </c>
      <c r="M1543" s="1015"/>
      <c r="N1543" s="1016">
        <v>71250</v>
      </c>
      <c r="O1543" s="1015">
        <v>1000</v>
      </c>
      <c r="P1543" s="1015"/>
      <c r="Q1543" s="1015"/>
      <c r="R1543" s="1015"/>
      <c r="S1543" s="1016"/>
    </row>
    <row r="1544" spans="1:19">
      <c r="A1544" s="1012" t="s">
        <v>2380</v>
      </c>
      <c r="B1544" s="1012" t="s">
        <v>283</v>
      </c>
      <c r="C1544" s="1012" t="s">
        <v>2381</v>
      </c>
      <c r="D1544" s="1012" t="s">
        <v>977</v>
      </c>
      <c r="E1544" s="1012" t="s">
        <v>60</v>
      </c>
      <c r="F1544" s="1013">
        <v>41108</v>
      </c>
      <c r="G1544" s="1012" t="s">
        <v>283</v>
      </c>
      <c r="H1544" s="1015"/>
      <c r="I1544" s="1015"/>
      <c r="J1544" s="1015"/>
      <c r="K1544" s="1012" t="s">
        <v>283</v>
      </c>
      <c r="L1544" s="1015"/>
      <c r="M1544" s="1015"/>
      <c r="N1544" s="1016"/>
      <c r="O1544" s="1015"/>
      <c r="P1544" s="1015"/>
      <c r="Q1544" s="1015"/>
      <c r="R1544" s="1015">
        <v>755000</v>
      </c>
      <c r="S1544" s="1016">
        <v>267455</v>
      </c>
    </row>
    <row r="1545" spans="1:19">
      <c r="A1545" s="1012" t="s">
        <v>2382</v>
      </c>
      <c r="B1545" s="1012" t="s">
        <v>900</v>
      </c>
      <c r="C1545" s="1012" t="s">
        <v>2383</v>
      </c>
      <c r="D1545" s="1012" t="s">
        <v>1362</v>
      </c>
      <c r="E1545" s="1012" t="s">
        <v>166</v>
      </c>
      <c r="F1545" s="1013">
        <v>39801</v>
      </c>
      <c r="G1545" s="1012" t="s">
        <v>285</v>
      </c>
      <c r="H1545" s="1015">
        <v>87631000</v>
      </c>
      <c r="I1545" s="1015">
        <v>0</v>
      </c>
      <c r="J1545" s="1015">
        <v>105252939.77</v>
      </c>
      <c r="K1545" s="1012" t="s">
        <v>1196</v>
      </c>
      <c r="L1545" s="1015"/>
      <c r="M1545" s="1015"/>
      <c r="N1545" s="1016"/>
      <c r="O1545" s="1015"/>
      <c r="P1545" s="1015"/>
      <c r="Q1545" s="1015"/>
      <c r="R1545" s="1015"/>
      <c r="S1545" s="1016"/>
    </row>
    <row r="1546" spans="1:19">
      <c r="A1546" s="1012" t="s">
        <v>2382</v>
      </c>
      <c r="B1546" s="1012" t="s">
        <v>283</v>
      </c>
      <c r="C1546" s="1012" t="s">
        <v>2383</v>
      </c>
      <c r="D1546" s="1012" t="s">
        <v>1362</v>
      </c>
      <c r="E1546" s="1012" t="s">
        <v>166</v>
      </c>
      <c r="F1546" s="1013">
        <v>40813</v>
      </c>
      <c r="G1546" s="1012" t="s">
        <v>283</v>
      </c>
      <c r="H1546" s="1015"/>
      <c r="I1546" s="1015"/>
      <c r="J1546" s="1015"/>
      <c r="K1546" s="1012" t="s">
        <v>283</v>
      </c>
      <c r="L1546" s="1015">
        <v>87631000</v>
      </c>
      <c r="M1546" s="1015"/>
      <c r="N1546" s="1016">
        <v>87631</v>
      </c>
      <c r="O1546" s="1015">
        <v>1000</v>
      </c>
      <c r="P1546" s="1015"/>
      <c r="Q1546" s="1015"/>
      <c r="R1546" s="1015">
        <v>4382000</v>
      </c>
      <c r="S1546" s="1016">
        <v>4382</v>
      </c>
    </row>
    <row r="1547" spans="1:19">
      <c r="A1547" s="1012" t="s">
        <v>2384</v>
      </c>
      <c r="B1547" s="1012" t="s">
        <v>1082</v>
      </c>
      <c r="C1547" s="1012" t="s">
        <v>2385</v>
      </c>
      <c r="D1547" s="1012" t="s">
        <v>921</v>
      </c>
      <c r="E1547" s="1012" t="s">
        <v>109</v>
      </c>
      <c r="F1547" s="1013">
        <v>40011</v>
      </c>
      <c r="G1547" s="1012" t="s">
        <v>922</v>
      </c>
      <c r="H1547" s="1015">
        <v>2500000</v>
      </c>
      <c r="I1547" s="1015">
        <v>0</v>
      </c>
      <c r="J1547" s="1015">
        <v>3103618.4</v>
      </c>
      <c r="K1547" s="1012" t="s">
        <v>898</v>
      </c>
      <c r="L1547" s="1015"/>
      <c r="M1547" s="1015"/>
      <c r="N1547" s="1016"/>
      <c r="O1547" s="1015"/>
      <c r="P1547" s="1015"/>
      <c r="Q1547" s="1015"/>
      <c r="R1547" s="1015"/>
      <c r="S1547" s="1016"/>
    </row>
    <row r="1548" spans="1:19">
      <c r="A1548" s="1012" t="s">
        <v>2384</v>
      </c>
      <c r="B1548" s="1012" t="s">
        <v>283</v>
      </c>
      <c r="C1548" s="1012" t="s">
        <v>2385</v>
      </c>
      <c r="D1548" s="1012" t="s">
        <v>921</v>
      </c>
      <c r="E1548" s="1012" t="s">
        <v>109</v>
      </c>
      <c r="F1548" s="1013">
        <v>41390</v>
      </c>
      <c r="G1548" s="1012" t="s">
        <v>283</v>
      </c>
      <c r="H1548" s="1015"/>
      <c r="I1548" s="1015"/>
      <c r="J1548" s="1015"/>
      <c r="K1548" s="1012" t="s">
        <v>283</v>
      </c>
      <c r="L1548" s="1015">
        <v>120000</v>
      </c>
      <c r="M1548" s="1015"/>
      <c r="N1548" s="1016">
        <v>120000</v>
      </c>
      <c r="O1548" s="1015">
        <v>1.0015000000000001</v>
      </c>
      <c r="P1548" s="1015"/>
      <c r="Q1548" s="1015">
        <v>180</v>
      </c>
      <c r="R1548" s="1015"/>
      <c r="S1548" s="1016"/>
    </row>
    <row r="1549" spans="1:19">
      <c r="A1549" s="1012" t="s">
        <v>2384</v>
      </c>
      <c r="B1549" s="1012" t="s">
        <v>283</v>
      </c>
      <c r="C1549" s="1012" t="s">
        <v>2385</v>
      </c>
      <c r="D1549" s="1012" t="s">
        <v>921</v>
      </c>
      <c r="E1549" s="1012" t="s">
        <v>109</v>
      </c>
      <c r="F1549" s="1013">
        <v>41393</v>
      </c>
      <c r="G1549" s="1012" t="s">
        <v>283</v>
      </c>
      <c r="H1549" s="1015"/>
      <c r="I1549" s="1015"/>
      <c r="J1549" s="1015"/>
      <c r="K1549" s="1012" t="s">
        <v>283</v>
      </c>
      <c r="L1549" s="1015">
        <v>2380000</v>
      </c>
      <c r="M1549" s="1015"/>
      <c r="N1549" s="1016">
        <v>2380000</v>
      </c>
      <c r="O1549" s="1015">
        <v>1.0015000000000001</v>
      </c>
      <c r="P1549" s="1015"/>
      <c r="Q1549" s="1015">
        <v>3570</v>
      </c>
      <c r="R1549" s="1015">
        <v>90582.47</v>
      </c>
      <c r="S1549" s="1016">
        <v>107000</v>
      </c>
    </row>
    <row r="1550" spans="1:19">
      <c r="A1550" s="1012" t="s">
        <v>2384</v>
      </c>
      <c r="B1550" s="1012" t="s">
        <v>283</v>
      </c>
      <c r="C1550" s="1012" t="s">
        <v>2385</v>
      </c>
      <c r="D1550" s="1012" t="s">
        <v>921</v>
      </c>
      <c r="E1550" s="1012" t="s">
        <v>109</v>
      </c>
      <c r="F1550" s="1013">
        <v>41425</v>
      </c>
      <c r="G1550" s="1012" t="s">
        <v>283</v>
      </c>
      <c r="H1550" s="1015"/>
      <c r="I1550" s="1015"/>
      <c r="J1550" s="1015"/>
      <c r="K1550" s="1012" t="s">
        <v>283</v>
      </c>
      <c r="L1550" s="1015"/>
      <c r="M1550" s="1015">
        <v>-25000</v>
      </c>
      <c r="N1550" s="1016"/>
      <c r="O1550" s="1015"/>
      <c r="P1550" s="1015"/>
      <c r="Q1550" s="1015"/>
      <c r="R1550" s="1015"/>
      <c r="S1550" s="1016"/>
    </row>
    <row r="1551" spans="1:19">
      <c r="A1551" s="1012" t="s">
        <v>2386</v>
      </c>
      <c r="B1551" s="1012"/>
      <c r="C1551" s="1012" t="s">
        <v>2387</v>
      </c>
      <c r="D1551" s="1012" t="s">
        <v>1613</v>
      </c>
      <c r="E1551" s="1012" t="s">
        <v>6</v>
      </c>
      <c r="F1551" s="1013">
        <v>39843</v>
      </c>
      <c r="G1551" s="1012" t="s">
        <v>284</v>
      </c>
      <c r="H1551" s="1015">
        <v>11949000</v>
      </c>
      <c r="I1551" s="1015">
        <v>0</v>
      </c>
      <c r="J1551" s="1015">
        <v>13764140.41</v>
      </c>
      <c r="K1551" s="1012" t="s">
        <v>898</v>
      </c>
      <c r="L1551" s="1015"/>
      <c r="M1551" s="1015"/>
      <c r="N1551" s="1016"/>
      <c r="O1551" s="1015"/>
      <c r="P1551" s="1015"/>
      <c r="Q1551" s="1015"/>
      <c r="R1551" s="1015"/>
      <c r="S1551" s="1016"/>
    </row>
    <row r="1552" spans="1:19">
      <c r="A1552" s="1012" t="s">
        <v>2386</v>
      </c>
      <c r="B1552" s="1012" t="s">
        <v>283</v>
      </c>
      <c r="C1552" s="1012" t="s">
        <v>2387</v>
      </c>
      <c r="D1552" s="1012" t="s">
        <v>1613</v>
      </c>
      <c r="E1552" s="1012" t="s">
        <v>6</v>
      </c>
      <c r="F1552" s="1013">
        <v>41393</v>
      </c>
      <c r="G1552" s="1012" t="s">
        <v>283</v>
      </c>
      <c r="H1552" s="1015"/>
      <c r="I1552" s="1015"/>
      <c r="J1552" s="1015"/>
      <c r="K1552" s="1012" t="s">
        <v>283</v>
      </c>
      <c r="L1552" s="1015">
        <v>11949000</v>
      </c>
      <c r="M1552" s="1015"/>
      <c r="N1552" s="1016">
        <v>11949</v>
      </c>
      <c r="O1552" s="1015">
        <v>1091.1099999999999</v>
      </c>
      <c r="P1552" s="1015"/>
      <c r="Q1552" s="1015">
        <v>1088673.3899999999</v>
      </c>
      <c r="R1552" s="1015"/>
      <c r="S1552" s="1016"/>
    </row>
    <row r="1553" spans="1:19">
      <c r="A1553" s="1012" t="s">
        <v>2386</v>
      </c>
      <c r="B1553" s="1012" t="s">
        <v>283</v>
      </c>
      <c r="C1553" s="1012" t="s">
        <v>2387</v>
      </c>
      <c r="D1553" s="1012" t="s">
        <v>1613</v>
      </c>
      <c r="E1553" s="1012" t="s">
        <v>6</v>
      </c>
      <c r="F1553" s="1013">
        <v>41416</v>
      </c>
      <c r="G1553" s="1012" t="s">
        <v>283</v>
      </c>
      <c r="H1553" s="1015"/>
      <c r="I1553" s="1015"/>
      <c r="J1553" s="1015"/>
      <c r="K1553" s="1012" t="s">
        <v>283</v>
      </c>
      <c r="L1553" s="1015"/>
      <c r="M1553" s="1015"/>
      <c r="N1553" s="1016"/>
      <c r="O1553" s="1015"/>
      <c r="P1553" s="1015"/>
      <c r="Q1553" s="1015"/>
      <c r="R1553" s="1015">
        <v>234500</v>
      </c>
      <c r="S1553" s="1016">
        <v>237712</v>
      </c>
    </row>
    <row r="1554" spans="1:19">
      <c r="A1554" s="1012" t="s">
        <v>2386</v>
      </c>
      <c r="B1554" s="1012" t="s">
        <v>283</v>
      </c>
      <c r="C1554" s="1012" t="s">
        <v>2387</v>
      </c>
      <c r="D1554" s="1012" t="s">
        <v>1613</v>
      </c>
      <c r="E1554" s="1012" t="s">
        <v>6</v>
      </c>
      <c r="F1554" s="1013">
        <v>41425</v>
      </c>
      <c r="G1554" s="1012" t="s">
        <v>283</v>
      </c>
      <c r="H1554" s="1015"/>
      <c r="I1554" s="1015"/>
      <c r="J1554" s="1015"/>
      <c r="K1554" s="1012" t="s">
        <v>283</v>
      </c>
      <c r="L1554" s="1015"/>
      <c r="M1554" s="1015">
        <v>-130376.73</v>
      </c>
      <c r="N1554" s="1016"/>
      <c r="O1554" s="1015"/>
      <c r="P1554" s="1015"/>
      <c r="Q1554" s="1015"/>
      <c r="R1554" s="1015"/>
      <c r="S1554" s="1016"/>
    </row>
    <row r="1555" spans="1:19">
      <c r="A1555" s="1012" t="s">
        <v>2388</v>
      </c>
      <c r="B1555" s="1012" t="s">
        <v>2389</v>
      </c>
      <c r="C1555" s="1012" t="s">
        <v>2390</v>
      </c>
      <c r="D1555" s="1012" t="s">
        <v>1603</v>
      </c>
      <c r="E1555" s="1012" t="s">
        <v>1604</v>
      </c>
      <c r="F1555" s="1013">
        <v>39787</v>
      </c>
      <c r="G1555" s="1012" t="s">
        <v>284</v>
      </c>
      <c r="H1555" s="1015">
        <v>935000000</v>
      </c>
      <c r="I1555" s="1015">
        <v>0</v>
      </c>
      <c r="J1555" s="1015">
        <v>1220280000</v>
      </c>
      <c r="K1555" s="1012" t="s">
        <v>1196</v>
      </c>
      <c r="L1555" s="1015"/>
      <c r="M1555" s="1015"/>
      <c r="N1555" s="1016"/>
      <c r="O1555" s="1015"/>
      <c r="P1555" s="1015"/>
      <c r="Q1555" s="1015"/>
      <c r="R1555" s="1015"/>
      <c r="S1555" s="1016"/>
    </row>
    <row r="1556" spans="1:19">
      <c r="A1556" s="1012" t="s">
        <v>2388</v>
      </c>
      <c r="B1556" s="1012" t="s">
        <v>283</v>
      </c>
      <c r="C1556" s="1012" t="s">
        <v>2390</v>
      </c>
      <c r="D1556" s="1012" t="s">
        <v>1603</v>
      </c>
      <c r="E1556" s="1012" t="s">
        <v>1604</v>
      </c>
      <c r="F1556" s="1013">
        <v>41822</v>
      </c>
      <c r="G1556" s="1012" t="s">
        <v>283</v>
      </c>
      <c r="H1556" s="1015"/>
      <c r="I1556" s="1015"/>
      <c r="J1556" s="1015"/>
      <c r="K1556" s="1012" t="s">
        <v>283</v>
      </c>
      <c r="L1556" s="1015">
        <v>935000000</v>
      </c>
      <c r="M1556" s="1015"/>
      <c r="N1556" s="1016">
        <v>935000</v>
      </c>
      <c r="O1556" s="1015">
        <v>1000</v>
      </c>
      <c r="P1556" s="1015"/>
      <c r="Q1556" s="1015"/>
      <c r="R1556" s="1015"/>
      <c r="S1556" s="1016"/>
    </row>
    <row r="1557" spans="1:19">
      <c r="A1557" s="1012" t="s">
        <v>2388</v>
      </c>
      <c r="B1557" s="1012" t="s">
        <v>283</v>
      </c>
      <c r="C1557" s="1012" t="s">
        <v>2390</v>
      </c>
      <c r="D1557" s="1012" t="s">
        <v>1603</v>
      </c>
      <c r="E1557" s="1012" t="s">
        <v>1604</v>
      </c>
      <c r="F1557" s="1013">
        <v>41843</v>
      </c>
      <c r="G1557" s="1012" t="s">
        <v>283</v>
      </c>
      <c r="H1557" s="1015"/>
      <c r="I1557" s="1015"/>
      <c r="J1557" s="1015"/>
      <c r="K1557" s="1012" t="s">
        <v>283</v>
      </c>
      <c r="L1557" s="1015"/>
      <c r="M1557" s="1015"/>
      <c r="N1557" s="1016"/>
      <c r="O1557" s="1015"/>
      <c r="P1557" s="1015"/>
      <c r="Q1557" s="1015"/>
      <c r="R1557" s="1015">
        <v>3000000</v>
      </c>
      <c r="S1557" s="1016">
        <v>2093283.6</v>
      </c>
    </row>
    <row r="1558" spans="1:19">
      <c r="A1558" s="1012" t="s">
        <v>2391</v>
      </c>
      <c r="B1558" s="1012"/>
      <c r="C1558" s="1012" t="s">
        <v>2392</v>
      </c>
      <c r="D1558" s="1012" t="s">
        <v>1368</v>
      </c>
      <c r="E1558" s="1012" t="s">
        <v>1309</v>
      </c>
      <c r="F1558" s="1013">
        <v>39773</v>
      </c>
      <c r="G1558" s="1012" t="s">
        <v>284</v>
      </c>
      <c r="H1558" s="1015">
        <v>35000000</v>
      </c>
      <c r="I1558" s="1015">
        <v>0</v>
      </c>
      <c r="J1558" s="1015">
        <v>8233333.3300000001</v>
      </c>
      <c r="K1558" s="1012" t="s">
        <v>898</v>
      </c>
      <c r="L1558" s="1015"/>
      <c r="M1558" s="1015"/>
      <c r="N1558" s="1016"/>
      <c r="O1558" s="1015"/>
      <c r="P1558" s="1015"/>
      <c r="Q1558" s="1015"/>
      <c r="R1558" s="1015"/>
      <c r="S1558" s="1016"/>
    </row>
    <row r="1559" spans="1:19">
      <c r="A1559" s="1012" t="s">
        <v>2391</v>
      </c>
      <c r="B1559" s="1012" t="s">
        <v>283</v>
      </c>
      <c r="C1559" s="1012" t="s">
        <v>2392</v>
      </c>
      <c r="D1559" s="1012" t="s">
        <v>1368</v>
      </c>
      <c r="E1559" s="1012" t="s">
        <v>1309</v>
      </c>
      <c r="F1559" s="1013">
        <v>41976</v>
      </c>
      <c r="G1559" s="1012" t="s">
        <v>283</v>
      </c>
      <c r="H1559" s="1015"/>
      <c r="I1559" s="1015"/>
      <c r="J1559" s="1015"/>
      <c r="K1559" s="1012" t="s">
        <v>283</v>
      </c>
      <c r="L1559" s="1015">
        <v>2693800</v>
      </c>
      <c r="M1559" s="1015"/>
      <c r="N1559" s="1016">
        <v>26938</v>
      </c>
      <c r="O1559" s="1015">
        <v>100</v>
      </c>
      <c r="P1559" s="1015">
        <v>-24244200</v>
      </c>
      <c r="Q1559" s="1015"/>
      <c r="R1559" s="1015"/>
      <c r="S1559" s="1016"/>
    </row>
    <row r="1560" spans="1:19">
      <c r="A1560" s="1012" t="s">
        <v>2391</v>
      </c>
      <c r="B1560" s="1012" t="s">
        <v>283</v>
      </c>
      <c r="C1560" s="1012" t="s">
        <v>2392</v>
      </c>
      <c r="D1560" s="1012" t="s">
        <v>1368</v>
      </c>
      <c r="E1560" s="1012" t="s">
        <v>1309</v>
      </c>
      <c r="F1560" s="1013">
        <v>41977</v>
      </c>
      <c r="G1560" s="1012" t="s">
        <v>283</v>
      </c>
      <c r="H1560" s="1015"/>
      <c r="I1560" s="1015"/>
      <c r="J1560" s="1015"/>
      <c r="K1560" s="1012" t="s">
        <v>283</v>
      </c>
      <c r="L1560" s="1015">
        <v>806200</v>
      </c>
      <c r="M1560" s="1015"/>
      <c r="N1560" s="1016">
        <v>8062</v>
      </c>
      <c r="O1560" s="1015">
        <v>100</v>
      </c>
      <c r="P1560" s="1015">
        <v>-7255800</v>
      </c>
      <c r="Q1560" s="1015"/>
      <c r="R1560" s="1015"/>
      <c r="S1560" s="1016"/>
    </row>
    <row r="1561" spans="1:19">
      <c r="A1561" s="1012" t="s">
        <v>2391</v>
      </c>
      <c r="B1561" s="1012" t="s">
        <v>283</v>
      </c>
      <c r="C1561" s="1012" t="s">
        <v>2392</v>
      </c>
      <c r="D1561" s="1012" t="s">
        <v>1368</v>
      </c>
      <c r="E1561" s="1012" t="s">
        <v>1309</v>
      </c>
      <c r="F1561" s="1013">
        <v>42013</v>
      </c>
      <c r="G1561" s="1012" t="s">
        <v>283</v>
      </c>
      <c r="H1561" s="1015"/>
      <c r="I1561" s="1015"/>
      <c r="J1561" s="1015"/>
      <c r="K1561" s="1012" t="s">
        <v>283</v>
      </c>
      <c r="L1561" s="1015"/>
      <c r="M1561" s="1015">
        <v>-50000</v>
      </c>
      <c r="N1561" s="1016"/>
      <c r="O1561" s="1015"/>
      <c r="P1561" s="1015"/>
      <c r="Q1561" s="1015"/>
      <c r="R1561" s="1015"/>
      <c r="S1561" s="1016"/>
    </row>
    <row r="1562" spans="1:19">
      <c r="A1562" s="1012" t="s">
        <v>2393</v>
      </c>
      <c r="B1562" s="1012" t="s">
        <v>924</v>
      </c>
      <c r="C1562" s="1012" t="s">
        <v>2394</v>
      </c>
      <c r="D1562" s="1012" t="s">
        <v>2395</v>
      </c>
      <c r="E1562" s="1012" t="s">
        <v>948</v>
      </c>
      <c r="F1562" s="1013">
        <v>39906</v>
      </c>
      <c r="G1562" s="1012" t="s">
        <v>285</v>
      </c>
      <c r="H1562" s="1015">
        <v>2800000</v>
      </c>
      <c r="I1562" s="1015">
        <v>0</v>
      </c>
      <c r="J1562" s="1015">
        <v>3596579.2</v>
      </c>
      <c r="K1562" s="1012" t="s">
        <v>898</v>
      </c>
      <c r="L1562" s="1015"/>
      <c r="M1562" s="1015"/>
      <c r="N1562" s="1016"/>
      <c r="O1562" s="1015"/>
      <c r="P1562" s="1015"/>
      <c r="Q1562" s="1015"/>
      <c r="R1562" s="1015"/>
      <c r="S1562" s="1016"/>
    </row>
    <row r="1563" spans="1:19">
      <c r="A1563" s="1012" t="s">
        <v>2393</v>
      </c>
      <c r="B1563" s="1012" t="s">
        <v>283</v>
      </c>
      <c r="C1563" s="1012" t="s">
        <v>2394</v>
      </c>
      <c r="D1563" s="1012" t="s">
        <v>2395</v>
      </c>
      <c r="E1563" s="1012" t="s">
        <v>948</v>
      </c>
      <c r="F1563" s="1013">
        <v>42184</v>
      </c>
      <c r="G1563" s="1012" t="s">
        <v>283</v>
      </c>
      <c r="H1563" s="1015"/>
      <c r="I1563" s="1015"/>
      <c r="J1563" s="1015"/>
      <c r="K1563" s="1012" t="s">
        <v>283</v>
      </c>
      <c r="L1563" s="1015">
        <v>2800000</v>
      </c>
      <c r="M1563" s="1015"/>
      <c r="N1563" s="1016">
        <v>2800</v>
      </c>
      <c r="O1563" s="1015">
        <v>1187.6099999999999</v>
      </c>
      <c r="P1563" s="1015"/>
      <c r="Q1563" s="1015">
        <v>525308</v>
      </c>
      <c r="R1563" s="1015">
        <v>164018.20000000001</v>
      </c>
      <c r="S1563" s="1016">
        <v>140</v>
      </c>
    </row>
    <row r="1564" spans="1:19">
      <c r="A1564" s="1012" t="s">
        <v>2393</v>
      </c>
      <c r="B1564" s="1012" t="s">
        <v>283</v>
      </c>
      <c r="C1564" s="1012" t="s">
        <v>2394</v>
      </c>
      <c r="D1564" s="1012" t="s">
        <v>2395</v>
      </c>
      <c r="E1564" s="1012" t="s">
        <v>948</v>
      </c>
      <c r="F1564" s="1013">
        <v>42222</v>
      </c>
      <c r="G1564" s="1012" t="s">
        <v>283</v>
      </c>
      <c r="H1564" s="1015"/>
      <c r="I1564" s="1015"/>
      <c r="J1564" s="1015"/>
      <c r="K1564" s="1012" t="s">
        <v>283</v>
      </c>
      <c r="L1564" s="1015"/>
      <c r="M1564" s="1015">
        <v>-25000</v>
      </c>
      <c r="N1564" s="1016"/>
      <c r="O1564" s="1015"/>
      <c r="P1564" s="1015"/>
      <c r="Q1564" s="1015"/>
      <c r="R1564" s="1015"/>
      <c r="S1564" s="1016"/>
    </row>
    <row r="1565" spans="1:19">
      <c r="A1565" s="1012" t="s">
        <v>96</v>
      </c>
      <c r="B1565" s="1012" t="s">
        <v>1879</v>
      </c>
      <c r="C1565" s="1012" t="s">
        <v>2396</v>
      </c>
      <c r="D1565" s="1012" t="s">
        <v>2397</v>
      </c>
      <c r="E1565" s="1012" t="s">
        <v>89</v>
      </c>
      <c r="F1565" s="1013">
        <v>39941</v>
      </c>
      <c r="G1565" s="1012" t="s">
        <v>67</v>
      </c>
      <c r="H1565" s="1015">
        <v>6784000</v>
      </c>
      <c r="I1565" s="1015">
        <v>0</v>
      </c>
      <c r="J1565" s="1015">
        <v>7444215.1200000001</v>
      </c>
      <c r="K1565" s="1012" t="s">
        <v>1196</v>
      </c>
      <c r="L1565" s="1015"/>
      <c r="M1565" s="1015"/>
      <c r="N1565" s="1016"/>
      <c r="O1565" s="1015"/>
      <c r="P1565" s="1015"/>
      <c r="Q1565" s="1015"/>
      <c r="R1565" s="1015"/>
      <c r="S1565" s="1016"/>
    </row>
    <row r="1566" spans="1:19">
      <c r="A1566" s="1012" t="s">
        <v>96</v>
      </c>
      <c r="B1566" s="1012" t="s">
        <v>283</v>
      </c>
      <c r="C1566" s="1012" t="s">
        <v>2396</v>
      </c>
      <c r="D1566" s="1012" t="s">
        <v>2397</v>
      </c>
      <c r="E1566" s="1012" t="s">
        <v>89</v>
      </c>
      <c r="F1566" s="1013">
        <v>40403</v>
      </c>
      <c r="G1566" s="1012" t="s">
        <v>283</v>
      </c>
      <c r="H1566" s="1015"/>
      <c r="I1566" s="1015"/>
      <c r="J1566" s="1015"/>
      <c r="K1566" s="1012" t="s">
        <v>283</v>
      </c>
      <c r="L1566" s="1015">
        <v>6784000</v>
      </c>
      <c r="M1566" s="1015"/>
      <c r="N1566" s="1016">
        <v>6784000</v>
      </c>
      <c r="O1566" s="1015">
        <v>1</v>
      </c>
      <c r="P1566" s="1015"/>
      <c r="Q1566" s="1015"/>
      <c r="R1566" s="1015"/>
      <c r="S1566" s="1016"/>
    </row>
    <row r="1567" spans="1:19">
      <c r="A1567" s="1012" t="s">
        <v>2398</v>
      </c>
      <c r="B1567" s="1012" t="s">
        <v>2399</v>
      </c>
      <c r="C1567" s="1012" t="s">
        <v>2400</v>
      </c>
      <c r="D1567" s="1012" t="s">
        <v>2401</v>
      </c>
      <c r="E1567" s="1012" t="s">
        <v>894</v>
      </c>
      <c r="F1567" s="1013">
        <v>39892</v>
      </c>
      <c r="G1567" s="1012" t="s">
        <v>285</v>
      </c>
      <c r="H1567" s="1015">
        <v>9500000</v>
      </c>
      <c r="I1567" s="1015">
        <v>0</v>
      </c>
      <c r="J1567" s="1015">
        <v>467412.5</v>
      </c>
      <c r="K1567" s="1012" t="s">
        <v>2930</v>
      </c>
      <c r="L1567" s="1015"/>
      <c r="M1567" s="1015"/>
      <c r="N1567" s="1016"/>
      <c r="O1567" s="1015"/>
      <c r="P1567" s="1015"/>
      <c r="Q1567" s="1015"/>
      <c r="R1567" s="1015"/>
      <c r="S1567" s="1016"/>
    </row>
    <row r="1568" spans="1:19">
      <c r="A1568" s="1012" t="s">
        <v>2398</v>
      </c>
      <c r="B1568" s="1012" t="s">
        <v>283</v>
      </c>
      <c r="C1568" s="1012" t="s">
        <v>2400</v>
      </c>
      <c r="D1568" s="1012" t="s">
        <v>2401</v>
      </c>
      <c r="E1568" s="1012" t="s">
        <v>894</v>
      </c>
      <c r="F1568" s="1013">
        <v>41135</v>
      </c>
      <c r="G1568" s="1012" t="s">
        <v>283</v>
      </c>
      <c r="H1568" s="1015"/>
      <c r="I1568" s="1015"/>
      <c r="J1568" s="1015"/>
      <c r="K1568" s="1012" t="s">
        <v>283</v>
      </c>
      <c r="L1568" s="1015"/>
      <c r="M1568" s="1015"/>
      <c r="N1568" s="1016"/>
      <c r="O1568" s="1015"/>
      <c r="P1568" s="1015">
        <v>-9500000</v>
      </c>
      <c r="Q1568" s="1015"/>
      <c r="R1568" s="1015"/>
      <c r="S1568" s="1016"/>
    </row>
    <row r="1569" spans="1:19">
      <c r="A1569" s="1012" t="s">
        <v>2402</v>
      </c>
      <c r="B1569" s="1012"/>
      <c r="C1569" s="1012" t="s">
        <v>2403</v>
      </c>
      <c r="D1569" s="1012" t="s">
        <v>2404</v>
      </c>
      <c r="E1569" s="1012" t="s">
        <v>1238</v>
      </c>
      <c r="F1569" s="1013">
        <v>40088</v>
      </c>
      <c r="G1569" s="1012" t="s">
        <v>284</v>
      </c>
      <c r="H1569" s="1015">
        <v>22252000</v>
      </c>
      <c r="I1569" s="1015">
        <v>0</v>
      </c>
      <c r="J1569" s="1015">
        <v>28727240.289999999</v>
      </c>
      <c r="K1569" s="1012" t="s">
        <v>898</v>
      </c>
      <c r="L1569" s="1015"/>
      <c r="M1569" s="1015"/>
      <c r="N1569" s="1016"/>
      <c r="O1569" s="1015"/>
      <c r="P1569" s="1015"/>
      <c r="Q1569" s="1015"/>
      <c r="R1569" s="1015"/>
      <c r="S1569" s="1016"/>
    </row>
    <row r="1570" spans="1:19">
      <c r="A1570" s="1012" t="s">
        <v>2402</v>
      </c>
      <c r="B1570" s="1012" t="s">
        <v>283</v>
      </c>
      <c r="C1570" s="1012" t="s">
        <v>2403</v>
      </c>
      <c r="D1570" s="1012" t="s">
        <v>2404</v>
      </c>
      <c r="E1570" s="1012" t="s">
        <v>1238</v>
      </c>
      <c r="F1570" s="1013">
        <v>41129</v>
      </c>
      <c r="G1570" s="1012" t="s">
        <v>283</v>
      </c>
      <c r="H1570" s="1015"/>
      <c r="I1570" s="1015"/>
      <c r="J1570" s="1015"/>
      <c r="K1570" s="1012" t="s">
        <v>283</v>
      </c>
      <c r="L1570" s="1015">
        <v>1678618.89</v>
      </c>
      <c r="M1570" s="1015"/>
      <c r="N1570" s="1016">
        <v>1863</v>
      </c>
      <c r="O1570" s="1015">
        <v>901.03</v>
      </c>
      <c r="P1570" s="1015">
        <v>-184381.11</v>
      </c>
      <c r="Q1570" s="1015"/>
      <c r="R1570" s="1015"/>
      <c r="S1570" s="1016"/>
    </row>
    <row r="1571" spans="1:19">
      <c r="A1571" s="1012" t="s">
        <v>2402</v>
      </c>
      <c r="B1571" s="1012" t="s">
        <v>283</v>
      </c>
      <c r="C1571" s="1012" t="s">
        <v>2403</v>
      </c>
      <c r="D1571" s="1012" t="s">
        <v>2404</v>
      </c>
      <c r="E1571" s="1012" t="s">
        <v>1238</v>
      </c>
      <c r="F1571" s="1013">
        <v>41130</v>
      </c>
      <c r="G1571" s="1012" t="s">
        <v>283</v>
      </c>
      <c r="H1571" s="1015"/>
      <c r="I1571" s="1015"/>
      <c r="J1571" s="1015"/>
      <c r="K1571" s="1012" t="s">
        <v>283</v>
      </c>
      <c r="L1571" s="1015">
        <v>8575102.5099999998</v>
      </c>
      <c r="M1571" s="1015"/>
      <c r="N1571" s="1016">
        <v>9517</v>
      </c>
      <c r="O1571" s="1015">
        <v>901.03</v>
      </c>
      <c r="P1571" s="1015">
        <v>-941897.49</v>
      </c>
      <c r="Q1571" s="1015"/>
      <c r="R1571" s="1015"/>
      <c r="S1571" s="1016"/>
    </row>
    <row r="1572" spans="1:19">
      <c r="A1572" s="1012" t="s">
        <v>2402</v>
      </c>
      <c r="B1572" s="1012" t="s">
        <v>283</v>
      </c>
      <c r="C1572" s="1012" t="s">
        <v>2403</v>
      </c>
      <c r="D1572" s="1012" t="s">
        <v>2404</v>
      </c>
      <c r="E1572" s="1012" t="s">
        <v>1238</v>
      </c>
      <c r="F1572" s="1013">
        <v>41131</v>
      </c>
      <c r="G1572" s="1012" t="s">
        <v>283</v>
      </c>
      <c r="H1572" s="1015"/>
      <c r="I1572" s="1015"/>
      <c r="J1572" s="1015"/>
      <c r="K1572" s="1012" t="s">
        <v>283</v>
      </c>
      <c r="L1572" s="1015">
        <v>9795998.1600000001</v>
      </c>
      <c r="M1572" s="1015"/>
      <c r="N1572" s="1016">
        <v>10872</v>
      </c>
      <c r="O1572" s="1015">
        <v>901.03</v>
      </c>
      <c r="P1572" s="1015">
        <v>-1076001.8400000001</v>
      </c>
      <c r="Q1572" s="1015"/>
      <c r="R1572" s="1015"/>
      <c r="S1572" s="1016"/>
    </row>
    <row r="1573" spans="1:19">
      <c r="A1573" s="1012" t="s">
        <v>2402</v>
      </c>
      <c r="B1573" s="1012" t="s">
        <v>283</v>
      </c>
      <c r="C1573" s="1012" t="s">
        <v>2403</v>
      </c>
      <c r="D1573" s="1012" t="s">
        <v>2404</v>
      </c>
      <c r="E1573" s="1012" t="s">
        <v>1238</v>
      </c>
      <c r="F1573" s="1013">
        <v>41163</v>
      </c>
      <c r="G1573" s="1012" t="s">
        <v>283</v>
      </c>
      <c r="H1573" s="1015"/>
      <c r="I1573" s="1015"/>
      <c r="J1573" s="1015"/>
      <c r="K1573" s="1012" t="s">
        <v>283</v>
      </c>
      <c r="L1573" s="1015"/>
      <c r="M1573" s="1015">
        <v>-200497.2</v>
      </c>
      <c r="N1573" s="1016"/>
      <c r="O1573" s="1015"/>
      <c r="P1573" s="1015"/>
      <c r="Q1573" s="1015"/>
      <c r="R1573" s="1015"/>
      <c r="S1573" s="1016"/>
    </row>
    <row r="1574" spans="1:19">
      <c r="A1574" s="1012" t="s">
        <v>2402</v>
      </c>
      <c r="B1574" s="1012" t="s">
        <v>283</v>
      </c>
      <c r="C1574" s="1012" t="s">
        <v>2403</v>
      </c>
      <c r="D1574" s="1012" t="s">
        <v>2404</v>
      </c>
      <c r="E1574" s="1012" t="s">
        <v>1238</v>
      </c>
      <c r="F1574" s="1013">
        <v>42130</v>
      </c>
      <c r="G1574" s="1012" t="s">
        <v>283</v>
      </c>
      <c r="H1574" s="1015"/>
      <c r="I1574" s="1015"/>
      <c r="J1574" s="1015"/>
      <c r="K1574" s="1012" t="s">
        <v>283</v>
      </c>
      <c r="L1574" s="1015"/>
      <c r="M1574" s="1015"/>
      <c r="N1574" s="1016"/>
      <c r="O1574" s="1015"/>
      <c r="P1574" s="1015"/>
      <c r="Q1574" s="1015"/>
      <c r="R1574" s="1015">
        <v>5675000</v>
      </c>
      <c r="S1574" s="1016">
        <v>636377.93000000005</v>
      </c>
    </row>
    <row r="1575" spans="1:19">
      <c r="A1575" s="1012" t="s">
        <v>2405</v>
      </c>
      <c r="B1575" s="1012" t="s">
        <v>919</v>
      </c>
      <c r="C1575" s="1012" t="s">
        <v>2406</v>
      </c>
      <c r="D1575" s="1012" t="s">
        <v>1913</v>
      </c>
      <c r="E1575" s="1012" t="s">
        <v>1865</v>
      </c>
      <c r="F1575" s="1013">
        <v>39955</v>
      </c>
      <c r="G1575" s="1012" t="s">
        <v>922</v>
      </c>
      <c r="H1575" s="1015">
        <v>6349000</v>
      </c>
      <c r="I1575" s="1015">
        <v>0</v>
      </c>
      <c r="J1575" s="1015">
        <v>8778669.1099999994</v>
      </c>
      <c r="K1575" s="1012" t="s">
        <v>898</v>
      </c>
      <c r="L1575" s="1015"/>
      <c r="M1575" s="1015"/>
      <c r="N1575" s="1016"/>
      <c r="O1575" s="1015"/>
      <c r="P1575" s="1015"/>
      <c r="Q1575" s="1015"/>
      <c r="R1575" s="1015"/>
      <c r="S1575" s="1016"/>
    </row>
    <row r="1576" spans="1:19">
      <c r="A1576" s="1012" t="s">
        <v>2405</v>
      </c>
      <c r="B1576" s="1012" t="s">
        <v>283</v>
      </c>
      <c r="C1576" s="1012" t="s">
        <v>2406</v>
      </c>
      <c r="D1576" s="1012" t="s">
        <v>1913</v>
      </c>
      <c r="E1576" s="1012" t="s">
        <v>1865</v>
      </c>
      <c r="F1576" s="1013">
        <v>41477</v>
      </c>
      <c r="G1576" s="1012" t="s">
        <v>283</v>
      </c>
      <c r="H1576" s="1015"/>
      <c r="I1576" s="1015"/>
      <c r="J1576" s="1015"/>
      <c r="K1576" s="1012" t="s">
        <v>283</v>
      </c>
      <c r="L1576" s="1015">
        <v>6349000</v>
      </c>
      <c r="M1576" s="1015"/>
      <c r="N1576" s="1016">
        <v>6349000</v>
      </c>
      <c r="O1576" s="1015">
        <v>1.23742</v>
      </c>
      <c r="P1576" s="1015"/>
      <c r="Q1576" s="1015">
        <v>1507379.58</v>
      </c>
      <c r="R1576" s="1015">
        <v>478590.75</v>
      </c>
      <c r="S1576" s="1016">
        <v>317000</v>
      </c>
    </row>
    <row r="1577" spans="1:19">
      <c r="A1577" s="1012" t="s">
        <v>2405</v>
      </c>
      <c r="B1577" s="1012" t="s">
        <v>283</v>
      </c>
      <c r="C1577" s="1012" t="s">
        <v>2406</v>
      </c>
      <c r="D1577" s="1012" t="s">
        <v>1913</v>
      </c>
      <c r="E1577" s="1012" t="s">
        <v>1865</v>
      </c>
      <c r="F1577" s="1013">
        <v>41529</v>
      </c>
      <c r="G1577" s="1012" t="s">
        <v>283</v>
      </c>
      <c r="H1577" s="1015"/>
      <c r="I1577" s="1015"/>
      <c r="J1577" s="1015"/>
      <c r="K1577" s="1012" t="s">
        <v>283</v>
      </c>
      <c r="L1577" s="1015"/>
      <c r="M1577" s="1015">
        <v>-78563.8</v>
      </c>
      <c r="N1577" s="1016"/>
      <c r="O1577" s="1015"/>
      <c r="P1577" s="1015"/>
      <c r="Q1577" s="1015"/>
      <c r="R1577" s="1015"/>
      <c r="S1577" s="1016"/>
    </row>
    <row r="1578" spans="1:19">
      <c r="A1578" s="1012" t="s">
        <v>2407</v>
      </c>
      <c r="B1578" s="1012" t="s">
        <v>924</v>
      </c>
      <c r="C1578" s="1012" t="s">
        <v>2408</v>
      </c>
      <c r="D1578" s="1012" t="s">
        <v>2409</v>
      </c>
      <c r="E1578" s="1012" t="s">
        <v>6</v>
      </c>
      <c r="F1578" s="1013">
        <v>39864</v>
      </c>
      <c r="G1578" s="1012" t="s">
        <v>285</v>
      </c>
      <c r="H1578" s="1015">
        <v>4000000</v>
      </c>
      <c r="I1578" s="1015">
        <v>0</v>
      </c>
      <c r="J1578" s="1015">
        <v>4300522.22</v>
      </c>
      <c r="K1578" s="1012" t="s">
        <v>1196</v>
      </c>
      <c r="L1578" s="1015"/>
      <c r="M1578" s="1015"/>
      <c r="N1578" s="1016"/>
      <c r="O1578" s="1015"/>
      <c r="P1578" s="1015"/>
      <c r="Q1578" s="1015"/>
      <c r="R1578" s="1015"/>
      <c r="S1578" s="1016"/>
    </row>
    <row r="1579" spans="1:19">
      <c r="A1579" s="1012" t="s">
        <v>2407</v>
      </c>
      <c r="B1579" s="1012" t="s">
        <v>283</v>
      </c>
      <c r="C1579" s="1012" t="s">
        <v>2408</v>
      </c>
      <c r="D1579" s="1012" t="s">
        <v>2409</v>
      </c>
      <c r="E1579" s="1012" t="s">
        <v>6</v>
      </c>
      <c r="F1579" s="1013">
        <v>41670</v>
      </c>
      <c r="G1579" s="1012" t="s">
        <v>283</v>
      </c>
      <c r="H1579" s="1015"/>
      <c r="I1579" s="1015"/>
      <c r="J1579" s="1015"/>
      <c r="K1579" s="1012" t="s">
        <v>283</v>
      </c>
      <c r="L1579" s="1015">
        <v>4000000</v>
      </c>
      <c r="M1579" s="1015"/>
      <c r="N1579" s="1016">
        <v>4000</v>
      </c>
      <c r="O1579" s="1015">
        <v>1000</v>
      </c>
      <c r="P1579" s="1015"/>
      <c r="Q1579" s="1015"/>
      <c r="R1579" s="1015">
        <v>200000</v>
      </c>
      <c r="S1579" s="1016">
        <v>200</v>
      </c>
    </row>
    <row r="1580" spans="1:19">
      <c r="A1580" s="1012" t="s">
        <v>2410</v>
      </c>
      <c r="B1580" s="1012" t="s">
        <v>2411</v>
      </c>
      <c r="C1580" s="1012" t="s">
        <v>2412</v>
      </c>
      <c r="D1580" s="1012" t="s">
        <v>2174</v>
      </c>
      <c r="E1580" s="1012" t="s">
        <v>1181</v>
      </c>
      <c r="F1580" s="1013">
        <v>39857</v>
      </c>
      <c r="G1580" s="1012" t="s">
        <v>284</v>
      </c>
      <c r="H1580" s="1015">
        <v>41400000</v>
      </c>
      <c r="I1580" s="1015">
        <v>0</v>
      </c>
      <c r="J1580" s="1015">
        <v>42446500</v>
      </c>
      <c r="K1580" s="1012" t="s">
        <v>1196</v>
      </c>
      <c r="L1580" s="1015"/>
      <c r="M1580" s="1015"/>
      <c r="N1580" s="1016"/>
      <c r="O1580" s="1015"/>
      <c r="P1580" s="1015"/>
      <c r="Q1580" s="1015"/>
      <c r="R1580" s="1015"/>
      <c r="S1580" s="1016"/>
    </row>
    <row r="1581" spans="1:19">
      <c r="A1581" s="1012" t="s">
        <v>2410</v>
      </c>
      <c r="B1581" s="1012" t="s">
        <v>283</v>
      </c>
      <c r="C1581" s="1012" t="s">
        <v>2412</v>
      </c>
      <c r="D1581" s="1012" t="s">
        <v>2174</v>
      </c>
      <c r="E1581" s="1012" t="s">
        <v>1181</v>
      </c>
      <c r="F1581" s="1013">
        <v>41373</v>
      </c>
      <c r="G1581" s="1012" t="s">
        <v>283</v>
      </c>
      <c r="H1581" s="1015"/>
      <c r="I1581" s="1015"/>
      <c r="J1581" s="1015"/>
      <c r="K1581" s="1012" t="s">
        <v>283</v>
      </c>
      <c r="L1581" s="1015">
        <v>41400000</v>
      </c>
      <c r="M1581" s="1015"/>
      <c r="N1581" s="1016">
        <v>41400</v>
      </c>
      <c r="O1581" s="1015">
        <v>1000</v>
      </c>
      <c r="P1581" s="1015"/>
      <c r="Q1581" s="1015"/>
      <c r="R1581" s="1015"/>
      <c r="S1581" s="1016"/>
    </row>
    <row r="1582" spans="1:19">
      <c r="A1582" s="1012" t="s">
        <v>2413</v>
      </c>
      <c r="B1582" s="1012" t="s">
        <v>972</v>
      </c>
      <c r="C1582" s="1012" t="s">
        <v>2414</v>
      </c>
      <c r="D1582" s="1012" t="s">
        <v>2308</v>
      </c>
      <c r="E1582" s="1012" t="s">
        <v>6</v>
      </c>
      <c r="F1582" s="1013">
        <v>40137</v>
      </c>
      <c r="G1582" s="1012" t="s">
        <v>285</v>
      </c>
      <c r="H1582" s="1015">
        <v>10800000</v>
      </c>
      <c r="I1582" s="1015">
        <v>0</v>
      </c>
      <c r="J1582" s="1015">
        <v>11077694.890000001</v>
      </c>
      <c r="K1582" s="1012" t="s">
        <v>898</v>
      </c>
      <c r="L1582" s="1015"/>
      <c r="M1582" s="1015"/>
      <c r="N1582" s="1016"/>
      <c r="O1582" s="1015"/>
      <c r="P1582" s="1015"/>
      <c r="Q1582" s="1015"/>
      <c r="R1582" s="1015"/>
      <c r="S1582" s="1016"/>
    </row>
    <row r="1583" spans="1:19">
      <c r="A1583" s="1012" t="s">
        <v>2413</v>
      </c>
      <c r="B1583" s="1012" t="s">
        <v>283</v>
      </c>
      <c r="C1583" s="1012" t="s">
        <v>2414</v>
      </c>
      <c r="D1583" s="1012" t="s">
        <v>2308</v>
      </c>
      <c r="E1583" s="1012" t="s">
        <v>6</v>
      </c>
      <c r="F1583" s="1013">
        <v>41253</v>
      </c>
      <c r="G1583" s="1012" t="s">
        <v>283</v>
      </c>
      <c r="H1583" s="1015"/>
      <c r="I1583" s="1015"/>
      <c r="J1583" s="1015"/>
      <c r="K1583" s="1012" t="s">
        <v>283</v>
      </c>
      <c r="L1583" s="1015">
        <v>262635.09999999998</v>
      </c>
      <c r="M1583" s="1015"/>
      <c r="N1583" s="1016">
        <v>310</v>
      </c>
      <c r="O1583" s="1015">
        <v>847.21</v>
      </c>
      <c r="P1583" s="1015">
        <v>-47364.9</v>
      </c>
      <c r="Q1583" s="1015"/>
      <c r="R1583" s="1015">
        <v>83086.12</v>
      </c>
      <c r="S1583" s="1016">
        <v>97</v>
      </c>
    </row>
    <row r="1584" spans="1:19">
      <c r="A1584" s="1012" t="s">
        <v>2413</v>
      </c>
      <c r="B1584" s="1012" t="s">
        <v>283</v>
      </c>
      <c r="C1584" s="1012" t="s">
        <v>2414</v>
      </c>
      <c r="D1584" s="1012" t="s">
        <v>2308</v>
      </c>
      <c r="E1584" s="1012" t="s">
        <v>6</v>
      </c>
      <c r="F1584" s="1013">
        <v>41254</v>
      </c>
      <c r="G1584" s="1012" t="s">
        <v>283</v>
      </c>
      <c r="H1584" s="1015"/>
      <c r="I1584" s="1015"/>
      <c r="J1584" s="1015"/>
      <c r="K1584" s="1012" t="s">
        <v>283</v>
      </c>
      <c r="L1584" s="1015">
        <v>8887232.9000000004</v>
      </c>
      <c r="M1584" s="1015"/>
      <c r="N1584" s="1016">
        <v>10490</v>
      </c>
      <c r="O1584" s="1015">
        <v>847.21</v>
      </c>
      <c r="P1584" s="1015">
        <v>-1602767.1</v>
      </c>
      <c r="Q1584" s="1015"/>
      <c r="R1584" s="1015">
        <v>195295.2</v>
      </c>
      <c r="S1584" s="1016">
        <v>228</v>
      </c>
    </row>
    <row r="1585" spans="1:19">
      <c r="A1585" s="1012" t="s">
        <v>2413</v>
      </c>
      <c r="B1585" s="1012" t="s">
        <v>283</v>
      </c>
      <c r="C1585" s="1012" t="s">
        <v>2414</v>
      </c>
      <c r="D1585" s="1012" t="s">
        <v>2308</v>
      </c>
      <c r="E1585" s="1012" t="s">
        <v>6</v>
      </c>
      <c r="F1585" s="1013">
        <v>41285</v>
      </c>
      <c r="G1585" s="1012" t="s">
        <v>283</v>
      </c>
      <c r="H1585" s="1015"/>
      <c r="I1585" s="1015"/>
      <c r="J1585" s="1015"/>
      <c r="K1585" s="1012" t="s">
        <v>283</v>
      </c>
      <c r="L1585" s="1015"/>
      <c r="M1585" s="1015">
        <v>-91498.68</v>
      </c>
      <c r="N1585" s="1016"/>
      <c r="O1585" s="1015"/>
      <c r="P1585" s="1015"/>
      <c r="Q1585" s="1015"/>
      <c r="R1585" s="1015"/>
      <c r="S1585" s="1016"/>
    </row>
    <row r="1586" spans="1:19">
      <c r="A1586" s="1012" t="s">
        <v>2415</v>
      </c>
      <c r="B1586" s="1012" t="s">
        <v>2416</v>
      </c>
      <c r="C1586" s="1012" t="s">
        <v>2417</v>
      </c>
      <c r="D1586" s="1012" t="s">
        <v>2418</v>
      </c>
      <c r="E1586" s="1012" t="s">
        <v>89</v>
      </c>
      <c r="F1586" s="1013">
        <v>39836</v>
      </c>
      <c r="G1586" s="1012" t="s">
        <v>284</v>
      </c>
      <c r="H1586" s="1015">
        <v>25083000</v>
      </c>
      <c r="I1586" s="1015">
        <v>0</v>
      </c>
      <c r="J1586" s="1015">
        <v>2271405</v>
      </c>
      <c r="K1586" s="1012" t="s">
        <v>1099</v>
      </c>
      <c r="L1586" s="1015"/>
      <c r="M1586" s="1015"/>
      <c r="N1586" s="1016"/>
      <c r="O1586" s="1015"/>
      <c r="P1586" s="1015"/>
      <c r="Q1586" s="1015"/>
      <c r="R1586" s="1015"/>
      <c r="S1586" s="1016"/>
    </row>
    <row r="1587" spans="1:19">
      <c r="A1587" s="1012" t="s">
        <v>2415</v>
      </c>
      <c r="B1587" s="1012" t="s">
        <v>283</v>
      </c>
      <c r="C1587" s="1012" t="s">
        <v>2417</v>
      </c>
      <c r="D1587" s="1012" t="s">
        <v>2418</v>
      </c>
      <c r="E1587" s="1012" t="s">
        <v>89</v>
      </c>
      <c r="F1587" s="1013">
        <v>41215</v>
      </c>
      <c r="G1587" s="1012" t="s">
        <v>283</v>
      </c>
      <c r="H1587" s="1015"/>
      <c r="I1587" s="1015"/>
      <c r="J1587" s="1015"/>
      <c r="K1587" s="1012" t="s">
        <v>283</v>
      </c>
      <c r="L1587" s="1015"/>
      <c r="M1587" s="1015"/>
      <c r="N1587" s="1016"/>
      <c r="O1587" s="1015"/>
      <c r="P1587" s="1015">
        <v>-25083000</v>
      </c>
      <c r="Q1587" s="1015"/>
      <c r="R1587" s="1015"/>
      <c r="S1587" s="1016"/>
    </row>
    <row r="1588" spans="1:19">
      <c r="A1588" s="1012" t="s">
        <v>2419</v>
      </c>
      <c r="B1588" s="1012" t="s">
        <v>1210</v>
      </c>
      <c r="C1588" s="1012" t="s">
        <v>2420</v>
      </c>
      <c r="D1588" s="1012" t="s">
        <v>1485</v>
      </c>
      <c r="E1588" s="1012" t="s">
        <v>109</v>
      </c>
      <c r="F1588" s="1013">
        <v>39871</v>
      </c>
      <c r="G1588" s="1012" t="s">
        <v>285</v>
      </c>
      <c r="H1588" s="1015">
        <v>4960000</v>
      </c>
      <c r="I1588" s="1015">
        <v>0</v>
      </c>
      <c r="J1588" s="1015">
        <v>10836280.710000001</v>
      </c>
      <c r="K1588" s="1012" t="s">
        <v>1196</v>
      </c>
      <c r="L1588" s="1015"/>
      <c r="M1588" s="1015"/>
      <c r="N1588" s="1016"/>
      <c r="O1588" s="1015"/>
      <c r="P1588" s="1015"/>
      <c r="Q1588" s="1015"/>
      <c r="R1588" s="1015"/>
      <c r="S1588" s="1016"/>
    </row>
    <row r="1589" spans="1:19">
      <c r="A1589" s="1012" t="s">
        <v>2419</v>
      </c>
      <c r="B1589" s="1012" t="s">
        <v>283</v>
      </c>
      <c r="C1589" s="1012" t="s">
        <v>2420</v>
      </c>
      <c r="D1589" s="1012" t="s">
        <v>1485</v>
      </c>
      <c r="E1589" s="1012" t="s">
        <v>109</v>
      </c>
      <c r="F1589" s="1013">
        <v>40176</v>
      </c>
      <c r="G1589" s="1012" t="s">
        <v>283</v>
      </c>
      <c r="H1589" s="1015">
        <v>3262000</v>
      </c>
      <c r="I1589" s="1015"/>
      <c r="J1589" s="1015"/>
      <c r="K1589" s="1012" t="s">
        <v>283</v>
      </c>
      <c r="L1589" s="1015"/>
      <c r="M1589" s="1015"/>
      <c r="N1589" s="1016"/>
      <c r="O1589" s="1015"/>
      <c r="P1589" s="1015"/>
      <c r="Q1589" s="1015"/>
      <c r="R1589" s="1015"/>
      <c r="S1589" s="1016"/>
    </row>
    <row r="1590" spans="1:19">
      <c r="A1590" s="1012" t="s">
        <v>2419</v>
      </c>
      <c r="B1590" s="1012" t="s">
        <v>283</v>
      </c>
      <c r="C1590" s="1012" t="s">
        <v>2420</v>
      </c>
      <c r="D1590" s="1012" t="s">
        <v>1485</v>
      </c>
      <c r="E1590" s="1012" t="s">
        <v>109</v>
      </c>
      <c r="F1590" s="1013">
        <v>41815</v>
      </c>
      <c r="G1590" s="1012" t="s">
        <v>283</v>
      </c>
      <c r="H1590" s="1015"/>
      <c r="I1590" s="1015"/>
      <c r="J1590" s="1015"/>
      <c r="K1590" s="1012" t="s">
        <v>283</v>
      </c>
      <c r="L1590" s="1015">
        <v>8222000</v>
      </c>
      <c r="M1590" s="1015"/>
      <c r="N1590" s="1016">
        <v>8222</v>
      </c>
      <c r="O1590" s="1015">
        <v>1000</v>
      </c>
      <c r="P1590" s="1015"/>
      <c r="Q1590" s="1015"/>
      <c r="R1590" s="1015">
        <v>248000</v>
      </c>
      <c r="S1590" s="1016">
        <v>248</v>
      </c>
    </row>
    <row r="1591" spans="1:19">
      <c r="A1591" s="1012" t="s">
        <v>2421</v>
      </c>
      <c r="B1591" s="1012" t="s">
        <v>1637</v>
      </c>
      <c r="C1591" s="1012" t="s">
        <v>2422</v>
      </c>
      <c r="D1591" s="1012" t="s">
        <v>1287</v>
      </c>
      <c r="E1591" s="1012" t="s">
        <v>89</v>
      </c>
      <c r="F1591" s="1013">
        <v>39843</v>
      </c>
      <c r="G1591" s="1012" t="s">
        <v>284</v>
      </c>
      <c r="H1591" s="1015">
        <v>243815000</v>
      </c>
      <c r="I1591" s="1015">
        <v>0</v>
      </c>
      <c r="J1591" s="1015">
        <v>290552132.92000002</v>
      </c>
      <c r="K1591" s="1012" t="s">
        <v>1196</v>
      </c>
      <c r="L1591" s="1015"/>
      <c r="M1591" s="1015"/>
      <c r="N1591" s="1016"/>
      <c r="O1591" s="1015"/>
      <c r="P1591" s="1015"/>
      <c r="Q1591" s="1015"/>
      <c r="R1591" s="1015"/>
      <c r="S1591" s="1016"/>
    </row>
    <row r="1592" spans="1:19">
      <c r="A1592" s="1012" t="s">
        <v>2421</v>
      </c>
      <c r="B1592" s="1012" t="s">
        <v>283</v>
      </c>
      <c r="C1592" s="1012" t="s">
        <v>2422</v>
      </c>
      <c r="D1592" s="1012" t="s">
        <v>1287</v>
      </c>
      <c r="E1592" s="1012" t="s">
        <v>89</v>
      </c>
      <c r="F1592" s="1013">
        <v>41206</v>
      </c>
      <c r="G1592" s="1012" t="s">
        <v>283</v>
      </c>
      <c r="H1592" s="1015"/>
      <c r="I1592" s="1015"/>
      <c r="J1592" s="1015"/>
      <c r="K1592" s="1012" t="s">
        <v>283</v>
      </c>
      <c r="L1592" s="1015">
        <v>243815000</v>
      </c>
      <c r="M1592" s="1015"/>
      <c r="N1592" s="1016">
        <v>243815</v>
      </c>
      <c r="O1592" s="1015">
        <v>1000</v>
      </c>
      <c r="P1592" s="1015"/>
      <c r="Q1592" s="1015"/>
      <c r="R1592" s="1015"/>
      <c r="S1592" s="1016"/>
    </row>
    <row r="1593" spans="1:19">
      <c r="A1593" s="1012" t="s">
        <v>2421</v>
      </c>
      <c r="B1593" s="1012" t="s">
        <v>283</v>
      </c>
      <c r="C1593" s="1012" t="s">
        <v>2422</v>
      </c>
      <c r="D1593" s="1012" t="s">
        <v>1287</v>
      </c>
      <c r="E1593" s="1012" t="s">
        <v>89</v>
      </c>
      <c r="F1593" s="1013">
        <v>41227</v>
      </c>
      <c r="G1593" s="1012" t="s">
        <v>283</v>
      </c>
      <c r="H1593" s="1015"/>
      <c r="I1593" s="1015"/>
      <c r="J1593" s="1015"/>
      <c r="K1593" s="1012" t="s">
        <v>283</v>
      </c>
      <c r="L1593" s="1015"/>
      <c r="M1593" s="1015"/>
      <c r="N1593" s="1016"/>
      <c r="O1593" s="1015"/>
      <c r="P1593" s="1015"/>
      <c r="Q1593" s="1015"/>
      <c r="R1593" s="1015">
        <v>1225000</v>
      </c>
      <c r="S1593" s="1016">
        <v>645013</v>
      </c>
    </row>
    <row r="1594" spans="1:19">
      <c r="A1594" s="1012" t="s">
        <v>2423</v>
      </c>
      <c r="B1594" s="1012" t="s">
        <v>986</v>
      </c>
      <c r="C1594" s="1012" t="s">
        <v>2424</v>
      </c>
      <c r="D1594" s="1012" t="s">
        <v>2425</v>
      </c>
      <c r="E1594" s="1012" t="s">
        <v>105</v>
      </c>
      <c r="F1594" s="1013">
        <v>40088</v>
      </c>
      <c r="G1594" s="1012" t="s">
        <v>285</v>
      </c>
      <c r="H1594" s="1015">
        <v>4000000</v>
      </c>
      <c r="I1594" s="1015">
        <v>0</v>
      </c>
      <c r="J1594" s="1015">
        <v>4596311.8</v>
      </c>
      <c r="K1594" s="1012" t="s">
        <v>1196</v>
      </c>
      <c r="L1594" s="1015"/>
      <c r="M1594" s="1015"/>
      <c r="N1594" s="1016"/>
      <c r="O1594" s="1015"/>
      <c r="P1594" s="1015"/>
      <c r="Q1594" s="1015"/>
      <c r="R1594" s="1015"/>
      <c r="S1594" s="1016"/>
    </row>
    <row r="1595" spans="1:19">
      <c r="A1595" s="1012" t="s">
        <v>2423</v>
      </c>
      <c r="B1595" s="1012" t="s">
        <v>283</v>
      </c>
      <c r="C1595" s="1012" t="s">
        <v>2424</v>
      </c>
      <c r="D1595" s="1012" t="s">
        <v>2425</v>
      </c>
      <c r="E1595" s="1012" t="s">
        <v>105</v>
      </c>
      <c r="F1595" s="1013">
        <v>40801</v>
      </c>
      <c r="G1595" s="1012" t="s">
        <v>283</v>
      </c>
      <c r="H1595" s="1015"/>
      <c r="I1595" s="1015"/>
      <c r="J1595" s="1015"/>
      <c r="K1595" s="1012" t="s">
        <v>283</v>
      </c>
      <c r="L1595" s="1015">
        <v>4000000</v>
      </c>
      <c r="M1595" s="1015"/>
      <c r="N1595" s="1016">
        <v>4000</v>
      </c>
      <c r="O1595" s="1015">
        <v>1000</v>
      </c>
      <c r="P1595" s="1015"/>
      <c r="Q1595" s="1015"/>
      <c r="R1595" s="1015">
        <v>175000</v>
      </c>
      <c r="S1595" s="1016">
        <v>175</v>
      </c>
    </row>
    <row r="1596" spans="1:19">
      <c r="A1596" s="1012" t="s">
        <v>2426</v>
      </c>
      <c r="B1596" s="1012" t="s">
        <v>2427</v>
      </c>
      <c r="C1596" s="1012" t="s">
        <v>2428</v>
      </c>
      <c r="D1596" s="1012" t="s">
        <v>1062</v>
      </c>
      <c r="E1596" s="1012" t="s">
        <v>967</v>
      </c>
      <c r="F1596" s="1013">
        <v>39766</v>
      </c>
      <c r="G1596" s="1012" t="s">
        <v>284</v>
      </c>
      <c r="H1596" s="1015">
        <v>151500000</v>
      </c>
      <c r="I1596" s="1015">
        <v>0</v>
      </c>
      <c r="J1596" s="1015">
        <v>199100113.41</v>
      </c>
      <c r="K1596" s="1012" t="s">
        <v>898</v>
      </c>
      <c r="L1596" s="1015"/>
      <c r="M1596" s="1015"/>
      <c r="N1596" s="1016"/>
      <c r="O1596" s="1015"/>
      <c r="P1596" s="1015"/>
      <c r="Q1596" s="1015"/>
      <c r="R1596" s="1015"/>
      <c r="S1596" s="1016"/>
    </row>
    <row r="1597" spans="1:19">
      <c r="A1597" s="1012" t="s">
        <v>2426</v>
      </c>
      <c r="B1597" s="1012" t="s">
        <v>283</v>
      </c>
      <c r="C1597" s="1012" t="s">
        <v>2428</v>
      </c>
      <c r="D1597" s="1012" t="s">
        <v>1062</v>
      </c>
      <c r="E1597" s="1012" t="s">
        <v>967</v>
      </c>
      <c r="F1597" s="1013">
        <v>41142</v>
      </c>
      <c r="G1597" s="1012" t="s">
        <v>283</v>
      </c>
      <c r="H1597" s="1015"/>
      <c r="I1597" s="1015"/>
      <c r="J1597" s="1015"/>
      <c r="K1597" s="1012" t="s">
        <v>283</v>
      </c>
      <c r="L1597" s="1015">
        <v>151500000</v>
      </c>
      <c r="M1597" s="1015"/>
      <c r="N1597" s="1016">
        <v>151500</v>
      </c>
      <c r="O1597" s="1015">
        <v>1000</v>
      </c>
      <c r="P1597" s="1015"/>
      <c r="Q1597" s="1015"/>
      <c r="R1597" s="1015"/>
      <c r="S1597" s="1016"/>
    </row>
    <row r="1598" spans="1:19">
      <c r="A1598" s="1012" t="s">
        <v>2426</v>
      </c>
      <c r="B1598" s="1012" t="s">
        <v>283</v>
      </c>
      <c r="C1598" s="1012" t="s">
        <v>2428</v>
      </c>
      <c r="D1598" s="1012" t="s">
        <v>1062</v>
      </c>
      <c r="E1598" s="1012" t="s">
        <v>967</v>
      </c>
      <c r="F1598" s="1013">
        <v>41353</v>
      </c>
      <c r="G1598" s="1012" t="s">
        <v>283</v>
      </c>
      <c r="H1598" s="1015"/>
      <c r="I1598" s="1015"/>
      <c r="J1598" s="1015"/>
      <c r="K1598" s="1012" t="s">
        <v>283</v>
      </c>
      <c r="L1598" s="1015"/>
      <c r="M1598" s="1015"/>
      <c r="N1598" s="1016"/>
      <c r="O1598" s="1015"/>
      <c r="P1598" s="1015"/>
      <c r="Q1598" s="1015">
        <v>71.62</v>
      </c>
      <c r="R1598" s="1015"/>
      <c r="S1598" s="1016"/>
    </row>
    <row r="1599" spans="1:19">
      <c r="A1599" s="1012" t="s">
        <v>2426</v>
      </c>
      <c r="B1599" s="1012" t="s">
        <v>283</v>
      </c>
      <c r="C1599" s="1012" t="s">
        <v>2428</v>
      </c>
      <c r="D1599" s="1012" t="s">
        <v>1062</v>
      </c>
      <c r="E1599" s="1012" t="s">
        <v>967</v>
      </c>
      <c r="F1599" s="1013">
        <v>41358</v>
      </c>
      <c r="G1599" s="1012" t="s">
        <v>283</v>
      </c>
      <c r="H1599" s="1015"/>
      <c r="I1599" s="1015"/>
      <c r="J1599" s="1015"/>
      <c r="K1599" s="1012" t="s">
        <v>283</v>
      </c>
      <c r="L1599" s="1015"/>
      <c r="M1599" s="1015"/>
      <c r="N1599" s="1016"/>
      <c r="O1599" s="1015"/>
      <c r="P1599" s="1015"/>
      <c r="Q1599" s="1015">
        <v>19047005.120000001</v>
      </c>
      <c r="R1599" s="1015"/>
      <c r="S1599" s="1016"/>
    </row>
    <row r="1600" spans="1:19">
      <c r="A1600" s="1012" t="s">
        <v>2429</v>
      </c>
      <c r="B1600" s="1012" t="s">
        <v>2430</v>
      </c>
      <c r="C1600" s="1012" t="s">
        <v>2431</v>
      </c>
      <c r="D1600" s="1012" t="s">
        <v>1204</v>
      </c>
      <c r="E1600" s="1012" t="s">
        <v>11</v>
      </c>
      <c r="F1600" s="1013">
        <v>39885</v>
      </c>
      <c r="G1600" s="1012" t="s">
        <v>284</v>
      </c>
      <c r="H1600" s="1015">
        <v>9266000</v>
      </c>
      <c r="I1600" s="1015">
        <v>0</v>
      </c>
      <c r="J1600" s="1015">
        <v>5639391</v>
      </c>
      <c r="K1600" s="1012" t="s">
        <v>898</v>
      </c>
      <c r="L1600" s="1015"/>
      <c r="M1600" s="1015"/>
      <c r="N1600" s="1016"/>
      <c r="O1600" s="1015"/>
      <c r="P1600" s="1015"/>
      <c r="Q1600" s="1015"/>
      <c r="R1600" s="1015"/>
      <c r="S1600" s="1016"/>
    </row>
    <row r="1601" spans="1:19">
      <c r="A1601" s="1012" t="s">
        <v>2429</v>
      </c>
      <c r="B1601" s="1012" t="s">
        <v>283</v>
      </c>
      <c r="C1601" s="1012" t="s">
        <v>2431</v>
      </c>
      <c r="D1601" s="1012" t="s">
        <v>1204</v>
      </c>
      <c r="E1601" s="1012" t="s">
        <v>11</v>
      </c>
      <c r="F1601" s="1013">
        <v>41759</v>
      </c>
      <c r="G1601" s="1012" t="s">
        <v>283</v>
      </c>
      <c r="H1601" s="1015"/>
      <c r="I1601" s="1015"/>
      <c r="J1601" s="1015"/>
      <c r="K1601" s="1012" t="s">
        <v>283</v>
      </c>
      <c r="L1601" s="1015">
        <v>5096300</v>
      </c>
      <c r="M1601" s="1015"/>
      <c r="N1601" s="1016">
        <v>9266</v>
      </c>
      <c r="O1601" s="1015">
        <v>550</v>
      </c>
      <c r="P1601" s="1015">
        <v>-4169700</v>
      </c>
      <c r="Q1601" s="1015"/>
      <c r="R1601" s="1015"/>
      <c r="S1601" s="1016"/>
    </row>
    <row r="1602" spans="1:19">
      <c r="A1602" s="1012" t="s">
        <v>71</v>
      </c>
      <c r="B1602" s="1012" t="s">
        <v>891</v>
      </c>
      <c r="C1602" s="1012" t="s">
        <v>2432</v>
      </c>
      <c r="D1602" s="1012" t="s">
        <v>2433</v>
      </c>
      <c r="E1602" s="1012" t="s">
        <v>52</v>
      </c>
      <c r="F1602" s="1013">
        <v>39871</v>
      </c>
      <c r="G1602" s="1012" t="s">
        <v>285</v>
      </c>
      <c r="H1602" s="1015">
        <v>9270000</v>
      </c>
      <c r="I1602" s="1015">
        <v>0</v>
      </c>
      <c r="J1602" s="1015">
        <v>10536802</v>
      </c>
      <c r="K1602" s="1012" t="s">
        <v>1196</v>
      </c>
      <c r="L1602" s="1015"/>
      <c r="M1602" s="1015"/>
      <c r="N1602" s="1016"/>
      <c r="O1602" s="1015"/>
      <c r="P1602" s="1015"/>
      <c r="Q1602" s="1015"/>
      <c r="R1602" s="1015"/>
      <c r="S1602" s="1016"/>
    </row>
    <row r="1603" spans="1:19">
      <c r="A1603" s="1012" t="s">
        <v>71</v>
      </c>
      <c r="B1603" s="1012" t="s">
        <v>283</v>
      </c>
      <c r="C1603" s="1012" t="s">
        <v>2432</v>
      </c>
      <c r="D1603" s="1012" t="s">
        <v>2433</v>
      </c>
      <c r="E1603" s="1012" t="s">
        <v>52</v>
      </c>
      <c r="F1603" s="1013">
        <v>40450</v>
      </c>
      <c r="G1603" s="1012" t="s">
        <v>283</v>
      </c>
      <c r="H1603" s="1015"/>
      <c r="I1603" s="1015"/>
      <c r="J1603" s="1015"/>
      <c r="K1603" s="1012" t="s">
        <v>283</v>
      </c>
      <c r="L1603" s="1015">
        <v>9270000</v>
      </c>
      <c r="M1603" s="1015"/>
      <c r="N1603" s="1016">
        <v>9270</v>
      </c>
      <c r="O1603" s="1015">
        <v>1000</v>
      </c>
      <c r="P1603" s="1015"/>
      <c r="Q1603" s="1015"/>
      <c r="R1603" s="1015">
        <v>464000</v>
      </c>
      <c r="S1603" s="1016">
        <v>464</v>
      </c>
    </row>
    <row r="1604" spans="1:19">
      <c r="A1604" s="1012" t="s">
        <v>2434</v>
      </c>
      <c r="B1604" s="1012" t="s">
        <v>900</v>
      </c>
      <c r="C1604" s="1012" t="s">
        <v>2435</v>
      </c>
      <c r="D1604" s="1012" t="s">
        <v>2436</v>
      </c>
      <c r="E1604" s="1012" t="s">
        <v>188</v>
      </c>
      <c r="F1604" s="1013">
        <v>39829</v>
      </c>
      <c r="G1604" s="1012" t="s">
        <v>285</v>
      </c>
      <c r="H1604" s="1015">
        <v>4500000</v>
      </c>
      <c r="I1604" s="1015">
        <v>0</v>
      </c>
      <c r="J1604" s="1015">
        <v>5355156.75</v>
      </c>
      <c r="K1604" s="1012" t="s">
        <v>1196</v>
      </c>
      <c r="L1604" s="1015"/>
      <c r="M1604" s="1015"/>
      <c r="N1604" s="1016"/>
      <c r="O1604" s="1015"/>
      <c r="P1604" s="1015"/>
      <c r="Q1604" s="1015"/>
      <c r="R1604" s="1015"/>
      <c r="S1604" s="1016"/>
    </row>
    <row r="1605" spans="1:19">
      <c r="A1605" s="1012" t="s">
        <v>2434</v>
      </c>
      <c r="B1605" s="1012" t="s">
        <v>283</v>
      </c>
      <c r="C1605" s="1012" t="s">
        <v>2435</v>
      </c>
      <c r="D1605" s="1012" t="s">
        <v>2436</v>
      </c>
      <c r="E1605" s="1012" t="s">
        <v>188</v>
      </c>
      <c r="F1605" s="1013">
        <v>40766</v>
      </c>
      <c r="G1605" s="1012" t="s">
        <v>283</v>
      </c>
      <c r="H1605" s="1015"/>
      <c r="I1605" s="1015"/>
      <c r="J1605" s="1015"/>
      <c r="K1605" s="1012" t="s">
        <v>283</v>
      </c>
      <c r="L1605" s="1015">
        <v>4500000</v>
      </c>
      <c r="M1605" s="1015"/>
      <c r="N1605" s="1016">
        <v>4500</v>
      </c>
      <c r="O1605" s="1015">
        <v>1000</v>
      </c>
      <c r="P1605" s="1015"/>
      <c r="Q1605" s="1015"/>
      <c r="R1605" s="1015">
        <v>225000</v>
      </c>
      <c r="S1605" s="1016">
        <v>225</v>
      </c>
    </row>
    <row r="1606" spans="1:19">
      <c r="A1606" s="1012" t="s">
        <v>2437</v>
      </c>
      <c r="B1606" s="1012"/>
      <c r="C1606" s="1012" t="s">
        <v>2438</v>
      </c>
      <c r="D1606" s="1012" t="s">
        <v>2439</v>
      </c>
      <c r="E1606" s="1012" t="s">
        <v>998</v>
      </c>
      <c r="F1606" s="1013">
        <v>39829</v>
      </c>
      <c r="G1606" s="1012" t="s">
        <v>284</v>
      </c>
      <c r="H1606" s="1015">
        <v>32538000</v>
      </c>
      <c r="I1606" s="1015">
        <v>0</v>
      </c>
      <c r="J1606" s="1015">
        <v>35195847.130000003</v>
      </c>
      <c r="K1606" s="1012" t="s">
        <v>898</v>
      </c>
      <c r="L1606" s="1015"/>
      <c r="M1606" s="1015"/>
      <c r="N1606" s="1016"/>
      <c r="O1606" s="1015"/>
      <c r="P1606" s="1015"/>
      <c r="Q1606" s="1015"/>
      <c r="R1606" s="1015"/>
      <c r="S1606" s="1016"/>
    </row>
    <row r="1607" spans="1:19">
      <c r="A1607" s="1012" t="s">
        <v>2437</v>
      </c>
      <c r="B1607" s="1012" t="s">
        <v>283</v>
      </c>
      <c r="C1607" s="1012" t="s">
        <v>2438</v>
      </c>
      <c r="D1607" s="1012" t="s">
        <v>2439</v>
      </c>
      <c r="E1607" s="1012" t="s">
        <v>998</v>
      </c>
      <c r="F1607" s="1013">
        <v>41093</v>
      </c>
      <c r="G1607" s="1012" t="s">
        <v>283</v>
      </c>
      <c r="H1607" s="1015"/>
      <c r="I1607" s="1015"/>
      <c r="J1607" s="1015"/>
      <c r="K1607" s="1012" t="s">
        <v>283</v>
      </c>
      <c r="L1607" s="1015">
        <v>28893744</v>
      </c>
      <c r="M1607" s="1015">
        <v>-433406.16</v>
      </c>
      <c r="N1607" s="1016">
        <v>32538</v>
      </c>
      <c r="O1607" s="1015">
        <v>888</v>
      </c>
      <c r="P1607" s="1015">
        <v>-3644256</v>
      </c>
      <c r="Q1607" s="1015"/>
      <c r="R1607" s="1015"/>
      <c r="S1607" s="1016"/>
    </row>
    <row r="1608" spans="1:19">
      <c r="A1608" s="1012" t="s">
        <v>2437</v>
      </c>
      <c r="B1608" s="1012" t="s">
        <v>283</v>
      </c>
      <c r="C1608" s="1012" t="s">
        <v>2438</v>
      </c>
      <c r="D1608" s="1012" t="s">
        <v>2439</v>
      </c>
      <c r="E1608" s="1012" t="s">
        <v>998</v>
      </c>
      <c r="F1608" s="1013">
        <v>41129</v>
      </c>
      <c r="G1608" s="1012" t="s">
        <v>283</v>
      </c>
      <c r="H1608" s="1015"/>
      <c r="I1608" s="1015"/>
      <c r="J1608" s="1015"/>
      <c r="K1608" s="1012" t="s">
        <v>283</v>
      </c>
      <c r="L1608" s="1015"/>
      <c r="M1608" s="1015"/>
      <c r="N1608" s="1016"/>
      <c r="O1608" s="1015"/>
      <c r="P1608" s="1015"/>
      <c r="Q1608" s="1015"/>
      <c r="R1608" s="1015">
        <v>1100000</v>
      </c>
      <c r="S1608" s="1016">
        <v>778421</v>
      </c>
    </row>
    <row r="1609" spans="1:19">
      <c r="A1609" s="1012" t="s">
        <v>2440</v>
      </c>
      <c r="B1609" s="1012" t="s">
        <v>1013</v>
      </c>
      <c r="C1609" s="1012" t="s">
        <v>2441</v>
      </c>
      <c r="D1609" s="1012" t="s">
        <v>2442</v>
      </c>
      <c r="E1609" s="1012" t="s">
        <v>89</v>
      </c>
      <c r="F1609" s="1013">
        <v>39857</v>
      </c>
      <c r="G1609" s="1012" t="s">
        <v>284</v>
      </c>
      <c r="H1609" s="1015">
        <v>38237000</v>
      </c>
      <c r="I1609" s="1015">
        <v>0</v>
      </c>
      <c r="J1609" s="1015">
        <v>44286567.329999998</v>
      </c>
      <c r="K1609" s="1012" t="s">
        <v>1196</v>
      </c>
      <c r="L1609" s="1015"/>
      <c r="M1609" s="1015"/>
      <c r="N1609" s="1016"/>
      <c r="O1609" s="1015"/>
      <c r="P1609" s="1015"/>
      <c r="Q1609" s="1015"/>
      <c r="R1609" s="1015"/>
      <c r="S1609" s="1016"/>
    </row>
    <row r="1610" spans="1:19">
      <c r="A1610" s="1012" t="s">
        <v>2440</v>
      </c>
      <c r="B1610" s="1012" t="s">
        <v>283</v>
      </c>
      <c r="C1610" s="1012" t="s">
        <v>2441</v>
      </c>
      <c r="D1610" s="1012" t="s">
        <v>2442</v>
      </c>
      <c r="E1610" s="1012" t="s">
        <v>89</v>
      </c>
      <c r="F1610" s="1013">
        <v>40801</v>
      </c>
      <c r="G1610" s="1012" t="s">
        <v>283</v>
      </c>
      <c r="H1610" s="1015"/>
      <c r="I1610" s="1015"/>
      <c r="J1610" s="1015"/>
      <c r="K1610" s="1012" t="s">
        <v>283</v>
      </c>
      <c r="L1610" s="1015">
        <v>38237000</v>
      </c>
      <c r="M1610" s="1015"/>
      <c r="N1610" s="1016">
        <v>38237</v>
      </c>
      <c r="O1610" s="1015">
        <v>1000</v>
      </c>
      <c r="P1610" s="1015"/>
      <c r="Q1610" s="1015"/>
      <c r="R1610" s="1015"/>
      <c r="S1610" s="1016"/>
    </row>
    <row r="1611" spans="1:19">
      <c r="A1611" s="1012" t="s">
        <v>2440</v>
      </c>
      <c r="B1611" s="1012" t="s">
        <v>283</v>
      </c>
      <c r="C1611" s="1012" t="s">
        <v>2441</v>
      </c>
      <c r="D1611" s="1012" t="s">
        <v>2442</v>
      </c>
      <c r="E1611" s="1012" t="s">
        <v>89</v>
      </c>
      <c r="F1611" s="1013">
        <v>40863</v>
      </c>
      <c r="G1611" s="1012" t="s">
        <v>283</v>
      </c>
      <c r="H1611" s="1015"/>
      <c r="I1611" s="1015"/>
      <c r="J1611" s="1015"/>
      <c r="K1611" s="1012" t="s">
        <v>283</v>
      </c>
      <c r="L1611" s="1015"/>
      <c r="M1611" s="1015"/>
      <c r="N1611" s="1016"/>
      <c r="O1611" s="1015"/>
      <c r="P1611" s="1015"/>
      <c r="Q1611" s="1015"/>
      <c r="R1611" s="1015">
        <v>1100000</v>
      </c>
      <c r="S1611" s="1016">
        <v>521888</v>
      </c>
    </row>
    <row r="1612" spans="1:19">
      <c r="A1612" s="1012" t="s">
        <v>2443</v>
      </c>
      <c r="B1612" s="1012" t="s">
        <v>924</v>
      </c>
      <c r="C1612" s="1012" t="s">
        <v>2444</v>
      </c>
      <c r="D1612" s="1012" t="s">
        <v>1432</v>
      </c>
      <c r="E1612" s="1012" t="s">
        <v>105</v>
      </c>
      <c r="F1612" s="1013">
        <v>40116</v>
      </c>
      <c r="G1612" s="1012" t="s">
        <v>285</v>
      </c>
      <c r="H1612" s="1015">
        <v>6229000</v>
      </c>
      <c r="I1612" s="1015">
        <v>0</v>
      </c>
      <c r="J1612" s="1015">
        <v>7190593.3300000001</v>
      </c>
      <c r="K1612" s="1012" t="s">
        <v>1196</v>
      </c>
      <c r="L1612" s="1015"/>
      <c r="M1612" s="1015"/>
      <c r="N1612" s="1016"/>
      <c r="O1612" s="1015"/>
      <c r="P1612" s="1015"/>
      <c r="Q1612" s="1015"/>
      <c r="R1612" s="1015"/>
      <c r="S1612" s="1016"/>
    </row>
    <row r="1613" spans="1:19">
      <c r="A1613" s="1012" t="s">
        <v>2443</v>
      </c>
      <c r="B1613" s="1012" t="s">
        <v>283</v>
      </c>
      <c r="C1613" s="1012" t="s">
        <v>2444</v>
      </c>
      <c r="D1613" s="1012" t="s">
        <v>1432</v>
      </c>
      <c r="E1613" s="1012" t="s">
        <v>105</v>
      </c>
      <c r="F1613" s="1013">
        <v>41547</v>
      </c>
      <c r="G1613" s="1012" t="s">
        <v>283</v>
      </c>
      <c r="H1613" s="1015"/>
      <c r="I1613" s="1015"/>
      <c r="J1613" s="1015"/>
      <c r="K1613" s="1012" t="s">
        <v>283</v>
      </c>
      <c r="L1613" s="1015">
        <v>6229000</v>
      </c>
      <c r="M1613" s="1015"/>
      <c r="N1613" s="1016">
        <v>6229</v>
      </c>
      <c r="O1613" s="1015">
        <v>1000</v>
      </c>
      <c r="P1613" s="1015"/>
      <c r="Q1613" s="1015"/>
      <c r="R1613" s="1015">
        <v>311000</v>
      </c>
      <c r="S1613" s="1016">
        <v>311</v>
      </c>
    </row>
    <row r="1614" spans="1:19">
      <c r="A1614" s="1012" t="s">
        <v>2445</v>
      </c>
      <c r="B1614" s="1012" t="s">
        <v>972</v>
      </c>
      <c r="C1614" s="1012" t="s">
        <v>2446</v>
      </c>
      <c r="D1614" s="1012" t="s">
        <v>2447</v>
      </c>
      <c r="E1614" s="1012" t="s">
        <v>19</v>
      </c>
      <c r="F1614" s="1013">
        <v>39983</v>
      </c>
      <c r="G1614" s="1012" t="s">
        <v>285</v>
      </c>
      <c r="H1614" s="1015">
        <v>8900000</v>
      </c>
      <c r="I1614" s="1015">
        <v>0</v>
      </c>
      <c r="J1614" s="1015">
        <v>9139863.6099999994</v>
      </c>
      <c r="K1614" s="1012" t="s">
        <v>898</v>
      </c>
      <c r="L1614" s="1015"/>
      <c r="M1614" s="1015"/>
      <c r="N1614" s="1016"/>
      <c r="O1614" s="1015"/>
      <c r="P1614" s="1015"/>
      <c r="Q1614" s="1015"/>
      <c r="R1614" s="1015"/>
      <c r="S1614" s="1016"/>
    </row>
    <row r="1615" spans="1:19">
      <c r="A1615" s="1012" t="s">
        <v>2445</v>
      </c>
      <c r="B1615" s="1012" t="s">
        <v>283</v>
      </c>
      <c r="C1615" s="1012" t="s">
        <v>2446</v>
      </c>
      <c r="D1615" s="1012" t="s">
        <v>2447</v>
      </c>
      <c r="E1615" s="1012" t="s">
        <v>19</v>
      </c>
      <c r="F1615" s="1013">
        <v>41542</v>
      </c>
      <c r="G1615" s="1012" t="s">
        <v>283</v>
      </c>
      <c r="H1615" s="1015"/>
      <c r="I1615" s="1015"/>
      <c r="J1615" s="1015"/>
      <c r="K1615" s="1012" t="s">
        <v>283</v>
      </c>
      <c r="L1615" s="1015">
        <v>8073279</v>
      </c>
      <c r="M1615" s="1015"/>
      <c r="N1615" s="1016">
        <v>8900</v>
      </c>
      <c r="O1615" s="1015">
        <v>907.11</v>
      </c>
      <c r="P1615" s="1015">
        <v>-826721</v>
      </c>
      <c r="Q1615" s="1015"/>
      <c r="R1615" s="1015">
        <v>253383.25</v>
      </c>
      <c r="S1615" s="1016">
        <v>268</v>
      </c>
    </row>
    <row r="1616" spans="1:19">
      <c r="A1616" s="1012" t="s">
        <v>2445</v>
      </c>
      <c r="B1616" s="1012" t="s">
        <v>283</v>
      </c>
      <c r="C1616" s="1012" t="s">
        <v>2446</v>
      </c>
      <c r="D1616" s="1012" t="s">
        <v>2447</v>
      </c>
      <c r="E1616" s="1012" t="s">
        <v>19</v>
      </c>
      <c r="F1616" s="1013">
        <v>41576</v>
      </c>
      <c r="G1616" s="1012" t="s">
        <v>283</v>
      </c>
      <c r="H1616" s="1015"/>
      <c r="I1616" s="1015"/>
      <c r="J1616" s="1015"/>
      <c r="K1616" s="1012" t="s">
        <v>283</v>
      </c>
      <c r="L1616" s="1015"/>
      <c r="M1616" s="1015">
        <v>-80732.789999999994</v>
      </c>
      <c r="N1616" s="1016"/>
      <c r="O1616" s="1015"/>
      <c r="P1616" s="1015"/>
      <c r="Q1616" s="1015"/>
      <c r="R1616" s="1015"/>
      <c r="S1616" s="1016"/>
    </row>
    <row r="1617" spans="1:19">
      <c r="A1617" s="1012" t="s">
        <v>2448</v>
      </c>
      <c r="B1617" s="1012" t="s">
        <v>900</v>
      </c>
      <c r="C1617" s="1012" t="s">
        <v>2449</v>
      </c>
      <c r="D1617" s="1012" t="s">
        <v>2450</v>
      </c>
      <c r="E1617" s="1012" t="s">
        <v>6</v>
      </c>
      <c r="F1617" s="1013">
        <v>39829</v>
      </c>
      <c r="G1617" s="1012" t="s">
        <v>285</v>
      </c>
      <c r="H1617" s="1015">
        <v>3800000</v>
      </c>
      <c r="I1617" s="1015">
        <v>0</v>
      </c>
      <c r="J1617" s="1015">
        <v>4510626.3899999997</v>
      </c>
      <c r="K1617" s="1012" t="s">
        <v>1196</v>
      </c>
      <c r="L1617" s="1015"/>
      <c r="M1617" s="1015"/>
      <c r="N1617" s="1016"/>
      <c r="O1617" s="1015"/>
      <c r="P1617" s="1015"/>
      <c r="Q1617" s="1015"/>
      <c r="R1617" s="1015"/>
      <c r="S1617" s="1016"/>
    </row>
    <row r="1618" spans="1:19">
      <c r="A1618" s="1012" t="s">
        <v>2448</v>
      </c>
      <c r="B1618" s="1012" t="s">
        <v>283</v>
      </c>
      <c r="C1618" s="1012" t="s">
        <v>2449</v>
      </c>
      <c r="D1618" s="1012" t="s">
        <v>2450</v>
      </c>
      <c r="E1618" s="1012" t="s">
        <v>6</v>
      </c>
      <c r="F1618" s="1013">
        <v>40745</v>
      </c>
      <c r="G1618" s="1012" t="s">
        <v>283</v>
      </c>
      <c r="H1618" s="1015"/>
      <c r="I1618" s="1015"/>
      <c r="J1618" s="1015"/>
      <c r="K1618" s="1012" t="s">
        <v>283</v>
      </c>
      <c r="L1618" s="1015">
        <v>3800000</v>
      </c>
      <c r="M1618" s="1015"/>
      <c r="N1618" s="1016">
        <v>3800</v>
      </c>
      <c r="O1618" s="1015">
        <v>1000</v>
      </c>
      <c r="P1618" s="1015"/>
      <c r="Q1618" s="1015"/>
      <c r="R1618" s="1015">
        <v>190000</v>
      </c>
      <c r="S1618" s="1016">
        <v>190</v>
      </c>
    </row>
    <row r="1619" spans="1:19">
      <c r="A1619" s="1012" t="s">
        <v>2451</v>
      </c>
      <c r="B1619" s="1012" t="s">
        <v>900</v>
      </c>
      <c r="C1619" s="1012" t="s">
        <v>2452</v>
      </c>
      <c r="D1619" s="1012" t="s">
        <v>2453</v>
      </c>
      <c r="E1619" s="1012" t="s">
        <v>109</v>
      </c>
      <c r="F1619" s="1013">
        <v>39822</v>
      </c>
      <c r="G1619" s="1012" t="s">
        <v>285</v>
      </c>
      <c r="H1619" s="1015">
        <v>2995000</v>
      </c>
      <c r="I1619" s="1015">
        <v>0</v>
      </c>
      <c r="J1619" s="1015">
        <v>3570810.92</v>
      </c>
      <c r="K1619" s="1012" t="s">
        <v>1196</v>
      </c>
      <c r="L1619" s="1015"/>
      <c r="M1619" s="1015"/>
      <c r="N1619" s="1016"/>
      <c r="O1619" s="1015"/>
      <c r="P1619" s="1015"/>
      <c r="Q1619" s="1015"/>
      <c r="R1619" s="1015"/>
      <c r="S1619" s="1016"/>
    </row>
    <row r="1620" spans="1:19">
      <c r="A1620" s="1012" t="s">
        <v>2451</v>
      </c>
      <c r="B1620" s="1012" t="s">
        <v>283</v>
      </c>
      <c r="C1620" s="1012" t="s">
        <v>2452</v>
      </c>
      <c r="D1620" s="1012" t="s">
        <v>2453</v>
      </c>
      <c r="E1620" s="1012" t="s">
        <v>109</v>
      </c>
      <c r="F1620" s="1013">
        <v>40773</v>
      </c>
      <c r="G1620" s="1012" t="s">
        <v>283</v>
      </c>
      <c r="H1620" s="1015"/>
      <c r="I1620" s="1015"/>
      <c r="J1620" s="1015"/>
      <c r="K1620" s="1012" t="s">
        <v>283</v>
      </c>
      <c r="L1620" s="1015">
        <v>2995000</v>
      </c>
      <c r="M1620" s="1015"/>
      <c r="N1620" s="1016">
        <v>2995</v>
      </c>
      <c r="O1620" s="1015">
        <v>1000</v>
      </c>
      <c r="P1620" s="1015"/>
      <c r="Q1620" s="1015"/>
      <c r="R1620" s="1015">
        <v>150000</v>
      </c>
      <c r="S1620" s="1016">
        <v>150</v>
      </c>
    </row>
    <row r="1621" spans="1:19">
      <c r="A1621" s="1012" t="s">
        <v>2454</v>
      </c>
      <c r="B1621" s="1012" t="s">
        <v>2455</v>
      </c>
      <c r="C1621" s="1012" t="s">
        <v>2456</v>
      </c>
      <c r="D1621" s="1012" t="s">
        <v>2457</v>
      </c>
      <c r="E1621" s="1012" t="s">
        <v>894</v>
      </c>
      <c r="F1621" s="1013">
        <v>39878</v>
      </c>
      <c r="G1621" s="1012" t="s">
        <v>285</v>
      </c>
      <c r="H1621" s="1015">
        <v>9982000</v>
      </c>
      <c r="I1621" s="1015">
        <v>0</v>
      </c>
      <c r="J1621" s="1015">
        <v>8755019</v>
      </c>
      <c r="K1621" s="1012" t="s">
        <v>898</v>
      </c>
      <c r="L1621" s="1015"/>
      <c r="M1621" s="1015"/>
      <c r="N1621" s="1016"/>
      <c r="O1621" s="1015"/>
      <c r="P1621" s="1015"/>
      <c r="Q1621" s="1015"/>
      <c r="R1621" s="1015"/>
      <c r="S1621" s="1016"/>
    </row>
    <row r="1622" spans="1:19">
      <c r="A1622" s="1012" t="s">
        <v>2454</v>
      </c>
      <c r="B1622" s="1012" t="s">
        <v>283</v>
      </c>
      <c r="C1622" s="1012" t="s">
        <v>2456</v>
      </c>
      <c r="D1622" s="1012" t="s">
        <v>2457</v>
      </c>
      <c r="E1622" s="1012" t="s">
        <v>894</v>
      </c>
      <c r="F1622" s="1013">
        <v>41929</v>
      </c>
      <c r="G1622" s="1012" t="s">
        <v>283</v>
      </c>
      <c r="H1622" s="1015"/>
      <c r="I1622" s="1015"/>
      <c r="J1622" s="1015"/>
      <c r="K1622" s="1012" t="s">
        <v>283</v>
      </c>
      <c r="L1622" s="1015">
        <v>7970737.5</v>
      </c>
      <c r="M1622" s="1015"/>
      <c r="N1622" s="1016">
        <v>1449225</v>
      </c>
      <c r="O1622" s="1015">
        <v>5.5</v>
      </c>
      <c r="P1622" s="1015">
        <v>-2011262.5001000001</v>
      </c>
      <c r="Q1622" s="1015"/>
      <c r="R1622" s="1015"/>
      <c r="S1622" s="1016"/>
    </row>
    <row r="1623" spans="1:19">
      <c r="A1623" s="1012" t="s">
        <v>2458</v>
      </c>
      <c r="B1623" s="1012" t="s">
        <v>900</v>
      </c>
      <c r="C1623" s="1012" t="s">
        <v>2459</v>
      </c>
      <c r="D1623" s="1012" t="s">
        <v>2460</v>
      </c>
      <c r="E1623" s="1012" t="s">
        <v>939</v>
      </c>
      <c r="F1623" s="1013">
        <v>39871</v>
      </c>
      <c r="G1623" s="1012" t="s">
        <v>285</v>
      </c>
      <c r="H1623" s="1015">
        <v>2655000</v>
      </c>
      <c r="I1623" s="1015">
        <v>0</v>
      </c>
      <c r="J1623" s="1015">
        <v>3135328</v>
      </c>
      <c r="K1623" s="1012" t="s">
        <v>1196</v>
      </c>
      <c r="L1623" s="1015"/>
      <c r="M1623" s="1015"/>
      <c r="N1623" s="1016"/>
      <c r="O1623" s="1015"/>
      <c r="P1623" s="1015"/>
      <c r="Q1623" s="1015"/>
      <c r="R1623" s="1015"/>
      <c r="S1623" s="1016"/>
    </row>
    <row r="1624" spans="1:19">
      <c r="A1624" s="1012" t="s">
        <v>2458</v>
      </c>
      <c r="B1624" s="1012" t="s">
        <v>283</v>
      </c>
      <c r="C1624" s="1012" t="s">
        <v>2459</v>
      </c>
      <c r="D1624" s="1012" t="s">
        <v>2460</v>
      </c>
      <c r="E1624" s="1012" t="s">
        <v>939</v>
      </c>
      <c r="F1624" s="1013">
        <v>40745</v>
      </c>
      <c r="G1624" s="1012" t="s">
        <v>283</v>
      </c>
      <c r="H1624" s="1015"/>
      <c r="I1624" s="1015"/>
      <c r="J1624" s="1015"/>
      <c r="K1624" s="1012" t="s">
        <v>283</v>
      </c>
      <c r="L1624" s="1015">
        <v>2655000</v>
      </c>
      <c r="M1624" s="1015"/>
      <c r="N1624" s="1016">
        <v>2655</v>
      </c>
      <c r="O1624" s="1015">
        <v>1000</v>
      </c>
      <c r="P1624" s="1015"/>
      <c r="Q1624" s="1015"/>
      <c r="R1624" s="1015">
        <v>133000</v>
      </c>
      <c r="S1624" s="1016">
        <v>133</v>
      </c>
    </row>
    <row r="1625" spans="1:19">
      <c r="A1625" s="1012" t="s">
        <v>2461</v>
      </c>
      <c r="B1625" s="1012" t="s">
        <v>2462</v>
      </c>
      <c r="C1625" s="1012" t="s">
        <v>2463</v>
      </c>
      <c r="D1625" s="1012" t="s">
        <v>2464</v>
      </c>
      <c r="E1625" s="1012" t="s">
        <v>188</v>
      </c>
      <c r="F1625" s="1013">
        <v>40109</v>
      </c>
      <c r="G1625" s="1012" t="s">
        <v>285</v>
      </c>
      <c r="H1625" s="1015">
        <v>12700000</v>
      </c>
      <c r="I1625" s="1015">
        <v>0</v>
      </c>
      <c r="J1625" s="1015">
        <v>14594338.99</v>
      </c>
      <c r="K1625" s="1012" t="s">
        <v>1196</v>
      </c>
      <c r="L1625" s="1015"/>
      <c r="M1625" s="1015"/>
      <c r="N1625" s="1016"/>
      <c r="O1625" s="1015"/>
      <c r="P1625" s="1015"/>
      <c r="Q1625" s="1015"/>
      <c r="R1625" s="1015"/>
      <c r="S1625" s="1016"/>
    </row>
    <row r="1626" spans="1:19">
      <c r="A1626" s="1012" t="s">
        <v>2461</v>
      </c>
      <c r="B1626" s="1012" t="s">
        <v>283</v>
      </c>
      <c r="C1626" s="1012" t="s">
        <v>2463</v>
      </c>
      <c r="D1626" s="1012" t="s">
        <v>2464</v>
      </c>
      <c r="E1626" s="1012" t="s">
        <v>188</v>
      </c>
      <c r="F1626" s="1013">
        <v>40934</v>
      </c>
      <c r="G1626" s="1012" t="s">
        <v>283</v>
      </c>
      <c r="H1626" s="1015"/>
      <c r="I1626" s="1015"/>
      <c r="J1626" s="1015"/>
      <c r="K1626" s="1012" t="s">
        <v>283</v>
      </c>
      <c r="L1626" s="1015">
        <v>12700000</v>
      </c>
      <c r="M1626" s="1015"/>
      <c r="N1626" s="1016">
        <v>12700</v>
      </c>
      <c r="O1626" s="1015">
        <v>1000</v>
      </c>
      <c r="P1626" s="1015"/>
      <c r="Q1626" s="1015"/>
      <c r="R1626" s="1015">
        <v>381000</v>
      </c>
      <c r="S1626" s="1016">
        <v>381</v>
      </c>
    </row>
    <row r="1627" spans="1:19">
      <c r="A1627" s="1012" t="s">
        <v>2465</v>
      </c>
      <c r="B1627" s="1012" t="s">
        <v>905</v>
      </c>
      <c r="C1627" s="1012" t="s">
        <v>2466</v>
      </c>
      <c r="D1627" s="1012" t="s">
        <v>2467</v>
      </c>
      <c r="E1627" s="1012" t="s">
        <v>11</v>
      </c>
      <c r="F1627" s="1013">
        <v>39857</v>
      </c>
      <c r="G1627" s="1012" t="s">
        <v>285</v>
      </c>
      <c r="H1627" s="1015">
        <v>1500000</v>
      </c>
      <c r="I1627" s="1015">
        <v>0</v>
      </c>
      <c r="J1627" s="1015">
        <v>1718159.5</v>
      </c>
      <c r="K1627" s="1012" t="s">
        <v>898</v>
      </c>
      <c r="L1627" s="1015"/>
      <c r="M1627" s="1015"/>
      <c r="N1627" s="1016"/>
      <c r="O1627" s="1015"/>
      <c r="P1627" s="1015"/>
      <c r="Q1627" s="1015"/>
      <c r="R1627" s="1015"/>
      <c r="S1627" s="1016"/>
    </row>
    <row r="1628" spans="1:19">
      <c r="A1628" s="1012" t="s">
        <v>2465</v>
      </c>
      <c r="B1628" s="1012" t="s">
        <v>283</v>
      </c>
      <c r="C1628" s="1012" t="s">
        <v>2466</v>
      </c>
      <c r="D1628" s="1012" t="s">
        <v>2467</v>
      </c>
      <c r="E1628" s="1012" t="s">
        <v>11</v>
      </c>
      <c r="F1628" s="1013">
        <v>41221</v>
      </c>
      <c r="G1628" s="1012" t="s">
        <v>283</v>
      </c>
      <c r="H1628" s="1015"/>
      <c r="I1628" s="1015"/>
      <c r="J1628" s="1015"/>
      <c r="K1628" s="1012" t="s">
        <v>283</v>
      </c>
      <c r="L1628" s="1015">
        <v>246975</v>
      </c>
      <c r="M1628" s="1015"/>
      <c r="N1628" s="1016">
        <v>267</v>
      </c>
      <c r="O1628" s="1015">
        <v>925</v>
      </c>
      <c r="P1628" s="1015">
        <v>-20025</v>
      </c>
      <c r="Q1628" s="1015"/>
      <c r="R1628" s="1015"/>
      <c r="S1628" s="1016"/>
    </row>
    <row r="1629" spans="1:19">
      <c r="A1629" s="1012" t="s">
        <v>2465</v>
      </c>
      <c r="B1629" s="1012" t="s">
        <v>283</v>
      </c>
      <c r="C1629" s="1012" t="s">
        <v>2466</v>
      </c>
      <c r="D1629" s="1012" t="s">
        <v>2467</v>
      </c>
      <c r="E1629" s="1012" t="s">
        <v>11</v>
      </c>
      <c r="F1629" s="1013">
        <v>41222</v>
      </c>
      <c r="G1629" s="1012" t="s">
        <v>283</v>
      </c>
      <c r="H1629" s="1015"/>
      <c r="I1629" s="1015"/>
      <c r="J1629" s="1015"/>
      <c r="K1629" s="1012" t="s">
        <v>283</v>
      </c>
      <c r="L1629" s="1015">
        <v>1140525</v>
      </c>
      <c r="M1629" s="1015"/>
      <c r="N1629" s="1016">
        <v>1233</v>
      </c>
      <c r="O1629" s="1015">
        <v>925</v>
      </c>
      <c r="P1629" s="1015">
        <v>-92475</v>
      </c>
      <c r="Q1629" s="1015"/>
      <c r="R1629" s="1015">
        <v>50000</v>
      </c>
      <c r="S1629" s="1016">
        <v>75</v>
      </c>
    </row>
    <row r="1630" spans="1:19">
      <c r="A1630" s="1012" t="s">
        <v>2465</v>
      </c>
      <c r="B1630" s="1012" t="s">
        <v>283</v>
      </c>
      <c r="C1630" s="1012" t="s">
        <v>2466</v>
      </c>
      <c r="D1630" s="1012" t="s">
        <v>2467</v>
      </c>
      <c r="E1630" s="1012" t="s">
        <v>11</v>
      </c>
      <c r="F1630" s="1013">
        <v>41285</v>
      </c>
      <c r="G1630" s="1012" t="s">
        <v>283</v>
      </c>
      <c r="H1630" s="1015"/>
      <c r="I1630" s="1015"/>
      <c r="J1630" s="1015"/>
      <c r="K1630" s="1012" t="s">
        <v>283</v>
      </c>
      <c r="L1630" s="1015"/>
      <c r="M1630" s="1015">
        <v>-13875</v>
      </c>
      <c r="N1630" s="1016"/>
      <c r="O1630" s="1015"/>
      <c r="P1630" s="1015"/>
      <c r="Q1630" s="1015"/>
      <c r="R1630" s="1015"/>
      <c r="S1630" s="1016"/>
    </row>
    <row r="1631" spans="1:19">
      <c r="A1631" s="1012" t="s">
        <v>2465</v>
      </c>
      <c r="B1631" s="1012" t="s">
        <v>283</v>
      </c>
      <c r="C1631" s="1012" t="s">
        <v>2466</v>
      </c>
      <c r="D1631" s="1012" t="s">
        <v>2467</v>
      </c>
      <c r="E1631" s="1012" t="s">
        <v>11</v>
      </c>
      <c r="F1631" s="1013">
        <v>41359</v>
      </c>
      <c r="G1631" s="1012" t="s">
        <v>283</v>
      </c>
      <c r="H1631" s="1015"/>
      <c r="I1631" s="1015"/>
      <c r="J1631" s="1015"/>
      <c r="K1631" s="1012" t="s">
        <v>283</v>
      </c>
      <c r="L1631" s="1015"/>
      <c r="M1631" s="1015">
        <v>-11125</v>
      </c>
      <c r="N1631" s="1016"/>
      <c r="O1631" s="1015"/>
      <c r="P1631" s="1015"/>
      <c r="Q1631" s="1015"/>
      <c r="R1631" s="1015"/>
      <c r="S1631" s="1016"/>
    </row>
    <row r="1632" spans="1:19">
      <c r="A1632" s="1012" t="s">
        <v>2468</v>
      </c>
      <c r="B1632" s="1012" t="s">
        <v>858</v>
      </c>
      <c r="C1632" s="1012" t="s">
        <v>2469</v>
      </c>
      <c r="D1632" s="1012" t="s">
        <v>1079</v>
      </c>
      <c r="E1632" s="1012" t="s">
        <v>15</v>
      </c>
      <c r="F1632" s="1013">
        <v>39766</v>
      </c>
      <c r="G1632" s="1012" t="s">
        <v>284</v>
      </c>
      <c r="H1632" s="1015">
        <v>3500000000</v>
      </c>
      <c r="I1632" s="1015">
        <v>0</v>
      </c>
      <c r="J1632" s="1015">
        <v>4138055555.5500002</v>
      </c>
      <c r="K1632" s="1012" t="s">
        <v>1196</v>
      </c>
      <c r="L1632" s="1015"/>
      <c r="M1632" s="1015"/>
      <c r="N1632" s="1016"/>
      <c r="O1632" s="1015"/>
      <c r="P1632" s="1015"/>
      <c r="Q1632" s="1015"/>
      <c r="R1632" s="1015"/>
      <c r="S1632" s="1016"/>
    </row>
    <row r="1633" spans="1:19">
      <c r="A1633" s="1012" t="s">
        <v>2468</v>
      </c>
      <c r="B1633" s="1012" t="s">
        <v>283</v>
      </c>
      <c r="C1633" s="1012" t="s">
        <v>2469</v>
      </c>
      <c r="D1633" s="1012" t="s">
        <v>1079</v>
      </c>
      <c r="E1633" s="1012" t="s">
        <v>15</v>
      </c>
      <c r="F1633" s="1013">
        <v>41003</v>
      </c>
      <c r="G1633" s="1012" t="s">
        <v>283</v>
      </c>
      <c r="H1633" s="1015"/>
      <c r="I1633" s="1015"/>
      <c r="J1633" s="1015"/>
      <c r="K1633" s="1012" t="s">
        <v>283</v>
      </c>
      <c r="L1633" s="1015">
        <v>3500000000</v>
      </c>
      <c r="M1633" s="1015"/>
      <c r="N1633" s="1016">
        <v>3500000</v>
      </c>
      <c r="O1633" s="1015">
        <v>1000</v>
      </c>
      <c r="P1633" s="1015"/>
      <c r="Q1633" s="1015"/>
      <c r="R1633" s="1015"/>
      <c r="S1633" s="1016"/>
    </row>
    <row r="1634" spans="1:19">
      <c r="A1634" s="1012" t="s">
        <v>2468</v>
      </c>
      <c r="B1634" s="1012" t="s">
        <v>283</v>
      </c>
      <c r="C1634" s="1012" t="s">
        <v>2469</v>
      </c>
      <c r="D1634" s="1012" t="s">
        <v>1079</v>
      </c>
      <c r="E1634" s="1012" t="s">
        <v>15</v>
      </c>
      <c r="F1634" s="1013">
        <v>41031</v>
      </c>
      <c r="G1634" s="1012" t="s">
        <v>283</v>
      </c>
      <c r="H1634" s="1015"/>
      <c r="I1634" s="1015"/>
      <c r="J1634" s="1015"/>
      <c r="K1634" s="1012" t="s">
        <v>283</v>
      </c>
      <c r="L1634" s="1015"/>
      <c r="M1634" s="1015"/>
      <c r="N1634" s="1016"/>
      <c r="O1634" s="1015"/>
      <c r="P1634" s="1015"/>
      <c r="Q1634" s="1015"/>
      <c r="R1634" s="1015">
        <v>45000000</v>
      </c>
      <c r="S1634" s="1016">
        <v>48253677</v>
      </c>
    </row>
    <row r="1635" spans="1:19">
      <c r="A1635" s="1012" t="s">
        <v>2470</v>
      </c>
      <c r="B1635" s="1012" t="s">
        <v>924</v>
      </c>
      <c r="C1635" s="1012" t="s">
        <v>2471</v>
      </c>
      <c r="D1635" s="1012" t="s">
        <v>2472</v>
      </c>
      <c r="E1635" s="1012" t="s">
        <v>998</v>
      </c>
      <c r="F1635" s="1013">
        <v>39857</v>
      </c>
      <c r="G1635" s="1012" t="s">
        <v>285</v>
      </c>
      <c r="H1635" s="1015">
        <v>40000000</v>
      </c>
      <c r="I1635" s="1015">
        <v>0</v>
      </c>
      <c r="J1635" s="1015">
        <v>45820950.799999997</v>
      </c>
      <c r="K1635" s="1012" t="s">
        <v>898</v>
      </c>
      <c r="L1635" s="1015"/>
      <c r="M1635" s="1015"/>
      <c r="N1635" s="1016"/>
      <c r="O1635" s="1015"/>
      <c r="P1635" s="1015"/>
      <c r="Q1635" s="1015"/>
      <c r="R1635" s="1015"/>
      <c r="S1635" s="1016"/>
    </row>
    <row r="1636" spans="1:19">
      <c r="A1636" s="1012" t="s">
        <v>2470</v>
      </c>
      <c r="B1636" s="1012" t="s">
        <v>283</v>
      </c>
      <c r="C1636" s="1012" t="s">
        <v>2471</v>
      </c>
      <c r="D1636" s="1012" t="s">
        <v>2472</v>
      </c>
      <c r="E1636" s="1012" t="s">
        <v>998</v>
      </c>
      <c r="F1636" s="1013">
        <v>41542</v>
      </c>
      <c r="G1636" s="1012" t="s">
        <v>283</v>
      </c>
      <c r="H1636" s="1015"/>
      <c r="I1636" s="1015"/>
      <c r="J1636" s="1015"/>
      <c r="K1636" s="1012" t="s">
        <v>283</v>
      </c>
      <c r="L1636" s="1015">
        <v>40000000</v>
      </c>
      <c r="M1636" s="1015"/>
      <c r="N1636" s="1016">
        <v>40000</v>
      </c>
      <c r="O1636" s="1015">
        <v>1004.9</v>
      </c>
      <c r="P1636" s="1015"/>
      <c r="Q1636" s="1015">
        <v>196000</v>
      </c>
      <c r="R1636" s="1015">
        <v>2199799.7999999998</v>
      </c>
      <c r="S1636" s="1016">
        <v>2000</v>
      </c>
    </row>
    <row r="1637" spans="1:19">
      <c r="A1637" s="1012" t="s">
        <v>2470</v>
      </c>
      <c r="B1637" s="1012" t="s">
        <v>283</v>
      </c>
      <c r="C1637" s="1012" t="s">
        <v>2471</v>
      </c>
      <c r="D1637" s="1012" t="s">
        <v>2472</v>
      </c>
      <c r="E1637" s="1012" t="s">
        <v>998</v>
      </c>
      <c r="F1637" s="1013">
        <v>41576</v>
      </c>
      <c r="G1637" s="1012" t="s">
        <v>283</v>
      </c>
      <c r="H1637" s="1015"/>
      <c r="I1637" s="1015"/>
      <c r="J1637" s="1015"/>
      <c r="K1637" s="1012" t="s">
        <v>283</v>
      </c>
      <c r="L1637" s="1015"/>
      <c r="M1637" s="1015">
        <v>-401960</v>
      </c>
      <c r="N1637" s="1016"/>
      <c r="O1637" s="1015"/>
      <c r="P1637" s="1015"/>
      <c r="Q1637" s="1015"/>
      <c r="R1637" s="1015"/>
      <c r="S1637" s="1016"/>
    </row>
    <row r="1638" spans="1:19">
      <c r="A1638" s="1012" t="s">
        <v>2473</v>
      </c>
      <c r="B1638" s="1012" t="s">
        <v>905</v>
      </c>
      <c r="C1638" s="1012" t="s">
        <v>2474</v>
      </c>
      <c r="D1638" s="1012" t="s">
        <v>2475</v>
      </c>
      <c r="E1638" s="1012" t="s">
        <v>217</v>
      </c>
      <c r="F1638" s="1013">
        <v>39871</v>
      </c>
      <c r="G1638" s="1012" t="s">
        <v>285</v>
      </c>
      <c r="H1638" s="1015">
        <v>10900000</v>
      </c>
      <c r="I1638" s="1015">
        <v>0</v>
      </c>
      <c r="J1638" s="1015">
        <v>9630106.9299999997</v>
      </c>
      <c r="K1638" s="1012" t="s">
        <v>898</v>
      </c>
      <c r="L1638" s="1015"/>
      <c r="M1638" s="1015"/>
      <c r="N1638" s="1016"/>
      <c r="O1638" s="1015"/>
      <c r="P1638" s="1015"/>
      <c r="Q1638" s="1015"/>
      <c r="R1638" s="1015"/>
      <c r="S1638" s="1016"/>
    </row>
    <row r="1639" spans="1:19">
      <c r="A1639" s="1012" t="s">
        <v>2473</v>
      </c>
      <c r="B1639" s="1012" t="s">
        <v>283</v>
      </c>
      <c r="C1639" s="1012" t="s">
        <v>2474</v>
      </c>
      <c r="D1639" s="1012" t="s">
        <v>2475</v>
      </c>
      <c r="E1639" s="1012" t="s">
        <v>217</v>
      </c>
      <c r="F1639" s="1013">
        <v>41325</v>
      </c>
      <c r="G1639" s="1012" t="s">
        <v>283</v>
      </c>
      <c r="H1639" s="1015"/>
      <c r="I1639" s="1015"/>
      <c r="J1639" s="1015"/>
      <c r="K1639" s="1012" t="s">
        <v>283</v>
      </c>
      <c r="L1639" s="1015">
        <v>8966340</v>
      </c>
      <c r="M1639" s="1015"/>
      <c r="N1639" s="1016">
        <v>10900</v>
      </c>
      <c r="O1639" s="1015">
        <v>822.6</v>
      </c>
      <c r="P1639" s="1015">
        <v>-1933660</v>
      </c>
      <c r="Q1639" s="1015"/>
      <c r="R1639" s="1015">
        <v>476206.83</v>
      </c>
      <c r="S1639" s="1016">
        <v>545</v>
      </c>
    </row>
    <row r="1640" spans="1:19">
      <c r="A1640" s="1012" t="s">
        <v>2473</v>
      </c>
      <c r="B1640" s="1012" t="s">
        <v>283</v>
      </c>
      <c r="C1640" s="1012" t="s">
        <v>2474</v>
      </c>
      <c r="D1640" s="1012" t="s">
        <v>2475</v>
      </c>
      <c r="E1640" s="1012" t="s">
        <v>217</v>
      </c>
      <c r="F1640" s="1013">
        <v>41359</v>
      </c>
      <c r="G1640" s="1012" t="s">
        <v>283</v>
      </c>
      <c r="H1640" s="1015"/>
      <c r="I1640" s="1015"/>
      <c r="J1640" s="1015"/>
      <c r="K1640" s="1012" t="s">
        <v>283</v>
      </c>
      <c r="L1640" s="1015"/>
      <c r="M1640" s="1015">
        <v>-89663.4</v>
      </c>
      <c r="N1640" s="1016"/>
      <c r="O1640" s="1015"/>
      <c r="P1640" s="1015"/>
      <c r="Q1640" s="1015"/>
      <c r="R1640" s="1015"/>
      <c r="S1640" s="1016"/>
    </row>
    <row r="1641" spans="1:19">
      <c r="A1641" s="1012" t="s">
        <v>2476</v>
      </c>
      <c r="B1641" s="1012" t="s">
        <v>2477</v>
      </c>
      <c r="C1641" s="1012" t="s">
        <v>2478</v>
      </c>
      <c r="D1641" s="1012" t="s">
        <v>2479</v>
      </c>
      <c r="E1641" s="1012" t="s">
        <v>967</v>
      </c>
      <c r="F1641" s="1013">
        <v>39822</v>
      </c>
      <c r="G1641" s="1012" t="s">
        <v>285</v>
      </c>
      <c r="H1641" s="1015">
        <v>5983000</v>
      </c>
      <c r="I1641" s="1015">
        <v>0</v>
      </c>
      <c r="J1641" s="1015">
        <v>195637</v>
      </c>
      <c r="K1641" s="1012" t="s">
        <v>1099</v>
      </c>
      <c r="L1641" s="1015"/>
      <c r="M1641" s="1015"/>
      <c r="N1641" s="1016"/>
      <c r="O1641" s="1015"/>
      <c r="P1641" s="1015"/>
      <c r="Q1641" s="1015"/>
      <c r="R1641" s="1015"/>
      <c r="S1641" s="1016"/>
    </row>
    <row r="1642" spans="1:19">
      <c r="A1642" s="1012" t="s">
        <v>2476</v>
      </c>
      <c r="B1642" s="1012" t="s">
        <v>283</v>
      </c>
      <c r="C1642" s="1012" t="s">
        <v>2478</v>
      </c>
      <c r="D1642" s="1012" t="s">
        <v>2479</v>
      </c>
      <c r="E1642" s="1012" t="s">
        <v>967</v>
      </c>
      <c r="F1642" s="1013">
        <v>41929</v>
      </c>
      <c r="G1642" s="1012" t="s">
        <v>283</v>
      </c>
      <c r="H1642" s="1015"/>
      <c r="I1642" s="1015"/>
      <c r="J1642" s="1015"/>
      <c r="K1642" s="1012" t="s">
        <v>283</v>
      </c>
      <c r="L1642" s="1015"/>
      <c r="M1642" s="1015"/>
      <c r="N1642" s="1016"/>
      <c r="O1642" s="1015"/>
      <c r="P1642" s="1015">
        <v>-5983000</v>
      </c>
      <c r="Q1642" s="1015"/>
      <c r="R1642" s="1015"/>
      <c r="S1642" s="1016"/>
    </row>
    <row r="1643" spans="1:19">
      <c r="A1643" s="1012" t="s">
        <v>2480</v>
      </c>
      <c r="B1643" s="1012" t="s">
        <v>1593</v>
      </c>
      <c r="C1643" s="1012" t="s">
        <v>2481</v>
      </c>
      <c r="D1643" s="1012" t="s">
        <v>2482</v>
      </c>
      <c r="E1643" s="1012" t="s">
        <v>217</v>
      </c>
      <c r="F1643" s="1013">
        <v>39976</v>
      </c>
      <c r="G1643" s="1012" t="s">
        <v>922</v>
      </c>
      <c r="H1643" s="1015">
        <v>15000000</v>
      </c>
      <c r="I1643" s="1015">
        <v>0</v>
      </c>
      <c r="J1643" s="1015">
        <v>19928275</v>
      </c>
      <c r="K1643" s="1012" t="s">
        <v>1196</v>
      </c>
      <c r="L1643" s="1015"/>
      <c r="M1643" s="1015"/>
      <c r="N1643" s="1016"/>
      <c r="O1643" s="1015"/>
      <c r="P1643" s="1015"/>
      <c r="Q1643" s="1015"/>
      <c r="R1643" s="1015"/>
      <c r="S1643" s="1016"/>
    </row>
    <row r="1644" spans="1:19">
      <c r="A1644" s="1012" t="s">
        <v>2480</v>
      </c>
      <c r="B1644" s="1012" t="s">
        <v>283</v>
      </c>
      <c r="C1644" s="1012" t="s">
        <v>2481</v>
      </c>
      <c r="D1644" s="1012" t="s">
        <v>2482</v>
      </c>
      <c r="E1644" s="1012" t="s">
        <v>217</v>
      </c>
      <c r="F1644" s="1013">
        <v>41066</v>
      </c>
      <c r="G1644" s="1012" t="s">
        <v>283</v>
      </c>
      <c r="H1644" s="1015"/>
      <c r="I1644" s="1015"/>
      <c r="J1644" s="1015"/>
      <c r="K1644" s="1012" t="s">
        <v>283</v>
      </c>
      <c r="L1644" s="1015">
        <v>10500000</v>
      </c>
      <c r="M1644" s="1015"/>
      <c r="N1644" s="1016">
        <v>10500000</v>
      </c>
      <c r="O1644" s="1015">
        <v>1</v>
      </c>
      <c r="P1644" s="1015"/>
      <c r="Q1644" s="1015"/>
      <c r="R1644" s="1015"/>
      <c r="S1644" s="1016"/>
    </row>
    <row r="1645" spans="1:19">
      <c r="A1645" s="1012" t="s">
        <v>2480</v>
      </c>
      <c r="B1645" s="1012" t="s">
        <v>283</v>
      </c>
      <c r="C1645" s="1012" t="s">
        <v>2481</v>
      </c>
      <c r="D1645" s="1012" t="s">
        <v>2482</v>
      </c>
      <c r="E1645" s="1012" t="s">
        <v>217</v>
      </c>
      <c r="F1645" s="1013">
        <v>41409</v>
      </c>
      <c r="G1645" s="1012" t="s">
        <v>283</v>
      </c>
      <c r="H1645" s="1015"/>
      <c r="I1645" s="1015"/>
      <c r="J1645" s="1015"/>
      <c r="K1645" s="1012" t="s">
        <v>283</v>
      </c>
      <c r="L1645" s="1015">
        <v>4500000</v>
      </c>
      <c r="M1645" s="1015"/>
      <c r="N1645" s="1016">
        <v>4500000</v>
      </c>
      <c r="O1645" s="1015">
        <v>1</v>
      </c>
      <c r="P1645" s="1015"/>
      <c r="Q1645" s="1015"/>
      <c r="R1645" s="1015">
        <v>750000</v>
      </c>
      <c r="S1645" s="1016">
        <v>750000</v>
      </c>
    </row>
    <row r="1646" spans="1:19">
      <c r="A1646" s="1012" t="s">
        <v>2483</v>
      </c>
      <c r="B1646" s="1012" t="s">
        <v>1282</v>
      </c>
      <c r="C1646" s="1012" t="s">
        <v>2484</v>
      </c>
      <c r="D1646" s="1012" t="s">
        <v>1031</v>
      </c>
      <c r="E1646" s="1012" t="s">
        <v>42</v>
      </c>
      <c r="F1646" s="1013">
        <v>39948</v>
      </c>
      <c r="G1646" s="1012" t="s">
        <v>922</v>
      </c>
      <c r="H1646" s="1015">
        <v>1100000</v>
      </c>
      <c r="I1646" s="1015">
        <v>0</v>
      </c>
      <c r="J1646" s="1015">
        <v>1622708.57</v>
      </c>
      <c r="K1646" s="1012" t="s">
        <v>1196</v>
      </c>
      <c r="L1646" s="1015"/>
      <c r="M1646" s="1015"/>
      <c r="N1646" s="1016"/>
      <c r="O1646" s="1015"/>
      <c r="P1646" s="1015"/>
      <c r="Q1646" s="1015"/>
      <c r="R1646" s="1015"/>
      <c r="S1646" s="1016"/>
    </row>
    <row r="1647" spans="1:19">
      <c r="A1647" s="1012" t="s">
        <v>2483</v>
      </c>
      <c r="B1647" s="1012" t="s">
        <v>283</v>
      </c>
      <c r="C1647" s="1012" t="s">
        <v>2484</v>
      </c>
      <c r="D1647" s="1012" t="s">
        <v>1031</v>
      </c>
      <c r="E1647" s="1012" t="s">
        <v>42</v>
      </c>
      <c r="F1647" s="1013">
        <v>41773</v>
      </c>
      <c r="G1647" s="1012" t="s">
        <v>283</v>
      </c>
      <c r="H1647" s="1015"/>
      <c r="I1647" s="1015"/>
      <c r="J1647" s="1015"/>
      <c r="K1647" s="1012" t="s">
        <v>283</v>
      </c>
      <c r="L1647" s="1015">
        <v>1100000</v>
      </c>
      <c r="M1647" s="1015"/>
      <c r="N1647" s="1016">
        <v>1100000</v>
      </c>
      <c r="O1647" s="1015">
        <v>1</v>
      </c>
      <c r="P1647" s="1015"/>
      <c r="Q1647" s="1015"/>
      <c r="R1647" s="1015">
        <v>55000</v>
      </c>
      <c r="S1647" s="1016">
        <v>55000</v>
      </c>
    </row>
    <row r="1648" spans="1:19">
      <c r="A1648" s="1012" t="s">
        <v>2485</v>
      </c>
      <c r="B1648" s="1012" t="s">
        <v>2486</v>
      </c>
      <c r="C1648" s="1012" t="s">
        <v>2487</v>
      </c>
      <c r="D1648" s="1012" t="s">
        <v>1031</v>
      </c>
      <c r="E1648" s="1012" t="s">
        <v>42</v>
      </c>
      <c r="F1648" s="1013">
        <v>39843</v>
      </c>
      <c r="G1648" s="1012" t="s">
        <v>285</v>
      </c>
      <c r="H1648" s="1015">
        <v>25000000</v>
      </c>
      <c r="I1648" s="1015">
        <v>0</v>
      </c>
      <c r="J1648" s="1015">
        <v>738021</v>
      </c>
      <c r="K1648" s="1012" t="s">
        <v>1099</v>
      </c>
      <c r="L1648" s="1015"/>
      <c r="M1648" s="1015"/>
      <c r="N1648" s="1016"/>
      <c r="O1648" s="1015"/>
      <c r="P1648" s="1015"/>
      <c r="Q1648" s="1015"/>
      <c r="R1648" s="1015"/>
      <c r="S1648" s="1016"/>
    </row>
    <row r="1649" spans="1:19">
      <c r="A1649" s="1012" t="s">
        <v>2485</v>
      </c>
      <c r="B1649" s="1012" t="s">
        <v>283</v>
      </c>
      <c r="C1649" s="1012" t="s">
        <v>2487</v>
      </c>
      <c r="D1649" s="1012" t="s">
        <v>1031</v>
      </c>
      <c r="E1649" s="1012" t="s">
        <v>42</v>
      </c>
      <c r="F1649" s="1013">
        <v>41460</v>
      </c>
      <c r="G1649" s="1012" t="s">
        <v>283</v>
      </c>
      <c r="H1649" s="1015"/>
      <c r="I1649" s="1015"/>
      <c r="J1649" s="1015"/>
      <c r="K1649" s="1012" t="s">
        <v>283</v>
      </c>
      <c r="L1649" s="1015"/>
      <c r="M1649" s="1015"/>
      <c r="N1649" s="1016"/>
      <c r="O1649" s="1015"/>
      <c r="P1649" s="1015">
        <v>-25000000</v>
      </c>
      <c r="Q1649" s="1015"/>
      <c r="R1649" s="1015"/>
      <c r="S1649" s="1016"/>
    </row>
    <row r="1650" spans="1:19">
      <c r="A1650" s="1012" t="s">
        <v>2488</v>
      </c>
      <c r="B1650" s="1012"/>
      <c r="C1650" s="1012" t="s">
        <v>2489</v>
      </c>
      <c r="D1650" s="1012" t="s">
        <v>2490</v>
      </c>
      <c r="E1650" s="1012" t="s">
        <v>239</v>
      </c>
      <c r="F1650" s="1013">
        <v>39864</v>
      </c>
      <c r="G1650" s="1012" t="s">
        <v>284</v>
      </c>
      <c r="H1650" s="1015">
        <v>30407000</v>
      </c>
      <c r="I1650" s="1015">
        <v>0</v>
      </c>
      <c r="J1650" s="1015">
        <v>38451518.829999998</v>
      </c>
      <c r="K1650" s="1012" t="s">
        <v>898</v>
      </c>
      <c r="L1650" s="1015"/>
      <c r="M1650" s="1015"/>
      <c r="N1650" s="1016"/>
      <c r="O1650" s="1015"/>
      <c r="P1650" s="1015"/>
      <c r="Q1650" s="1015"/>
      <c r="R1650" s="1015"/>
      <c r="S1650" s="1016"/>
    </row>
    <row r="1651" spans="1:19">
      <c r="A1651" s="1012" t="s">
        <v>2488</v>
      </c>
      <c r="B1651" s="1012" t="s">
        <v>283</v>
      </c>
      <c r="C1651" s="1012" t="s">
        <v>2489</v>
      </c>
      <c r="D1651" s="1012" t="s">
        <v>2490</v>
      </c>
      <c r="E1651" s="1012" t="s">
        <v>239</v>
      </c>
      <c r="F1651" s="1013">
        <v>41821</v>
      </c>
      <c r="G1651" s="1012" t="s">
        <v>283</v>
      </c>
      <c r="H1651" s="1015"/>
      <c r="I1651" s="1015"/>
      <c r="J1651" s="1015"/>
      <c r="K1651" s="1012" t="s">
        <v>283</v>
      </c>
      <c r="L1651" s="1015">
        <v>9000000</v>
      </c>
      <c r="M1651" s="1015"/>
      <c r="N1651" s="1016">
        <v>9000</v>
      </c>
      <c r="O1651" s="1015">
        <v>1207.1099999999999</v>
      </c>
      <c r="P1651" s="1015"/>
      <c r="Q1651" s="1015">
        <v>1863990</v>
      </c>
      <c r="R1651" s="1015"/>
      <c r="S1651" s="1016"/>
    </row>
    <row r="1652" spans="1:19">
      <c r="A1652" s="1012" t="s">
        <v>2488</v>
      </c>
      <c r="B1652" s="1012" t="s">
        <v>283</v>
      </c>
      <c r="C1652" s="1012" t="s">
        <v>2489</v>
      </c>
      <c r="D1652" s="1012" t="s">
        <v>2490</v>
      </c>
      <c r="E1652" s="1012" t="s">
        <v>239</v>
      </c>
      <c r="F1652" s="1013">
        <v>41822</v>
      </c>
      <c r="G1652" s="1012" t="s">
        <v>283</v>
      </c>
      <c r="H1652" s="1015"/>
      <c r="I1652" s="1015"/>
      <c r="J1652" s="1015"/>
      <c r="K1652" s="1012" t="s">
        <v>283</v>
      </c>
      <c r="L1652" s="1015">
        <v>21407000</v>
      </c>
      <c r="M1652" s="1015"/>
      <c r="N1652" s="1016">
        <v>21407</v>
      </c>
      <c r="O1652" s="1015">
        <v>1207.1099999999999</v>
      </c>
      <c r="P1652" s="1015"/>
      <c r="Q1652" s="1015">
        <v>4433603.7699999996</v>
      </c>
      <c r="R1652" s="1015"/>
      <c r="S1652" s="1016"/>
    </row>
    <row r="1653" spans="1:19">
      <c r="A1653" s="1012" t="s">
        <v>2488</v>
      </c>
      <c r="B1653" s="1012" t="s">
        <v>283</v>
      </c>
      <c r="C1653" s="1012" t="s">
        <v>2489</v>
      </c>
      <c r="D1653" s="1012" t="s">
        <v>2490</v>
      </c>
      <c r="E1653" s="1012" t="s">
        <v>239</v>
      </c>
      <c r="F1653" s="1013">
        <v>41908</v>
      </c>
      <c r="G1653" s="1012" t="s">
        <v>283</v>
      </c>
      <c r="H1653" s="1015"/>
      <c r="I1653" s="1015"/>
      <c r="J1653" s="1015"/>
      <c r="K1653" s="1012" t="s">
        <v>283</v>
      </c>
      <c r="L1653" s="1015"/>
      <c r="M1653" s="1015">
        <v>-367045.94</v>
      </c>
      <c r="N1653" s="1016"/>
      <c r="O1653" s="1015"/>
      <c r="P1653" s="1015"/>
      <c r="Q1653" s="1015"/>
      <c r="R1653" s="1015"/>
      <c r="S1653" s="1016"/>
    </row>
    <row r="1654" spans="1:19">
      <c r="A1654" s="1012" t="s">
        <v>2488</v>
      </c>
      <c r="B1654" s="1012" t="s">
        <v>283</v>
      </c>
      <c r="C1654" s="1012" t="s">
        <v>2489</v>
      </c>
      <c r="D1654" s="1012" t="s">
        <v>2490</v>
      </c>
      <c r="E1654" s="1012" t="s">
        <v>239</v>
      </c>
      <c r="F1654" s="1013">
        <v>43159</v>
      </c>
      <c r="G1654" s="1012" t="s">
        <v>283</v>
      </c>
      <c r="H1654" s="1015"/>
      <c r="I1654" s="1015"/>
      <c r="J1654" s="1015"/>
      <c r="K1654" s="1012" t="s">
        <v>283</v>
      </c>
      <c r="L1654" s="1015"/>
      <c r="M1654" s="1015"/>
      <c r="N1654" s="1016"/>
      <c r="O1654" s="1015"/>
      <c r="P1654" s="1015"/>
      <c r="Q1654" s="1015"/>
      <c r="R1654" s="1015">
        <v>1755000</v>
      </c>
      <c r="S1654" s="1016">
        <v>1368040.82</v>
      </c>
    </row>
    <row r="1655" spans="1:19">
      <c r="A1655" s="1012" t="s">
        <v>2491</v>
      </c>
      <c r="B1655" s="1012" t="s">
        <v>858</v>
      </c>
      <c r="C1655" s="1012" t="s">
        <v>2492</v>
      </c>
      <c r="D1655" s="1012" t="s">
        <v>2493</v>
      </c>
      <c r="E1655" s="1012" t="s">
        <v>239</v>
      </c>
      <c r="F1655" s="1013">
        <v>39829</v>
      </c>
      <c r="G1655" s="1012" t="s">
        <v>284</v>
      </c>
      <c r="H1655" s="1015">
        <v>108676000</v>
      </c>
      <c r="I1655" s="1015">
        <v>0</v>
      </c>
      <c r="J1655" s="1015">
        <v>124916099.34</v>
      </c>
      <c r="K1655" s="1012" t="s">
        <v>1196</v>
      </c>
      <c r="L1655" s="1015"/>
      <c r="M1655" s="1015"/>
      <c r="N1655" s="1016"/>
      <c r="O1655" s="1015"/>
      <c r="P1655" s="1015"/>
      <c r="Q1655" s="1015"/>
      <c r="R1655" s="1015"/>
      <c r="S1655" s="1016"/>
    </row>
    <row r="1656" spans="1:19">
      <c r="A1656" s="1012" t="s">
        <v>2491</v>
      </c>
      <c r="B1656" s="1012" t="s">
        <v>283</v>
      </c>
      <c r="C1656" s="1012" t="s">
        <v>2492</v>
      </c>
      <c r="D1656" s="1012" t="s">
        <v>2493</v>
      </c>
      <c r="E1656" s="1012" t="s">
        <v>239</v>
      </c>
      <c r="F1656" s="1013">
        <v>40884</v>
      </c>
      <c r="G1656" s="1012" t="s">
        <v>283</v>
      </c>
      <c r="H1656" s="1015"/>
      <c r="I1656" s="1015"/>
      <c r="J1656" s="1015"/>
      <c r="K1656" s="1012" t="s">
        <v>283</v>
      </c>
      <c r="L1656" s="1015">
        <v>108676000</v>
      </c>
      <c r="M1656" s="1015"/>
      <c r="N1656" s="1016">
        <v>108676</v>
      </c>
      <c r="O1656" s="1015">
        <v>1000</v>
      </c>
      <c r="P1656" s="1015"/>
      <c r="Q1656" s="1015"/>
      <c r="R1656" s="1015"/>
      <c r="S1656" s="1016"/>
    </row>
    <row r="1657" spans="1:19">
      <c r="A1657" s="1012" t="s">
        <v>2491</v>
      </c>
      <c r="B1657" s="1012" t="s">
        <v>283</v>
      </c>
      <c r="C1657" s="1012" t="s">
        <v>2492</v>
      </c>
      <c r="D1657" s="1012" t="s">
        <v>2493</v>
      </c>
      <c r="E1657" s="1012" t="s">
        <v>239</v>
      </c>
      <c r="F1657" s="1013">
        <v>41436</v>
      </c>
      <c r="G1657" s="1012" t="s">
        <v>283</v>
      </c>
      <c r="H1657" s="1015"/>
      <c r="I1657" s="1015"/>
      <c r="J1657" s="1015"/>
      <c r="K1657" s="1012" t="s">
        <v>283</v>
      </c>
      <c r="L1657" s="1015"/>
      <c r="M1657" s="1015"/>
      <c r="N1657" s="1016"/>
      <c r="O1657" s="1015"/>
      <c r="P1657" s="1015"/>
      <c r="Q1657" s="1015"/>
      <c r="R1657" s="1015">
        <v>527361</v>
      </c>
      <c r="S1657" s="1016">
        <v>517012</v>
      </c>
    </row>
    <row r="1658" spans="1:19">
      <c r="A1658" s="1012" t="s">
        <v>2494</v>
      </c>
      <c r="B1658" s="1012" t="s">
        <v>924</v>
      </c>
      <c r="C1658" s="1012" t="s">
        <v>2970</v>
      </c>
      <c r="D1658" s="1012" t="s">
        <v>2495</v>
      </c>
      <c r="E1658" s="1012" t="s">
        <v>6</v>
      </c>
      <c r="F1658" s="1013">
        <v>39805</v>
      </c>
      <c r="G1658" s="1012" t="s">
        <v>285</v>
      </c>
      <c r="H1658" s="1015">
        <v>1549000</v>
      </c>
      <c r="I1658" s="1015">
        <v>0</v>
      </c>
      <c r="J1658" s="1015">
        <v>1646325</v>
      </c>
      <c r="K1658" s="1012" t="s">
        <v>1196</v>
      </c>
      <c r="L1658" s="1015"/>
      <c r="M1658" s="1015"/>
      <c r="N1658" s="1016"/>
      <c r="O1658" s="1015"/>
      <c r="P1658" s="1015"/>
      <c r="Q1658" s="1015"/>
      <c r="R1658" s="1015"/>
      <c r="S1658" s="1016"/>
    </row>
    <row r="1659" spans="1:19">
      <c r="A1659" s="1012" t="s">
        <v>2494</v>
      </c>
      <c r="B1659" s="1012" t="s">
        <v>283</v>
      </c>
      <c r="C1659" s="1012" t="s">
        <v>2970</v>
      </c>
      <c r="D1659" s="1012" t="s">
        <v>2495</v>
      </c>
      <c r="E1659" s="1012" t="s">
        <v>6</v>
      </c>
      <c r="F1659" s="1013">
        <v>42830</v>
      </c>
      <c r="G1659" s="1012" t="s">
        <v>283</v>
      </c>
      <c r="H1659" s="1015"/>
      <c r="I1659" s="1015"/>
      <c r="J1659" s="1015"/>
      <c r="K1659" s="1012" t="s">
        <v>283</v>
      </c>
      <c r="L1659" s="1015">
        <v>1549000</v>
      </c>
      <c r="M1659" s="1015"/>
      <c r="N1659" s="1016">
        <v>1549</v>
      </c>
      <c r="O1659" s="1015">
        <v>1000</v>
      </c>
      <c r="P1659" s="1015"/>
      <c r="Q1659" s="1015"/>
      <c r="R1659" s="1015">
        <v>77000</v>
      </c>
      <c r="S1659" s="1016">
        <v>77</v>
      </c>
    </row>
    <row r="1660" spans="1:19">
      <c r="A1660" s="1012" t="s">
        <v>2496</v>
      </c>
      <c r="B1660" s="1012" t="s">
        <v>1013</v>
      </c>
      <c r="C1660" s="1012" t="s">
        <v>2497</v>
      </c>
      <c r="D1660" s="1012" t="s">
        <v>2498</v>
      </c>
      <c r="E1660" s="1012" t="s">
        <v>149</v>
      </c>
      <c r="F1660" s="1013">
        <v>39885</v>
      </c>
      <c r="G1660" s="1012" t="s">
        <v>284</v>
      </c>
      <c r="H1660" s="1015">
        <v>8816000</v>
      </c>
      <c r="I1660" s="1015">
        <v>0</v>
      </c>
      <c r="J1660" s="1015">
        <v>10100960.439999999</v>
      </c>
      <c r="K1660" s="1012" t="s">
        <v>1196</v>
      </c>
      <c r="L1660" s="1015"/>
      <c r="M1660" s="1015"/>
      <c r="N1660" s="1016"/>
      <c r="O1660" s="1015"/>
      <c r="P1660" s="1015"/>
      <c r="Q1660" s="1015"/>
      <c r="R1660" s="1015"/>
      <c r="S1660" s="1016"/>
    </row>
    <row r="1661" spans="1:19">
      <c r="A1661" s="1012" t="s">
        <v>2496</v>
      </c>
      <c r="B1661" s="1012" t="s">
        <v>283</v>
      </c>
      <c r="C1661" s="1012" t="s">
        <v>2497</v>
      </c>
      <c r="D1661" s="1012" t="s">
        <v>2498</v>
      </c>
      <c r="E1661" s="1012" t="s">
        <v>149</v>
      </c>
      <c r="F1661" s="1013">
        <v>40780</v>
      </c>
      <c r="G1661" s="1012" t="s">
        <v>283</v>
      </c>
      <c r="H1661" s="1015"/>
      <c r="I1661" s="1015"/>
      <c r="J1661" s="1015"/>
      <c r="K1661" s="1012" t="s">
        <v>283</v>
      </c>
      <c r="L1661" s="1015">
        <v>8816000</v>
      </c>
      <c r="M1661" s="1015"/>
      <c r="N1661" s="1016">
        <v>8816</v>
      </c>
      <c r="O1661" s="1015">
        <v>1000</v>
      </c>
      <c r="P1661" s="1015"/>
      <c r="Q1661" s="1015"/>
      <c r="R1661" s="1015"/>
      <c r="S1661" s="1016"/>
    </row>
    <row r="1662" spans="1:19">
      <c r="A1662" s="1012" t="s">
        <v>2496</v>
      </c>
      <c r="B1662" s="1012" t="s">
        <v>283</v>
      </c>
      <c r="C1662" s="1012" t="s">
        <v>2497</v>
      </c>
      <c r="D1662" s="1012" t="s">
        <v>2498</v>
      </c>
      <c r="E1662" s="1012" t="s">
        <v>149</v>
      </c>
      <c r="F1662" s="1013">
        <v>40849</v>
      </c>
      <c r="G1662" s="1012" t="s">
        <v>283</v>
      </c>
      <c r="H1662" s="1015"/>
      <c r="I1662" s="1015"/>
      <c r="J1662" s="1015"/>
      <c r="K1662" s="1012" t="s">
        <v>283</v>
      </c>
      <c r="L1662" s="1015"/>
      <c r="M1662" s="1015"/>
      <c r="N1662" s="1016"/>
      <c r="O1662" s="1015"/>
      <c r="P1662" s="1015"/>
      <c r="Q1662" s="1015"/>
      <c r="R1662" s="1015">
        <v>205000</v>
      </c>
      <c r="S1662" s="1016">
        <v>57671</v>
      </c>
    </row>
    <row r="1663" spans="1:19">
      <c r="A1663" s="1012" t="s">
        <v>2499</v>
      </c>
      <c r="B1663" s="1012" t="s">
        <v>2500</v>
      </c>
      <c r="C1663" s="1012" t="s">
        <v>2501</v>
      </c>
      <c r="D1663" s="1012" t="s">
        <v>2502</v>
      </c>
      <c r="E1663" s="1012" t="s">
        <v>967</v>
      </c>
      <c r="F1663" s="1013">
        <v>39787</v>
      </c>
      <c r="G1663" s="1012" t="s">
        <v>284</v>
      </c>
      <c r="H1663" s="1015">
        <v>83094000</v>
      </c>
      <c r="I1663" s="1015">
        <v>0</v>
      </c>
      <c r="J1663" s="1015">
        <v>95137868.329999998</v>
      </c>
      <c r="K1663" s="1012" t="s">
        <v>1196</v>
      </c>
      <c r="L1663" s="1015"/>
      <c r="M1663" s="1015"/>
      <c r="N1663" s="1016"/>
      <c r="O1663" s="1015"/>
      <c r="P1663" s="1015"/>
      <c r="Q1663" s="1015"/>
      <c r="R1663" s="1015"/>
      <c r="S1663" s="1016"/>
    </row>
    <row r="1664" spans="1:19">
      <c r="A1664" s="1012" t="s">
        <v>2499</v>
      </c>
      <c r="B1664" s="1012" t="s">
        <v>283</v>
      </c>
      <c r="C1664" s="1012" t="s">
        <v>2501</v>
      </c>
      <c r="D1664" s="1012" t="s">
        <v>2502</v>
      </c>
      <c r="E1664" s="1012" t="s">
        <v>967</v>
      </c>
      <c r="F1664" s="1013">
        <v>40380</v>
      </c>
      <c r="G1664" s="1012" t="s">
        <v>283</v>
      </c>
      <c r="H1664" s="1015"/>
      <c r="I1664" s="1015"/>
      <c r="J1664" s="1015"/>
      <c r="K1664" s="1012" t="s">
        <v>283</v>
      </c>
      <c r="L1664" s="1015">
        <v>41547000</v>
      </c>
      <c r="M1664" s="1015"/>
      <c r="N1664" s="1016">
        <v>41547</v>
      </c>
      <c r="O1664" s="1015">
        <v>1000</v>
      </c>
      <c r="P1664" s="1015"/>
      <c r="Q1664" s="1015"/>
      <c r="R1664" s="1015"/>
      <c r="S1664" s="1016"/>
    </row>
    <row r="1665" spans="1:19">
      <c r="A1665" s="1012" t="s">
        <v>2499</v>
      </c>
      <c r="B1665" s="1012" t="s">
        <v>283</v>
      </c>
      <c r="C1665" s="1012" t="s">
        <v>2501</v>
      </c>
      <c r="D1665" s="1012" t="s">
        <v>2502</v>
      </c>
      <c r="E1665" s="1012" t="s">
        <v>967</v>
      </c>
      <c r="F1665" s="1013">
        <v>40527</v>
      </c>
      <c r="G1665" s="1012" t="s">
        <v>283</v>
      </c>
      <c r="H1665" s="1015"/>
      <c r="I1665" s="1015"/>
      <c r="J1665" s="1015"/>
      <c r="K1665" s="1012" t="s">
        <v>283</v>
      </c>
      <c r="L1665" s="1015">
        <v>41547000</v>
      </c>
      <c r="M1665" s="1015"/>
      <c r="N1665" s="1016">
        <v>41547</v>
      </c>
      <c r="O1665" s="1015">
        <v>1000</v>
      </c>
      <c r="P1665" s="1015"/>
      <c r="Q1665" s="1015"/>
      <c r="R1665" s="1015"/>
      <c r="S1665" s="1016"/>
    </row>
    <row r="1666" spans="1:19">
      <c r="A1666" s="1012" t="s">
        <v>2499</v>
      </c>
      <c r="B1666" s="1012" t="s">
        <v>283</v>
      </c>
      <c r="C1666" s="1012" t="s">
        <v>2501</v>
      </c>
      <c r="D1666" s="1012" t="s">
        <v>2502</v>
      </c>
      <c r="E1666" s="1012" t="s">
        <v>967</v>
      </c>
      <c r="F1666" s="1013">
        <v>40597</v>
      </c>
      <c r="G1666" s="1012" t="s">
        <v>283</v>
      </c>
      <c r="H1666" s="1015"/>
      <c r="I1666" s="1015"/>
      <c r="J1666" s="1015"/>
      <c r="K1666" s="1012" t="s">
        <v>283</v>
      </c>
      <c r="L1666" s="1015"/>
      <c r="M1666" s="1015"/>
      <c r="N1666" s="1016"/>
      <c r="O1666" s="1015"/>
      <c r="P1666" s="1015"/>
      <c r="Q1666" s="1015"/>
      <c r="R1666" s="1015">
        <v>4450000</v>
      </c>
      <c r="S1666" s="1016">
        <v>651547</v>
      </c>
    </row>
    <row r="1667" spans="1:19">
      <c r="A1667" s="1012" t="s">
        <v>2503</v>
      </c>
      <c r="B1667" s="1012" t="s">
        <v>905</v>
      </c>
      <c r="C1667" s="1012" t="s">
        <v>2504</v>
      </c>
      <c r="D1667" s="1012" t="s">
        <v>2505</v>
      </c>
      <c r="E1667" s="1012" t="s">
        <v>6</v>
      </c>
      <c r="F1667" s="1013">
        <v>39857</v>
      </c>
      <c r="G1667" s="1012" t="s">
        <v>285</v>
      </c>
      <c r="H1667" s="1015">
        <v>2900000</v>
      </c>
      <c r="I1667" s="1015">
        <v>0</v>
      </c>
      <c r="J1667" s="1015">
        <v>2697208.51</v>
      </c>
      <c r="K1667" s="1012" t="s">
        <v>898</v>
      </c>
      <c r="L1667" s="1015"/>
      <c r="M1667" s="1015"/>
      <c r="N1667" s="1016"/>
      <c r="O1667" s="1015"/>
      <c r="P1667" s="1015"/>
      <c r="Q1667" s="1015"/>
      <c r="R1667" s="1015"/>
      <c r="S1667" s="1016"/>
    </row>
    <row r="1668" spans="1:19">
      <c r="A1668" s="1012" t="s">
        <v>2503</v>
      </c>
      <c r="B1668" s="1012" t="s">
        <v>283</v>
      </c>
      <c r="C1668" s="1012" t="s">
        <v>2504</v>
      </c>
      <c r="D1668" s="1012" t="s">
        <v>2505</v>
      </c>
      <c r="E1668" s="1012" t="s">
        <v>6</v>
      </c>
      <c r="F1668" s="1013">
        <v>41341</v>
      </c>
      <c r="G1668" s="1012" t="s">
        <v>283</v>
      </c>
      <c r="H1668" s="1015"/>
      <c r="I1668" s="1015"/>
      <c r="J1668" s="1015"/>
      <c r="K1668" s="1012" t="s">
        <v>283</v>
      </c>
      <c r="L1668" s="1015">
        <v>2465029</v>
      </c>
      <c r="M1668" s="1015"/>
      <c r="N1668" s="1016">
        <v>2900</v>
      </c>
      <c r="O1668" s="1015">
        <v>850.01</v>
      </c>
      <c r="P1668" s="1015">
        <v>-434971</v>
      </c>
      <c r="Q1668" s="1015"/>
      <c r="R1668" s="1015">
        <v>98251.45</v>
      </c>
      <c r="S1668" s="1016">
        <v>145</v>
      </c>
    </row>
    <row r="1669" spans="1:19">
      <c r="A1669" s="1012" t="s">
        <v>2503</v>
      </c>
      <c r="B1669" s="1012" t="s">
        <v>283</v>
      </c>
      <c r="C1669" s="1012" t="s">
        <v>2504</v>
      </c>
      <c r="D1669" s="1012" t="s">
        <v>2505</v>
      </c>
      <c r="E1669" s="1012" t="s">
        <v>6</v>
      </c>
      <c r="F1669" s="1013">
        <v>41373</v>
      </c>
      <c r="G1669" s="1012" t="s">
        <v>283</v>
      </c>
      <c r="H1669" s="1015"/>
      <c r="I1669" s="1015"/>
      <c r="J1669" s="1015"/>
      <c r="K1669" s="1012" t="s">
        <v>283</v>
      </c>
      <c r="L1669" s="1015"/>
      <c r="M1669" s="1015">
        <v>-25000</v>
      </c>
      <c r="N1669" s="1016"/>
      <c r="O1669" s="1015"/>
      <c r="P1669" s="1015"/>
      <c r="Q1669" s="1015"/>
      <c r="R1669" s="1015"/>
      <c r="S1669" s="1016"/>
    </row>
    <row r="1670" spans="1:19">
      <c r="A1670" s="1012" t="s">
        <v>2506</v>
      </c>
      <c r="B1670" s="1012"/>
      <c r="C1670" s="1012" t="s">
        <v>2507</v>
      </c>
      <c r="D1670" s="1012" t="s">
        <v>2508</v>
      </c>
      <c r="E1670" s="1012" t="s">
        <v>6</v>
      </c>
      <c r="F1670" s="1013">
        <v>39801</v>
      </c>
      <c r="G1670" s="1012" t="s">
        <v>284</v>
      </c>
      <c r="H1670" s="1015">
        <v>4000000</v>
      </c>
      <c r="I1670" s="1015">
        <v>0</v>
      </c>
      <c r="J1670" s="1015">
        <v>3131111.11</v>
      </c>
      <c r="K1670" s="1012" t="s">
        <v>898</v>
      </c>
      <c r="L1670" s="1015"/>
      <c r="M1670" s="1015"/>
      <c r="N1670" s="1016"/>
      <c r="O1670" s="1015"/>
      <c r="P1670" s="1015"/>
      <c r="Q1670" s="1015"/>
      <c r="R1670" s="1015"/>
      <c r="S1670" s="1016"/>
    </row>
    <row r="1671" spans="1:19">
      <c r="A1671" s="1012" t="s">
        <v>2506</v>
      </c>
      <c r="B1671" s="1012" t="s">
        <v>283</v>
      </c>
      <c r="C1671" s="1012" t="s">
        <v>2507</v>
      </c>
      <c r="D1671" s="1012" t="s">
        <v>2508</v>
      </c>
      <c r="E1671" s="1012" t="s">
        <v>6</v>
      </c>
      <c r="F1671" s="1013">
        <v>40837</v>
      </c>
      <c r="G1671" s="1012" t="s">
        <v>283</v>
      </c>
      <c r="H1671" s="1015"/>
      <c r="I1671" s="1015"/>
      <c r="J1671" s="1015"/>
      <c r="K1671" s="1012" t="s">
        <v>283</v>
      </c>
      <c r="L1671" s="1015">
        <v>2800000</v>
      </c>
      <c r="M1671" s="1015"/>
      <c r="N1671" s="1016">
        <v>4000</v>
      </c>
      <c r="O1671" s="1015">
        <v>700</v>
      </c>
      <c r="P1671" s="1015">
        <v>-1200000</v>
      </c>
      <c r="Q1671" s="1015"/>
      <c r="R1671" s="1015"/>
      <c r="S1671" s="1016"/>
    </row>
    <row r="1672" spans="1:19">
      <c r="A1672" s="1012" t="s">
        <v>2509</v>
      </c>
      <c r="B1672" s="1012" t="s">
        <v>900</v>
      </c>
      <c r="C1672" s="1012" t="s">
        <v>2510</v>
      </c>
      <c r="D1672" s="1012" t="s">
        <v>2511</v>
      </c>
      <c r="E1672" s="1012" t="s">
        <v>149</v>
      </c>
      <c r="F1672" s="1013">
        <v>39899</v>
      </c>
      <c r="G1672" s="1012" t="s">
        <v>285</v>
      </c>
      <c r="H1672" s="1015">
        <v>4000000</v>
      </c>
      <c r="I1672" s="1015">
        <v>0</v>
      </c>
      <c r="J1672" s="1015">
        <v>4717144.78</v>
      </c>
      <c r="K1672" s="1012" t="s">
        <v>1196</v>
      </c>
      <c r="L1672" s="1015"/>
      <c r="M1672" s="1015"/>
      <c r="N1672" s="1016"/>
      <c r="O1672" s="1015"/>
      <c r="P1672" s="1015"/>
      <c r="Q1672" s="1015"/>
      <c r="R1672" s="1015"/>
      <c r="S1672" s="1016"/>
    </row>
    <row r="1673" spans="1:19">
      <c r="A1673" s="1012" t="s">
        <v>2509</v>
      </c>
      <c r="B1673" s="1012" t="s">
        <v>283</v>
      </c>
      <c r="C1673" s="1012" t="s">
        <v>2510</v>
      </c>
      <c r="D1673" s="1012" t="s">
        <v>2511</v>
      </c>
      <c r="E1673" s="1012" t="s">
        <v>149</v>
      </c>
      <c r="F1673" s="1013">
        <v>40766</v>
      </c>
      <c r="G1673" s="1012" t="s">
        <v>283</v>
      </c>
      <c r="H1673" s="1015"/>
      <c r="I1673" s="1015"/>
      <c r="J1673" s="1015"/>
      <c r="K1673" s="1012" t="s">
        <v>283</v>
      </c>
      <c r="L1673" s="1015">
        <v>4000000</v>
      </c>
      <c r="M1673" s="1015"/>
      <c r="N1673" s="1016">
        <v>4000</v>
      </c>
      <c r="O1673" s="1015">
        <v>1000</v>
      </c>
      <c r="P1673" s="1015"/>
      <c r="Q1673" s="1015"/>
      <c r="R1673" s="1015">
        <v>200000</v>
      </c>
      <c r="S1673" s="1016">
        <v>200</v>
      </c>
    </row>
    <row r="1674" spans="1:19">
      <c r="A1674" s="1012" t="s">
        <v>2512</v>
      </c>
      <c r="B1674" s="1012" t="s">
        <v>858</v>
      </c>
      <c r="C1674" s="1012" t="s">
        <v>2513</v>
      </c>
      <c r="D1674" s="1012" t="s">
        <v>1410</v>
      </c>
      <c r="E1674" s="1012" t="s">
        <v>11</v>
      </c>
      <c r="F1674" s="1013">
        <v>39829</v>
      </c>
      <c r="G1674" s="1012" t="s">
        <v>284</v>
      </c>
      <c r="H1674" s="1015">
        <v>64779000</v>
      </c>
      <c r="I1674" s="1015">
        <v>0</v>
      </c>
      <c r="J1674" s="1015">
        <v>67294638.840000004</v>
      </c>
      <c r="K1674" s="1012" t="s">
        <v>1196</v>
      </c>
      <c r="L1674" s="1015"/>
      <c r="M1674" s="1015"/>
      <c r="N1674" s="1016"/>
      <c r="O1674" s="1015"/>
      <c r="P1674" s="1015"/>
      <c r="Q1674" s="1015"/>
      <c r="R1674" s="1015"/>
      <c r="S1674" s="1016"/>
    </row>
    <row r="1675" spans="1:19">
      <c r="A1675" s="1012" t="s">
        <v>2512</v>
      </c>
      <c r="B1675" s="1012" t="s">
        <v>283</v>
      </c>
      <c r="C1675" s="1012" t="s">
        <v>2513</v>
      </c>
      <c r="D1675" s="1012" t="s">
        <v>1410</v>
      </c>
      <c r="E1675" s="1012" t="s">
        <v>11</v>
      </c>
      <c r="F1675" s="1013">
        <v>39953</v>
      </c>
      <c r="G1675" s="1012" t="s">
        <v>283</v>
      </c>
      <c r="H1675" s="1015"/>
      <c r="I1675" s="1015"/>
      <c r="J1675" s="1015"/>
      <c r="K1675" s="1012" t="s">
        <v>283</v>
      </c>
      <c r="L1675" s="1015">
        <v>64779000</v>
      </c>
      <c r="M1675" s="1015"/>
      <c r="N1675" s="1016">
        <v>64779</v>
      </c>
      <c r="O1675" s="1015">
        <v>1000</v>
      </c>
      <c r="P1675" s="1015"/>
      <c r="Q1675" s="1015"/>
      <c r="R1675" s="1015"/>
      <c r="S1675" s="1016"/>
    </row>
    <row r="1676" spans="1:19">
      <c r="A1676" s="1012" t="s">
        <v>2512</v>
      </c>
      <c r="B1676" s="1012" t="s">
        <v>283</v>
      </c>
      <c r="C1676" s="1012" t="s">
        <v>2513</v>
      </c>
      <c r="D1676" s="1012" t="s">
        <v>1410</v>
      </c>
      <c r="E1676" s="1012" t="s">
        <v>11</v>
      </c>
      <c r="F1676" s="1013">
        <v>39988</v>
      </c>
      <c r="G1676" s="1012" t="s">
        <v>283</v>
      </c>
      <c r="H1676" s="1015"/>
      <c r="I1676" s="1015"/>
      <c r="J1676" s="1015"/>
      <c r="K1676" s="1012" t="s">
        <v>283</v>
      </c>
      <c r="L1676" s="1015"/>
      <c r="M1676" s="1015"/>
      <c r="N1676" s="1016"/>
      <c r="O1676" s="1015"/>
      <c r="P1676" s="1015"/>
      <c r="Q1676" s="1015"/>
      <c r="R1676" s="1015">
        <v>1400000</v>
      </c>
      <c r="S1676" s="1016">
        <v>303083</v>
      </c>
    </row>
    <row r="1677" spans="1:19">
      <c r="A1677" s="1012" t="s">
        <v>2514</v>
      </c>
      <c r="B1677" s="1012"/>
      <c r="C1677" s="1012" t="s">
        <v>2515</v>
      </c>
      <c r="D1677" s="1012" t="s">
        <v>1890</v>
      </c>
      <c r="E1677" s="1012" t="s">
        <v>894</v>
      </c>
      <c r="F1677" s="1013">
        <v>39801</v>
      </c>
      <c r="G1677" s="1012" t="s">
        <v>284</v>
      </c>
      <c r="H1677" s="1015">
        <v>50000000</v>
      </c>
      <c r="I1677" s="1015">
        <v>0</v>
      </c>
      <c r="J1677" s="1015">
        <v>49045470.380000003</v>
      </c>
      <c r="K1677" s="1012" t="s">
        <v>898</v>
      </c>
      <c r="L1677" s="1015"/>
      <c r="M1677" s="1015"/>
      <c r="N1677" s="1016"/>
      <c r="O1677" s="1015"/>
      <c r="P1677" s="1015"/>
      <c r="Q1677" s="1015"/>
      <c r="R1677" s="1015"/>
      <c r="S1677" s="1016"/>
    </row>
    <row r="1678" spans="1:19">
      <c r="A1678" s="1012" t="s">
        <v>2514</v>
      </c>
      <c r="B1678" s="1012" t="s">
        <v>283</v>
      </c>
      <c r="C1678" s="1012" t="s">
        <v>2515</v>
      </c>
      <c r="D1678" s="1012" t="s">
        <v>1890</v>
      </c>
      <c r="E1678" s="1012" t="s">
        <v>894</v>
      </c>
      <c r="F1678" s="1013">
        <v>41002</v>
      </c>
      <c r="G1678" s="1012" t="s">
        <v>283</v>
      </c>
      <c r="H1678" s="1015"/>
      <c r="I1678" s="1015"/>
      <c r="J1678" s="1015"/>
      <c r="K1678" s="1012" t="s">
        <v>283</v>
      </c>
      <c r="L1678" s="1015">
        <v>41020000</v>
      </c>
      <c r="M1678" s="1015">
        <v>-615300</v>
      </c>
      <c r="N1678" s="1016">
        <v>2000</v>
      </c>
      <c r="O1678" s="1015">
        <v>20510</v>
      </c>
      <c r="P1678" s="1015">
        <v>-8980000</v>
      </c>
      <c r="Q1678" s="1015"/>
      <c r="R1678" s="1015"/>
      <c r="S1678" s="1016"/>
    </row>
    <row r="1679" spans="1:19">
      <c r="A1679" s="1012" t="s">
        <v>2514</v>
      </c>
      <c r="B1679" s="1012" t="s">
        <v>283</v>
      </c>
      <c r="C1679" s="1012" t="s">
        <v>2515</v>
      </c>
      <c r="D1679" s="1012" t="s">
        <v>1890</v>
      </c>
      <c r="E1679" s="1012" t="s">
        <v>894</v>
      </c>
      <c r="F1679" s="1013">
        <v>41059</v>
      </c>
      <c r="G1679" s="1012" t="s">
        <v>283</v>
      </c>
      <c r="H1679" s="1015"/>
      <c r="I1679" s="1015"/>
      <c r="J1679" s="1015"/>
      <c r="K1679" s="1012" t="s">
        <v>283</v>
      </c>
      <c r="L1679" s="1015"/>
      <c r="M1679" s="1015"/>
      <c r="N1679" s="1016"/>
      <c r="O1679" s="1015"/>
      <c r="P1679" s="1015"/>
      <c r="Q1679" s="1015"/>
      <c r="R1679" s="1015">
        <v>55000</v>
      </c>
      <c r="S1679" s="1016">
        <v>589623</v>
      </c>
    </row>
    <row r="1680" spans="1:19">
      <c r="A1680" s="1012" t="s">
        <v>2516</v>
      </c>
      <c r="B1680" s="1012" t="s">
        <v>900</v>
      </c>
      <c r="C1680" s="1012" t="s">
        <v>2517</v>
      </c>
      <c r="D1680" s="1012" t="s">
        <v>1727</v>
      </c>
      <c r="E1680" s="1012" t="s">
        <v>6</v>
      </c>
      <c r="F1680" s="1013">
        <v>39805</v>
      </c>
      <c r="G1680" s="1012" t="s">
        <v>285</v>
      </c>
      <c r="H1680" s="1015">
        <v>1800000</v>
      </c>
      <c r="I1680" s="1015">
        <v>0</v>
      </c>
      <c r="J1680" s="1015">
        <v>2153780</v>
      </c>
      <c r="K1680" s="1012" t="s">
        <v>1196</v>
      </c>
      <c r="L1680" s="1015"/>
      <c r="M1680" s="1015"/>
      <c r="N1680" s="1016"/>
      <c r="O1680" s="1015"/>
      <c r="P1680" s="1015"/>
      <c r="Q1680" s="1015"/>
      <c r="R1680" s="1015"/>
      <c r="S1680" s="1016"/>
    </row>
    <row r="1681" spans="1:19">
      <c r="A1681" s="1012" t="s">
        <v>2516</v>
      </c>
      <c r="B1681" s="1012" t="s">
        <v>283</v>
      </c>
      <c r="C1681" s="1012" t="s">
        <v>2517</v>
      </c>
      <c r="D1681" s="1012" t="s">
        <v>1727</v>
      </c>
      <c r="E1681" s="1012" t="s">
        <v>6</v>
      </c>
      <c r="F1681" s="1013">
        <v>40787</v>
      </c>
      <c r="G1681" s="1012" t="s">
        <v>283</v>
      </c>
      <c r="H1681" s="1015"/>
      <c r="I1681" s="1015"/>
      <c r="J1681" s="1015"/>
      <c r="K1681" s="1012" t="s">
        <v>283</v>
      </c>
      <c r="L1681" s="1015">
        <v>1800000</v>
      </c>
      <c r="M1681" s="1015"/>
      <c r="N1681" s="1016">
        <v>1800</v>
      </c>
      <c r="O1681" s="1015">
        <v>1000</v>
      </c>
      <c r="P1681" s="1015"/>
      <c r="Q1681" s="1015"/>
      <c r="R1681" s="1015">
        <v>90000</v>
      </c>
      <c r="S1681" s="1016">
        <v>90</v>
      </c>
    </row>
    <row r="1682" spans="1:19">
      <c r="A1682" s="1012" t="s">
        <v>2518</v>
      </c>
      <c r="B1682" s="1012" t="s">
        <v>905</v>
      </c>
      <c r="C1682" s="1012" t="s">
        <v>2519</v>
      </c>
      <c r="D1682" s="1012" t="s">
        <v>2520</v>
      </c>
      <c r="E1682" s="1012" t="s">
        <v>998</v>
      </c>
      <c r="F1682" s="1013">
        <v>39857</v>
      </c>
      <c r="G1682" s="1012" t="s">
        <v>285</v>
      </c>
      <c r="H1682" s="1015">
        <v>2152000</v>
      </c>
      <c r="I1682" s="1015">
        <v>0</v>
      </c>
      <c r="J1682" s="1015">
        <v>1983756.24</v>
      </c>
      <c r="K1682" s="1012" t="s">
        <v>898</v>
      </c>
      <c r="L1682" s="1015"/>
      <c r="M1682" s="1015"/>
      <c r="N1682" s="1016"/>
      <c r="O1682" s="1015"/>
      <c r="P1682" s="1015"/>
      <c r="Q1682" s="1015"/>
      <c r="R1682" s="1015"/>
      <c r="S1682" s="1016"/>
    </row>
    <row r="1683" spans="1:19">
      <c r="A1683" s="1012" t="s">
        <v>2518</v>
      </c>
      <c r="B1683" s="1012" t="s">
        <v>283</v>
      </c>
      <c r="C1683" s="1012" t="s">
        <v>2519</v>
      </c>
      <c r="D1683" s="1012" t="s">
        <v>2520</v>
      </c>
      <c r="E1683" s="1012" t="s">
        <v>998</v>
      </c>
      <c r="F1683" s="1013">
        <v>41253</v>
      </c>
      <c r="G1683" s="1012" t="s">
        <v>283</v>
      </c>
      <c r="H1683" s="1015"/>
      <c r="I1683" s="1015"/>
      <c r="J1683" s="1015"/>
      <c r="K1683" s="1012" t="s">
        <v>283</v>
      </c>
      <c r="L1683" s="1015">
        <v>174537.72</v>
      </c>
      <c r="M1683" s="1015"/>
      <c r="N1683" s="1016">
        <v>252</v>
      </c>
      <c r="O1683" s="1015">
        <v>692.61</v>
      </c>
      <c r="P1683" s="1015">
        <v>-77462.28</v>
      </c>
      <c r="Q1683" s="1015"/>
      <c r="R1683" s="1015"/>
      <c r="S1683" s="1016"/>
    </row>
    <row r="1684" spans="1:19">
      <c r="A1684" s="1012" t="s">
        <v>2518</v>
      </c>
      <c r="B1684" s="1012" t="s">
        <v>283</v>
      </c>
      <c r="C1684" s="1012" t="s">
        <v>2519</v>
      </c>
      <c r="D1684" s="1012" t="s">
        <v>2520</v>
      </c>
      <c r="E1684" s="1012" t="s">
        <v>998</v>
      </c>
      <c r="F1684" s="1013">
        <v>41254</v>
      </c>
      <c r="G1684" s="1012" t="s">
        <v>283</v>
      </c>
      <c r="H1684" s="1015"/>
      <c r="I1684" s="1015"/>
      <c r="J1684" s="1015"/>
      <c r="K1684" s="1012" t="s">
        <v>283</v>
      </c>
      <c r="L1684" s="1015">
        <v>1315959</v>
      </c>
      <c r="M1684" s="1015"/>
      <c r="N1684" s="1016">
        <v>1900</v>
      </c>
      <c r="O1684" s="1015">
        <v>692.61</v>
      </c>
      <c r="P1684" s="1015">
        <v>-584041</v>
      </c>
      <c r="Q1684" s="1015"/>
      <c r="R1684" s="1015">
        <v>69186.8</v>
      </c>
      <c r="S1684" s="1016">
        <v>108</v>
      </c>
    </row>
    <row r="1685" spans="1:19">
      <c r="A1685" s="1012" t="s">
        <v>2518</v>
      </c>
      <c r="B1685" s="1012" t="s">
        <v>283</v>
      </c>
      <c r="C1685" s="1012" t="s">
        <v>2519</v>
      </c>
      <c r="D1685" s="1012" t="s">
        <v>2520</v>
      </c>
      <c r="E1685" s="1012" t="s">
        <v>998</v>
      </c>
      <c r="F1685" s="1013">
        <v>41285</v>
      </c>
      <c r="G1685" s="1012" t="s">
        <v>283</v>
      </c>
      <c r="H1685" s="1015"/>
      <c r="I1685" s="1015"/>
      <c r="J1685" s="1015"/>
      <c r="K1685" s="1012" t="s">
        <v>283</v>
      </c>
      <c r="L1685" s="1015"/>
      <c r="M1685" s="1015">
        <v>-14904.97</v>
      </c>
      <c r="N1685" s="1016"/>
      <c r="O1685" s="1015"/>
      <c r="P1685" s="1015"/>
      <c r="Q1685" s="1015"/>
      <c r="R1685" s="1015"/>
      <c r="S1685" s="1016"/>
    </row>
    <row r="1686" spans="1:19">
      <c r="A1686" s="1012" t="s">
        <v>2518</v>
      </c>
      <c r="B1686" s="1012" t="s">
        <v>283</v>
      </c>
      <c r="C1686" s="1012" t="s">
        <v>2519</v>
      </c>
      <c r="D1686" s="1012" t="s">
        <v>2520</v>
      </c>
      <c r="E1686" s="1012" t="s">
        <v>998</v>
      </c>
      <c r="F1686" s="1013">
        <v>41359</v>
      </c>
      <c r="G1686" s="1012" t="s">
        <v>283</v>
      </c>
      <c r="H1686" s="1015"/>
      <c r="I1686" s="1015"/>
      <c r="J1686" s="1015"/>
      <c r="K1686" s="1012" t="s">
        <v>283</v>
      </c>
      <c r="L1686" s="1015"/>
      <c r="M1686" s="1015">
        <v>-10095.030000000001</v>
      </c>
      <c r="N1686" s="1016"/>
      <c r="O1686" s="1015"/>
      <c r="P1686" s="1015"/>
      <c r="Q1686" s="1015"/>
      <c r="R1686" s="1015"/>
      <c r="S1686" s="1016"/>
    </row>
    <row r="1687" spans="1:19">
      <c r="A1687" s="1012" t="s">
        <v>2521</v>
      </c>
      <c r="B1687" s="1012" t="s">
        <v>900</v>
      </c>
      <c r="C1687" s="1012" t="s">
        <v>2522</v>
      </c>
      <c r="D1687" s="1012" t="s">
        <v>1621</v>
      </c>
      <c r="E1687" s="1012" t="s">
        <v>6</v>
      </c>
      <c r="F1687" s="1013">
        <v>39822</v>
      </c>
      <c r="G1687" s="1012" t="s">
        <v>285</v>
      </c>
      <c r="H1687" s="1015">
        <v>5803000</v>
      </c>
      <c r="I1687" s="1015">
        <v>0</v>
      </c>
      <c r="J1687" s="1015">
        <v>6888017.8600000003</v>
      </c>
      <c r="K1687" s="1012" t="s">
        <v>1196</v>
      </c>
      <c r="L1687" s="1015"/>
      <c r="M1687" s="1015"/>
      <c r="N1687" s="1016"/>
      <c r="O1687" s="1015"/>
      <c r="P1687" s="1015"/>
      <c r="Q1687" s="1015"/>
      <c r="R1687" s="1015"/>
      <c r="S1687" s="1016"/>
    </row>
    <row r="1688" spans="1:19">
      <c r="A1688" s="1012" t="s">
        <v>2521</v>
      </c>
      <c r="B1688" s="1012" t="s">
        <v>283</v>
      </c>
      <c r="C1688" s="1012" t="s">
        <v>2522</v>
      </c>
      <c r="D1688" s="1012" t="s">
        <v>1621</v>
      </c>
      <c r="E1688" s="1012" t="s">
        <v>6</v>
      </c>
      <c r="F1688" s="1013">
        <v>40738</v>
      </c>
      <c r="G1688" s="1012" t="s">
        <v>283</v>
      </c>
      <c r="H1688" s="1015"/>
      <c r="I1688" s="1015"/>
      <c r="J1688" s="1015"/>
      <c r="K1688" s="1012" t="s">
        <v>283</v>
      </c>
      <c r="L1688" s="1015">
        <v>5803000</v>
      </c>
      <c r="M1688" s="1015"/>
      <c r="N1688" s="1016">
        <v>5803</v>
      </c>
      <c r="O1688" s="1015">
        <v>1000</v>
      </c>
      <c r="P1688" s="1015"/>
      <c r="Q1688" s="1015"/>
      <c r="R1688" s="1015">
        <v>290000</v>
      </c>
      <c r="S1688" s="1016">
        <v>290</v>
      </c>
    </row>
    <row r="1689" spans="1:19">
      <c r="A1689" s="1012" t="s">
        <v>2523</v>
      </c>
      <c r="B1689" s="1012" t="s">
        <v>900</v>
      </c>
      <c r="C1689" s="1012" t="s">
        <v>2524</v>
      </c>
      <c r="D1689" s="1012" t="s">
        <v>2409</v>
      </c>
      <c r="E1689" s="1012" t="s">
        <v>6</v>
      </c>
      <c r="F1689" s="1013">
        <v>39822</v>
      </c>
      <c r="G1689" s="1012" t="s">
        <v>285</v>
      </c>
      <c r="H1689" s="1015">
        <v>6815000</v>
      </c>
      <c r="I1689" s="1015">
        <v>0</v>
      </c>
      <c r="J1689" s="1015">
        <v>8152698.3300000001</v>
      </c>
      <c r="K1689" s="1012" t="s">
        <v>1196</v>
      </c>
      <c r="L1689" s="1015"/>
      <c r="M1689" s="1015"/>
      <c r="N1689" s="1016"/>
      <c r="O1689" s="1015"/>
      <c r="P1689" s="1015"/>
      <c r="Q1689" s="1015"/>
      <c r="R1689" s="1015"/>
      <c r="S1689" s="1016"/>
    </row>
    <row r="1690" spans="1:19">
      <c r="A1690" s="1012" t="s">
        <v>2523</v>
      </c>
      <c r="B1690" s="1012" t="s">
        <v>283</v>
      </c>
      <c r="C1690" s="1012" t="s">
        <v>2524</v>
      </c>
      <c r="D1690" s="1012" t="s">
        <v>2409</v>
      </c>
      <c r="E1690" s="1012" t="s">
        <v>6</v>
      </c>
      <c r="F1690" s="1013">
        <v>40801</v>
      </c>
      <c r="G1690" s="1012" t="s">
        <v>283</v>
      </c>
      <c r="H1690" s="1015"/>
      <c r="I1690" s="1015"/>
      <c r="J1690" s="1015"/>
      <c r="K1690" s="1012" t="s">
        <v>283</v>
      </c>
      <c r="L1690" s="1015">
        <v>6815000</v>
      </c>
      <c r="M1690" s="1015"/>
      <c r="N1690" s="1016">
        <v>6815</v>
      </c>
      <c r="O1690" s="1015">
        <v>1000</v>
      </c>
      <c r="P1690" s="1015"/>
      <c r="Q1690" s="1015"/>
      <c r="R1690" s="1015">
        <v>341000</v>
      </c>
      <c r="S1690" s="1016">
        <v>341</v>
      </c>
    </row>
    <row r="1691" spans="1:19">
      <c r="A1691" s="1012" t="s">
        <v>93</v>
      </c>
      <c r="B1691" s="1012" t="s">
        <v>2936</v>
      </c>
      <c r="C1691" s="1012" t="s">
        <v>2525</v>
      </c>
      <c r="D1691" s="1012" t="s">
        <v>2526</v>
      </c>
      <c r="E1691" s="1012" t="s">
        <v>23</v>
      </c>
      <c r="F1691" s="1013">
        <v>39990</v>
      </c>
      <c r="G1691" s="1012" t="s">
        <v>285</v>
      </c>
      <c r="H1691" s="1015">
        <v>17388000</v>
      </c>
      <c r="I1691" s="1015">
        <v>0</v>
      </c>
      <c r="J1691" s="1015">
        <v>19063111</v>
      </c>
      <c r="K1691" s="1012" t="s">
        <v>1196</v>
      </c>
      <c r="L1691" s="1015"/>
      <c r="M1691" s="1015"/>
      <c r="N1691" s="1016"/>
      <c r="O1691" s="1015"/>
      <c r="P1691" s="1015"/>
      <c r="Q1691" s="1015"/>
      <c r="R1691" s="1015"/>
      <c r="S1691" s="1016"/>
    </row>
    <row r="1692" spans="1:19">
      <c r="A1692" s="1012" t="s">
        <v>93</v>
      </c>
      <c r="B1692" s="1012" t="s">
        <v>283</v>
      </c>
      <c r="C1692" s="1012" t="s">
        <v>2525</v>
      </c>
      <c r="D1692" s="1012" t="s">
        <v>2526</v>
      </c>
      <c r="E1692" s="1012" t="s">
        <v>23</v>
      </c>
      <c r="F1692" s="1013">
        <v>40450</v>
      </c>
      <c r="G1692" s="1012" t="s">
        <v>283</v>
      </c>
      <c r="H1692" s="1015"/>
      <c r="I1692" s="1015"/>
      <c r="J1692" s="1015"/>
      <c r="K1692" s="1012" t="s">
        <v>283</v>
      </c>
      <c r="L1692" s="1015">
        <v>17388000</v>
      </c>
      <c r="M1692" s="1015"/>
      <c r="N1692" s="1016">
        <v>17388</v>
      </c>
      <c r="O1692" s="1015">
        <v>1000</v>
      </c>
      <c r="P1692" s="1015"/>
      <c r="Q1692" s="1015"/>
      <c r="R1692" s="1015">
        <v>522000</v>
      </c>
      <c r="S1692" s="1016">
        <v>522</v>
      </c>
    </row>
    <row r="1693" spans="1:19">
      <c r="A1693" s="1012" t="s">
        <v>8</v>
      </c>
      <c r="B1693" s="1012" t="s">
        <v>1693</v>
      </c>
      <c r="C1693" s="1012" t="s">
        <v>2527</v>
      </c>
      <c r="D1693" s="1012" t="s">
        <v>2528</v>
      </c>
      <c r="E1693" s="1012" t="s">
        <v>11</v>
      </c>
      <c r="F1693" s="1013">
        <v>39801</v>
      </c>
      <c r="G1693" s="1012" t="s">
        <v>284</v>
      </c>
      <c r="H1693" s="1015">
        <v>18000000</v>
      </c>
      <c r="I1693" s="1015">
        <v>0</v>
      </c>
      <c r="J1693" s="1015">
        <v>19650000</v>
      </c>
      <c r="K1693" s="1012" t="s">
        <v>1196</v>
      </c>
      <c r="L1693" s="1015"/>
      <c r="M1693" s="1015"/>
      <c r="N1693" s="1016"/>
      <c r="O1693" s="1015"/>
      <c r="P1693" s="1015"/>
      <c r="Q1693" s="1015"/>
      <c r="R1693" s="1015"/>
      <c r="S1693" s="1016"/>
    </row>
    <row r="1694" spans="1:19">
      <c r="A1694" s="1012" t="s">
        <v>8</v>
      </c>
      <c r="B1694" s="1012" t="s">
        <v>283</v>
      </c>
      <c r="C1694" s="1012" t="s">
        <v>2527</v>
      </c>
      <c r="D1694" s="1012" t="s">
        <v>2528</v>
      </c>
      <c r="E1694" s="1012" t="s">
        <v>11</v>
      </c>
      <c r="F1694" s="1013">
        <v>40450</v>
      </c>
      <c r="G1694" s="1012" t="s">
        <v>283</v>
      </c>
      <c r="H1694" s="1015"/>
      <c r="I1694" s="1015"/>
      <c r="J1694" s="1015"/>
      <c r="K1694" s="1012" t="s">
        <v>283</v>
      </c>
      <c r="L1694" s="1015">
        <v>18000000</v>
      </c>
      <c r="M1694" s="1015"/>
      <c r="N1694" s="1016">
        <v>18000</v>
      </c>
      <c r="O1694" s="1015">
        <v>1000</v>
      </c>
      <c r="P1694" s="1015"/>
      <c r="Q1694" s="1015"/>
      <c r="R1694" s="1015"/>
      <c r="S1694" s="1016"/>
    </row>
    <row r="1695" spans="1:19">
      <c r="A1695" s="1012" t="s">
        <v>8</v>
      </c>
      <c r="B1695" s="1012" t="s">
        <v>283</v>
      </c>
      <c r="C1695" s="1012" t="s">
        <v>2527</v>
      </c>
      <c r="D1695" s="1012" t="s">
        <v>2528</v>
      </c>
      <c r="E1695" s="1012" t="s">
        <v>11</v>
      </c>
      <c r="F1695" s="1013">
        <v>41486</v>
      </c>
      <c r="G1695" s="1012" t="s">
        <v>283</v>
      </c>
      <c r="H1695" s="1015"/>
      <c r="I1695" s="1015"/>
      <c r="J1695" s="1015"/>
      <c r="K1695" s="1012" t="s">
        <v>283</v>
      </c>
      <c r="L1695" s="1015"/>
      <c r="M1695" s="1015"/>
      <c r="N1695" s="1016"/>
      <c r="O1695" s="1015"/>
      <c r="P1695" s="1015"/>
      <c r="Q1695" s="1015"/>
      <c r="R1695" s="1015">
        <v>50000</v>
      </c>
      <c r="S1695" s="1016">
        <v>137966</v>
      </c>
    </row>
    <row r="1696" spans="1:19">
      <c r="A1696" s="1012" t="s">
        <v>2529</v>
      </c>
      <c r="B1696" s="1012" t="s">
        <v>900</v>
      </c>
      <c r="C1696" s="1012" t="s">
        <v>2530</v>
      </c>
      <c r="D1696" s="1012" t="s">
        <v>1610</v>
      </c>
      <c r="E1696" s="1012" t="s">
        <v>998</v>
      </c>
      <c r="F1696" s="1013">
        <v>39864</v>
      </c>
      <c r="G1696" s="1012" t="s">
        <v>285</v>
      </c>
      <c r="H1696" s="1015">
        <v>12500000</v>
      </c>
      <c r="I1696" s="1015">
        <v>0</v>
      </c>
      <c r="J1696" s="1015">
        <v>14888679.859999999</v>
      </c>
      <c r="K1696" s="1012" t="s">
        <v>1196</v>
      </c>
      <c r="L1696" s="1015"/>
      <c r="M1696" s="1015"/>
      <c r="N1696" s="1016"/>
      <c r="O1696" s="1015"/>
      <c r="P1696" s="1015"/>
      <c r="Q1696" s="1015"/>
      <c r="R1696" s="1015"/>
      <c r="S1696" s="1016"/>
    </row>
    <row r="1697" spans="1:19">
      <c r="A1697" s="1012" t="s">
        <v>2529</v>
      </c>
      <c r="B1697" s="1012" t="s">
        <v>283</v>
      </c>
      <c r="C1697" s="1012" t="s">
        <v>2530</v>
      </c>
      <c r="D1697" s="1012" t="s">
        <v>1610</v>
      </c>
      <c r="E1697" s="1012" t="s">
        <v>998</v>
      </c>
      <c r="F1697" s="1013">
        <v>40808</v>
      </c>
      <c r="G1697" s="1012" t="s">
        <v>283</v>
      </c>
      <c r="H1697" s="1015"/>
      <c r="I1697" s="1015"/>
      <c r="J1697" s="1015"/>
      <c r="K1697" s="1012" t="s">
        <v>283</v>
      </c>
      <c r="L1697" s="1015">
        <v>12500000</v>
      </c>
      <c r="M1697" s="1015"/>
      <c r="N1697" s="1016">
        <v>12500</v>
      </c>
      <c r="O1697" s="1015">
        <v>1000</v>
      </c>
      <c r="P1697" s="1015"/>
      <c r="Q1697" s="1015"/>
      <c r="R1697" s="1015">
        <v>625000</v>
      </c>
      <c r="S1697" s="1016">
        <v>625</v>
      </c>
    </row>
    <row r="1698" spans="1:19">
      <c r="A1698" s="1012" t="s">
        <v>2531</v>
      </c>
      <c r="B1698" s="1012" t="s">
        <v>919</v>
      </c>
      <c r="C1698" s="1012" t="s">
        <v>2532</v>
      </c>
      <c r="D1698" s="1012" t="s">
        <v>2533</v>
      </c>
      <c r="E1698" s="1012" t="s">
        <v>1091</v>
      </c>
      <c r="F1698" s="1013">
        <v>39934</v>
      </c>
      <c r="G1698" s="1012" t="s">
        <v>922</v>
      </c>
      <c r="H1698" s="1015">
        <v>10750000</v>
      </c>
      <c r="I1698" s="1015">
        <v>0</v>
      </c>
      <c r="J1698" s="1015">
        <v>14543635.130000001</v>
      </c>
      <c r="K1698" s="1012" t="s">
        <v>898</v>
      </c>
      <c r="L1698" s="1015"/>
      <c r="M1698" s="1015"/>
      <c r="N1698" s="1016"/>
      <c r="O1698" s="1015"/>
      <c r="P1698" s="1015"/>
      <c r="Q1698" s="1015"/>
      <c r="R1698" s="1015"/>
      <c r="S1698" s="1016"/>
    </row>
    <row r="1699" spans="1:19">
      <c r="A1699" s="1012" t="s">
        <v>2531</v>
      </c>
      <c r="B1699" s="1012" t="s">
        <v>283</v>
      </c>
      <c r="C1699" s="1012" t="s">
        <v>2532</v>
      </c>
      <c r="D1699" s="1012" t="s">
        <v>2533</v>
      </c>
      <c r="E1699" s="1012" t="s">
        <v>1091</v>
      </c>
      <c r="F1699" s="1013">
        <v>41449</v>
      </c>
      <c r="G1699" s="1012" t="s">
        <v>283</v>
      </c>
      <c r="H1699" s="1015"/>
      <c r="I1699" s="1015"/>
      <c r="J1699" s="1015"/>
      <c r="K1699" s="1012" t="s">
        <v>283</v>
      </c>
      <c r="L1699" s="1015">
        <v>10750000</v>
      </c>
      <c r="M1699" s="1015"/>
      <c r="N1699" s="1016">
        <v>10750000</v>
      </c>
      <c r="O1699" s="1015">
        <v>1.16601</v>
      </c>
      <c r="P1699" s="1015"/>
      <c r="Q1699" s="1015">
        <v>1784607.5</v>
      </c>
      <c r="R1699" s="1015">
        <v>720368.55</v>
      </c>
      <c r="S1699" s="1016">
        <v>538000</v>
      </c>
    </row>
    <row r="1700" spans="1:19">
      <c r="A1700" s="1012" t="s">
        <v>2531</v>
      </c>
      <c r="B1700" s="1012" t="s">
        <v>283</v>
      </c>
      <c r="C1700" s="1012" t="s">
        <v>2532</v>
      </c>
      <c r="D1700" s="1012" t="s">
        <v>2533</v>
      </c>
      <c r="E1700" s="1012" t="s">
        <v>1091</v>
      </c>
      <c r="F1700" s="1013">
        <v>41481</v>
      </c>
      <c r="G1700" s="1012" t="s">
        <v>283</v>
      </c>
      <c r="H1700" s="1015"/>
      <c r="I1700" s="1015"/>
      <c r="J1700" s="1015"/>
      <c r="K1700" s="1012" t="s">
        <v>283</v>
      </c>
      <c r="L1700" s="1015"/>
      <c r="M1700" s="1015">
        <v>-125346.08</v>
      </c>
      <c r="N1700" s="1016"/>
      <c r="O1700" s="1015"/>
      <c r="P1700" s="1015"/>
      <c r="Q1700" s="1015"/>
      <c r="R1700" s="1015"/>
      <c r="S1700" s="1016"/>
    </row>
    <row r="1701" spans="1:19">
      <c r="A1701" s="1012" t="s">
        <v>2534</v>
      </c>
      <c r="B1701" s="1012"/>
      <c r="C1701" s="1012" t="s">
        <v>2535</v>
      </c>
      <c r="D1701" s="1012" t="s">
        <v>966</v>
      </c>
      <c r="E1701" s="1012" t="s">
        <v>967</v>
      </c>
      <c r="F1701" s="1013">
        <v>39773</v>
      </c>
      <c r="G1701" s="1012" t="s">
        <v>284</v>
      </c>
      <c r="H1701" s="1015">
        <v>23393000</v>
      </c>
      <c r="I1701" s="1015">
        <v>0</v>
      </c>
      <c r="J1701" s="1015">
        <v>27435463.850000001</v>
      </c>
      <c r="K1701" s="1012" t="s">
        <v>898</v>
      </c>
      <c r="L1701" s="1015"/>
      <c r="M1701" s="1015"/>
      <c r="N1701" s="1016"/>
      <c r="O1701" s="1015"/>
      <c r="P1701" s="1015"/>
      <c r="Q1701" s="1015"/>
      <c r="R1701" s="1015"/>
      <c r="S1701" s="1016"/>
    </row>
    <row r="1702" spans="1:19">
      <c r="A1702" s="1012" t="s">
        <v>2534</v>
      </c>
      <c r="B1702" s="1012" t="s">
        <v>283</v>
      </c>
      <c r="C1702" s="1012" t="s">
        <v>2535</v>
      </c>
      <c r="D1702" s="1012" t="s">
        <v>966</v>
      </c>
      <c r="E1702" s="1012" t="s">
        <v>967</v>
      </c>
      <c r="F1702" s="1013">
        <v>41542</v>
      </c>
      <c r="G1702" s="1012" t="s">
        <v>283</v>
      </c>
      <c r="H1702" s="1015"/>
      <c r="I1702" s="1015"/>
      <c r="J1702" s="1015"/>
      <c r="K1702" s="1012" t="s">
        <v>283</v>
      </c>
      <c r="L1702" s="1015">
        <v>23367267.699999999</v>
      </c>
      <c r="M1702" s="1015"/>
      <c r="N1702" s="1016">
        <v>23393</v>
      </c>
      <c r="O1702" s="1015">
        <v>998.9</v>
      </c>
      <c r="P1702" s="1015">
        <v>-25732.3</v>
      </c>
      <c r="Q1702" s="1015"/>
      <c r="R1702" s="1015"/>
      <c r="S1702" s="1016"/>
    </row>
    <row r="1703" spans="1:19">
      <c r="A1703" s="1012" t="s">
        <v>2534</v>
      </c>
      <c r="B1703" s="1012" t="s">
        <v>283</v>
      </c>
      <c r="C1703" s="1012" t="s">
        <v>2535</v>
      </c>
      <c r="D1703" s="1012" t="s">
        <v>966</v>
      </c>
      <c r="E1703" s="1012" t="s">
        <v>967</v>
      </c>
      <c r="F1703" s="1013">
        <v>41576</v>
      </c>
      <c r="G1703" s="1012" t="s">
        <v>283</v>
      </c>
      <c r="H1703" s="1015"/>
      <c r="I1703" s="1015"/>
      <c r="J1703" s="1015"/>
      <c r="K1703" s="1012" t="s">
        <v>283</v>
      </c>
      <c r="L1703" s="1015"/>
      <c r="M1703" s="1015">
        <v>-233672.68</v>
      </c>
      <c r="N1703" s="1016"/>
      <c r="O1703" s="1015"/>
      <c r="P1703" s="1015"/>
      <c r="Q1703" s="1015"/>
      <c r="R1703" s="1015"/>
      <c r="S1703" s="1016"/>
    </row>
    <row r="1704" spans="1:19">
      <c r="A1704" s="1012" t="s">
        <v>2534</v>
      </c>
      <c r="B1704" s="1012" t="s">
        <v>283</v>
      </c>
      <c r="C1704" s="1012" t="s">
        <v>2535</v>
      </c>
      <c r="D1704" s="1012" t="s">
        <v>966</v>
      </c>
      <c r="E1704" s="1012" t="s">
        <v>967</v>
      </c>
      <c r="F1704" s="1013">
        <v>43089</v>
      </c>
      <c r="G1704" s="1012" t="s">
        <v>283</v>
      </c>
      <c r="H1704" s="1015"/>
      <c r="I1704" s="1015"/>
      <c r="J1704" s="1015"/>
      <c r="K1704" s="1012" t="s">
        <v>283</v>
      </c>
      <c r="L1704" s="1015"/>
      <c r="M1704" s="1015"/>
      <c r="N1704" s="1016"/>
      <c r="O1704" s="1015"/>
      <c r="P1704" s="1015"/>
      <c r="Q1704" s="1015"/>
      <c r="R1704" s="1015">
        <v>520000</v>
      </c>
      <c r="S1704" s="1016">
        <v>556976</v>
      </c>
    </row>
    <row r="1705" spans="1:19">
      <c r="A1705" s="1012" t="s">
        <v>2536</v>
      </c>
      <c r="B1705" s="1012" t="s">
        <v>858</v>
      </c>
      <c r="C1705" s="1012" t="s">
        <v>2537</v>
      </c>
      <c r="D1705" s="1012" t="s">
        <v>2538</v>
      </c>
      <c r="E1705" s="1012" t="s">
        <v>967</v>
      </c>
      <c r="F1705" s="1013">
        <v>39822</v>
      </c>
      <c r="G1705" s="1012" t="s">
        <v>284</v>
      </c>
      <c r="H1705" s="1015">
        <v>25000000</v>
      </c>
      <c r="I1705" s="1015">
        <v>0</v>
      </c>
      <c r="J1705" s="1015">
        <v>25358333.329999998</v>
      </c>
      <c r="K1705" s="1012" t="s">
        <v>1196</v>
      </c>
      <c r="L1705" s="1015"/>
      <c r="M1705" s="1015"/>
      <c r="N1705" s="1016"/>
      <c r="O1705" s="1015"/>
      <c r="P1705" s="1015"/>
      <c r="Q1705" s="1015"/>
      <c r="R1705" s="1015"/>
      <c r="S1705" s="1016"/>
    </row>
    <row r="1706" spans="1:19">
      <c r="A1706" s="1012" t="s">
        <v>2536</v>
      </c>
      <c r="B1706" s="1012" t="s">
        <v>283</v>
      </c>
      <c r="C1706" s="1012" t="s">
        <v>2537</v>
      </c>
      <c r="D1706" s="1012" t="s">
        <v>2538</v>
      </c>
      <c r="E1706" s="1012" t="s">
        <v>967</v>
      </c>
      <c r="F1706" s="1013">
        <v>39918</v>
      </c>
      <c r="G1706" s="1012" t="s">
        <v>283</v>
      </c>
      <c r="H1706" s="1015"/>
      <c r="I1706" s="1015"/>
      <c r="J1706" s="1015"/>
      <c r="K1706" s="1012" t="s">
        <v>283</v>
      </c>
      <c r="L1706" s="1015">
        <v>25000000</v>
      </c>
      <c r="M1706" s="1015"/>
      <c r="N1706" s="1016">
        <v>25000</v>
      </c>
      <c r="O1706" s="1015">
        <v>1000</v>
      </c>
      <c r="P1706" s="1015"/>
      <c r="Q1706" s="1015"/>
      <c r="R1706" s="1015"/>
      <c r="S1706" s="1016"/>
    </row>
    <row r="1707" spans="1:19">
      <c r="A1707" s="1012" t="s">
        <v>2536</v>
      </c>
      <c r="B1707" s="1012" t="s">
        <v>283</v>
      </c>
      <c r="C1707" s="1012" t="s">
        <v>2537</v>
      </c>
      <c r="D1707" s="1012" t="s">
        <v>2538</v>
      </c>
      <c r="E1707" s="1012" t="s">
        <v>967</v>
      </c>
      <c r="F1707" s="1013">
        <v>40863</v>
      </c>
      <c r="G1707" s="1012" t="s">
        <v>283</v>
      </c>
      <c r="H1707" s="1015"/>
      <c r="I1707" s="1015"/>
      <c r="J1707" s="1015"/>
      <c r="K1707" s="1012" t="s">
        <v>283</v>
      </c>
      <c r="L1707" s="1015"/>
      <c r="M1707" s="1015"/>
      <c r="N1707" s="1016"/>
      <c r="O1707" s="1015"/>
      <c r="P1707" s="1015"/>
      <c r="Q1707" s="1015"/>
      <c r="R1707" s="1015">
        <v>25000</v>
      </c>
      <c r="S1707" s="1016">
        <v>172970</v>
      </c>
    </row>
    <row r="1708" spans="1:19">
      <c r="A1708" s="1012" t="s">
        <v>2539</v>
      </c>
      <c r="B1708" s="1012" t="s">
        <v>1593</v>
      </c>
      <c r="C1708" s="1012" t="s">
        <v>2540</v>
      </c>
      <c r="D1708" s="1012" t="s">
        <v>1362</v>
      </c>
      <c r="E1708" s="1012" t="s">
        <v>166</v>
      </c>
      <c r="F1708" s="1013">
        <v>39990</v>
      </c>
      <c r="G1708" s="1012" t="s">
        <v>922</v>
      </c>
      <c r="H1708" s="1015">
        <v>1700000</v>
      </c>
      <c r="I1708" s="1015">
        <v>0</v>
      </c>
      <c r="J1708" s="1015">
        <v>1994587.59</v>
      </c>
      <c r="K1708" s="1012" t="s">
        <v>1196</v>
      </c>
      <c r="L1708" s="1015"/>
      <c r="M1708" s="1015"/>
      <c r="N1708" s="1016"/>
      <c r="O1708" s="1015"/>
      <c r="P1708" s="1015"/>
      <c r="Q1708" s="1015"/>
      <c r="R1708" s="1015"/>
      <c r="S1708" s="1016"/>
    </row>
    <row r="1709" spans="1:19">
      <c r="A1709" s="1012" t="s">
        <v>2539</v>
      </c>
      <c r="B1709" s="1012" t="s">
        <v>283</v>
      </c>
      <c r="C1709" s="1012" t="s">
        <v>2540</v>
      </c>
      <c r="D1709" s="1012" t="s">
        <v>1362</v>
      </c>
      <c r="E1709" s="1012" t="s">
        <v>166</v>
      </c>
      <c r="F1709" s="1013">
        <v>40527</v>
      </c>
      <c r="G1709" s="1012" t="s">
        <v>283</v>
      </c>
      <c r="H1709" s="1015"/>
      <c r="I1709" s="1015"/>
      <c r="J1709" s="1015"/>
      <c r="K1709" s="1012" t="s">
        <v>283</v>
      </c>
      <c r="L1709" s="1015">
        <v>1700000</v>
      </c>
      <c r="M1709" s="1015"/>
      <c r="N1709" s="1016">
        <v>1700000</v>
      </c>
      <c r="O1709" s="1015">
        <v>1</v>
      </c>
      <c r="P1709" s="1015"/>
      <c r="Q1709" s="1015"/>
      <c r="R1709" s="1015">
        <v>85000</v>
      </c>
      <c r="S1709" s="1016">
        <v>85000</v>
      </c>
    </row>
    <row r="1710" spans="1:19">
      <c r="A1710" s="1012" t="s">
        <v>2541</v>
      </c>
      <c r="B1710" s="1012" t="s">
        <v>858</v>
      </c>
      <c r="C1710" s="1012" t="s">
        <v>2542</v>
      </c>
      <c r="D1710" s="1012" t="s">
        <v>286</v>
      </c>
      <c r="E1710" s="1012" t="s">
        <v>56</v>
      </c>
      <c r="F1710" s="1013">
        <v>39794</v>
      </c>
      <c r="G1710" s="1012" t="s">
        <v>284</v>
      </c>
      <c r="H1710" s="1015">
        <v>120000000</v>
      </c>
      <c r="I1710" s="1015">
        <v>0</v>
      </c>
      <c r="J1710" s="1015">
        <v>132967606.41</v>
      </c>
      <c r="K1710" s="1012" t="s">
        <v>1196</v>
      </c>
      <c r="L1710" s="1015"/>
      <c r="M1710" s="1015"/>
      <c r="N1710" s="1016"/>
      <c r="O1710" s="1015"/>
      <c r="P1710" s="1015"/>
      <c r="Q1710" s="1015"/>
      <c r="R1710" s="1015"/>
      <c r="S1710" s="1016"/>
    </row>
    <row r="1711" spans="1:19">
      <c r="A1711" s="1012" t="s">
        <v>2541</v>
      </c>
      <c r="B1711" s="1012" t="s">
        <v>283</v>
      </c>
      <c r="C1711" s="1012" t="s">
        <v>2542</v>
      </c>
      <c r="D1711" s="1012" t="s">
        <v>286</v>
      </c>
      <c r="E1711" s="1012" t="s">
        <v>56</v>
      </c>
      <c r="F1711" s="1013">
        <v>39903</v>
      </c>
      <c r="G1711" s="1012" t="s">
        <v>283</v>
      </c>
      <c r="H1711" s="1015"/>
      <c r="I1711" s="1015"/>
      <c r="J1711" s="1015"/>
      <c r="K1711" s="1012" t="s">
        <v>283</v>
      </c>
      <c r="L1711" s="1015">
        <v>120000000</v>
      </c>
      <c r="M1711" s="1015"/>
      <c r="N1711" s="1016">
        <v>120000</v>
      </c>
      <c r="O1711" s="1015">
        <v>1000</v>
      </c>
      <c r="P1711" s="1015"/>
      <c r="Q1711" s="1015"/>
      <c r="R1711" s="1015"/>
      <c r="S1711" s="1016"/>
    </row>
    <row r="1712" spans="1:19">
      <c r="A1712" s="1012" t="s">
        <v>2541</v>
      </c>
      <c r="B1712" s="1012" t="s">
        <v>283</v>
      </c>
      <c r="C1712" s="1012" t="s">
        <v>2542</v>
      </c>
      <c r="D1712" s="1012" t="s">
        <v>286</v>
      </c>
      <c r="E1712" s="1012" t="s">
        <v>56</v>
      </c>
      <c r="F1712" s="1013">
        <v>40253</v>
      </c>
      <c r="G1712" s="1012" t="s">
        <v>283</v>
      </c>
      <c r="H1712" s="1015"/>
      <c r="I1712" s="1015"/>
      <c r="J1712" s="1015"/>
      <c r="K1712" s="1012" t="s">
        <v>283</v>
      </c>
      <c r="L1712" s="1015"/>
      <c r="M1712" s="1015"/>
      <c r="N1712" s="1016"/>
      <c r="O1712" s="1015"/>
      <c r="P1712" s="1015"/>
      <c r="Q1712" s="1015"/>
      <c r="R1712" s="1015">
        <v>11150939.74</v>
      </c>
      <c r="S1712" s="1016">
        <v>595829</v>
      </c>
    </row>
    <row r="1713" spans="1:19">
      <c r="A1713" s="1012" t="s">
        <v>2543</v>
      </c>
      <c r="B1713" s="1012" t="s">
        <v>858</v>
      </c>
      <c r="C1713" s="1012" t="s">
        <v>2544</v>
      </c>
      <c r="D1713" s="1012" t="s">
        <v>2545</v>
      </c>
      <c r="E1713" s="1012" t="s">
        <v>83</v>
      </c>
      <c r="F1713" s="1013">
        <v>39829</v>
      </c>
      <c r="G1713" s="1012" t="s">
        <v>284</v>
      </c>
      <c r="H1713" s="1015">
        <v>7414000</v>
      </c>
      <c r="I1713" s="1015">
        <v>0</v>
      </c>
      <c r="J1713" s="1015">
        <v>7816685.5499999998</v>
      </c>
      <c r="K1713" s="1012" t="s">
        <v>1196</v>
      </c>
      <c r="L1713" s="1015"/>
      <c r="M1713" s="1015"/>
      <c r="N1713" s="1016"/>
      <c r="O1713" s="1015"/>
      <c r="P1713" s="1015"/>
      <c r="Q1713" s="1015"/>
      <c r="R1713" s="1015"/>
      <c r="S1713" s="1016"/>
    </row>
    <row r="1714" spans="1:19">
      <c r="A1714" s="1012" t="s">
        <v>2543</v>
      </c>
      <c r="B1714" s="1012" t="s">
        <v>283</v>
      </c>
      <c r="C1714" s="1012" t="s">
        <v>2544</v>
      </c>
      <c r="D1714" s="1012" t="s">
        <v>2545</v>
      </c>
      <c r="E1714" s="1012" t="s">
        <v>83</v>
      </c>
      <c r="F1714" s="1013">
        <v>39953</v>
      </c>
      <c r="G1714" s="1012" t="s">
        <v>283</v>
      </c>
      <c r="H1714" s="1015"/>
      <c r="I1714" s="1015"/>
      <c r="J1714" s="1015"/>
      <c r="K1714" s="1012" t="s">
        <v>283</v>
      </c>
      <c r="L1714" s="1015">
        <v>7414000</v>
      </c>
      <c r="M1714" s="1015"/>
      <c r="N1714" s="1016">
        <v>7414</v>
      </c>
      <c r="O1714" s="1015">
        <v>1000</v>
      </c>
      <c r="P1714" s="1015"/>
      <c r="Q1714" s="1015"/>
      <c r="R1714" s="1015"/>
      <c r="S1714" s="1016"/>
    </row>
    <row r="1715" spans="1:19">
      <c r="A1715" s="1012" t="s">
        <v>2543</v>
      </c>
      <c r="B1715" s="1012" t="s">
        <v>283</v>
      </c>
      <c r="C1715" s="1012" t="s">
        <v>2544</v>
      </c>
      <c r="D1715" s="1012" t="s">
        <v>2545</v>
      </c>
      <c r="E1715" s="1012" t="s">
        <v>83</v>
      </c>
      <c r="F1715" s="1013">
        <v>39988</v>
      </c>
      <c r="G1715" s="1012" t="s">
        <v>283</v>
      </c>
      <c r="H1715" s="1015"/>
      <c r="I1715" s="1015"/>
      <c r="J1715" s="1015"/>
      <c r="K1715" s="1012" t="s">
        <v>283</v>
      </c>
      <c r="L1715" s="1015"/>
      <c r="M1715" s="1015"/>
      <c r="N1715" s="1016"/>
      <c r="O1715" s="1015"/>
      <c r="P1715" s="1015"/>
      <c r="Q1715" s="1015"/>
      <c r="R1715" s="1015">
        <v>275000</v>
      </c>
      <c r="S1715" s="1016">
        <v>163065</v>
      </c>
    </row>
    <row r="1716" spans="1:19">
      <c r="A1716" s="1012" t="s">
        <v>2546</v>
      </c>
      <c r="B1716" s="1012" t="s">
        <v>2971</v>
      </c>
      <c r="C1716" s="1012" t="s">
        <v>2547</v>
      </c>
      <c r="D1716" s="1012" t="s">
        <v>2548</v>
      </c>
      <c r="E1716" s="1012" t="s">
        <v>6</v>
      </c>
      <c r="F1716" s="1013">
        <v>39864</v>
      </c>
      <c r="G1716" s="1012" t="s">
        <v>285</v>
      </c>
      <c r="H1716" s="1015">
        <v>8653000</v>
      </c>
      <c r="I1716" s="1015">
        <v>0</v>
      </c>
      <c r="J1716" s="1015">
        <f>497164+9334.99</f>
        <v>506498.99</v>
      </c>
      <c r="K1716" s="1012" t="s">
        <v>1099</v>
      </c>
      <c r="L1716" s="1015"/>
      <c r="M1716" s="1015"/>
      <c r="N1716" s="1016"/>
      <c r="O1716" s="1015"/>
      <c r="P1716" s="1015"/>
      <c r="Q1716" s="1015"/>
      <c r="R1716" s="1015"/>
      <c r="S1716" s="1016"/>
    </row>
    <row r="1717" spans="1:19">
      <c r="A1717" s="1012" t="s">
        <v>2546</v>
      </c>
      <c r="B1717" s="1012" t="s">
        <v>283</v>
      </c>
      <c r="C1717" s="1012" t="s">
        <v>2547</v>
      </c>
      <c r="D1717" s="1012" t="s">
        <v>2548</v>
      </c>
      <c r="E1717" s="1012" t="s">
        <v>6</v>
      </c>
      <c r="F1717" s="1013">
        <v>40410</v>
      </c>
      <c r="G1717" s="1012" t="s">
        <v>283</v>
      </c>
      <c r="H1717" s="1015"/>
      <c r="I1717" s="1015"/>
      <c r="J1717" s="1015"/>
      <c r="K1717" s="1012" t="s">
        <v>283</v>
      </c>
      <c r="L1717" s="1015"/>
      <c r="M1717" s="1015"/>
      <c r="N1717" s="1016"/>
      <c r="O1717" s="1015"/>
      <c r="P1717" s="1015">
        <v>-8653000</v>
      </c>
      <c r="Q1717" s="1015"/>
      <c r="R1717" s="1015"/>
      <c r="S1717" s="1016"/>
    </row>
    <row r="1718" spans="1:19">
      <c r="A1718" s="1012" t="s">
        <v>2549</v>
      </c>
      <c r="B1718" s="1012" t="s">
        <v>905</v>
      </c>
      <c r="C1718" s="1012" t="s">
        <v>2550</v>
      </c>
      <c r="D1718" s="1012" t="s">
        <v>2551</v>
      </c>
      <c r="E1718" s="1012" t="s">
        <v>105</v>
      </c>
      <c r="F1718" s="1013">
        <v>39822</v>
      </c>
      <c r="G1718" s="1012" t="s">
        <v>285</v>
      </c>
      <c r="H1718" s="1015">
        <v>3070000</v>
      </c>
      <c r="I1718" s="1015">
        <v>0</v>
      </c>
      <c r="J1718" s="1015">
        <v>3575224.44</v>
      </c>
      <c r="K1718" s="1012" t="s">
        <v>898</v>
      </c>
      <c r="L1718" s="1015"/>
      <c r="M1718" s="1015"/>
      <c r="N1718" s="1016"/>
      <c r="O1718" s="1015"/>
      <c r="P1718" s="1015"/>
      <c r="Q1718" s="1015"/>
      <c r="R1718" s="1015"/>
      <c r="S1718" s="1016"/>
    </row>
    <row r="1719" spans="1:19">
      <c r="A1719" s="1012" t="s">
        <v>2549</v>
      </c>
      <c r="B1719" s="1012" t="s">
        <v>283</v>
      </c>
      <c r="C1719" s="1012" t="s">
        <v>2550</v>
      </c>
      <c r="D1719" s="1012" t="s">
        <v>2551</v>
      </c>
      <c r="E1719" s="1012" t="s">
        <v>105</v>
      </c>
      <c r="F1719" s="1013">
        <v>41226</v>
      </c>
      <c r="G1719" s="1012" t="s">
        <v>283</v>
      </c>
      <c r="H1719" s="1015"/>
      <c r="I1719" s="1015"/>
      <c r="J1719" s="1015"/>
      <c r="K1719" s="1012" t="s">
        <v>283</v>
      </c>
      <c r="L1719" s="1015">
        <v>2832412.7</v>
      </c>
      <c r="M1719" s="1015"/>
      <c r="N1719" s="1016">
        <v>3070</v>
      </c>
      <c r="O1719" s="1015">
        <v>922.61</v>
      </c>
      <c r="P1719" s="1015">
        <v>-237587.3</v>
      </c>
      <c r="Q1719" s="1015"/>
      <c r="R1719" s="1015">
        <v>124412.34</v>
      </c>
      <c r="S1719" s="1016">
        <v>154</v>
      </c>
    </row>
    <row r="1720" spans="1:19">
      <c r="A1720" s="1012" t="s">
        <v>2549</v>
      </c>
      <c r="B1720" s="1012" t="s">
        <v>283</v>
      </c>
      <c r="C1720" s="1012" t="s">
        <v>2550</v>
      </c>
      <c r="D1720" s="1012" t="s">
        <v>2551</v>
      </c>
      <c r="E1720" s="1012" t="s">
        <v>105</v>
      </c>
      <c r="F1720" s="1013">
        <v>41285</v>
      </c>
      <c r="G1720" s="1012" t="s">
        <v>283</v>
      </c>
      <c r="H1720" s="1015"/>
      <c r="I1720" s="1015"/>
      <c r="J1720" s="1015"/>
      <c r="K1720" s="1012" t="s">
        <v>283</v>
      </c>
      <c r="L1720" s="1015"/>
      <c r="M1720" s="1015">
        <v>-25000</v>
      </c>
      <c r="N1720" s="1016"/>
      <c r="O1720" s="1015"/>
      <c r="P1720" s="1015"/>
      <c r="Q1720" s="1015"/>
      <c r="R1720" s="1015"/>
      <c r="S1720" s="1016"/>
    </row>
    <row r="1721" spans="1:19">
      <c r="A1721" s="1012" t="s">
        <v>2552</v>
      </c>
      <c r="B1721" s="1012"/>
      <c r="C1721" s="1012" t="s">
        <v>2553</v>
      </c>
      <c r="D1721" s="1012" t="s">
        <v>1041</v>
      </c>
      <c r="E1721" s="1012" t="s">
        <v>11</v>
      </c>
      <c r="F1721" s="1013">
        <v>39787</v>
      </c>
      <c r="G1721" s="1012" t="s">
        <v>284</v>
      </c>
      <c r="H1721" s="1015">
        <v>347000000</v>
      </c>
      <c r="I1721" s="1015">
        <v>0</v>
      </c>
      <c r="J1721" s="1015">
        <v>146965329.86000001</v>
      </c>
      <c r="K1721" s="1012" t="s">
        <v>898</v>
      </c>
      <c r="L1721" s="1015"/>
      <c r="M1721" s="1015"/>
      <c r="N1721" s="1016"/>
      <c r="O1721" s="1015"/>
      <c r="P1721" s="1015"/>
      <c r="Q1721" s="1015"/>
      <c r="R1721" s="1015"/>
      <c r="S1721" s="1016"/>
    </row>
    <row r="1722" spans="1:19">
      <c r="A1722" s="1012" t="s">
        <v>2552</v>
      </c>
      <c r="B1722" s="1012" t="s">
        <v>283</v>
      </c>
      <c r="C1722" s="1012" t="s">
        <v>2553</v>
      </c>
      <c r="D1722" s="1012" t="s">
        <v>1041</v>
      </c>
      <c r="E1722" s="1012" t="s">
        <v>11</v>
      </c>
      <c r="F1722" s="1013">
        <v>40451</v>
      </c>
      <c r="G1722" s="1012" t="s">
        <v>283</v>
      </c>
      <c r="H1722" s="1015"/>
      <c r="I1722" s="1015"/>
      <c r="J1722" s="1015"/>
      <c r="K1722" s="1012" t="s">
        <v>283</v>
      </c>
      <c r="L1722" s="1015">
        <v>130179218.75</v>
      </c>
      <c r="M1722" s="1015"/>
      <c r="N1722" s="1016">
        <v>130179.21875</v>
      </c>
      <c r="O1722" s="1015">
        <v>1000</v>
      </c>
      <c r="P1722" s="1015">
        <v>-216820781.25</v>
      </c>
      <c r="Q1722" s="1015"/>
      <c r="R1722" s="1015">
        <v>400000</v>
      </c>
      <c r="S1722" s="1016">
        <v>10106796</v>
      </c>
    </row>
    <row r="1723" spans="1:19">
      <c r="A1723" s="1012" t="s">
        <v>2554</v>
      </c>
      <c r="B1723" s="1012" t="s">
        <v>905</v>
      </c>
      <c r="C1723" s="1012" t="s">
        <v>2555</v>
      </c>
      <c r="D1723" s="1012" t="s">
        <v>2556</v>
      </c>
      <c r="E1723" s="1012" t="s">
        <v>19</v>
      </c>
      <c r="F1723" s="1013">
        <v>40011</v>
      </c>
      <c r="G1723" s="1012" t="s">
        <v>285</v>
      </c>
      <c r="H1723" s="1015">
        <v>12900000</v>
      </c>
      <c r="I1723" s="1015">
        <v>0</v>
      </c>
      <c r="J1723" s="1015">
        <v>13109014.25</v>
      </c>
      <c r="K1723" s="1012" t="s">
        <v>898</v>
      </c>
      <c r="L1723" s="1015"/>
      <c r="M1723" s="1015"/>
      <c r="N1723" s="1016"/>
      <c r="O1723" s="1015"/>
      <c r="P1723" s="1015"/>
      <c r="Q1723" s="1015"/>
      <c r="R1723" s="1015"/>
      <c r="S1723" s="1016"/>
    </row>
    <row r="1724" spans="1:19">
      <c r="A1724" s="1012" t="s">
        <v>2554</v>
      </c>
      <c r="B1724" s="1012" t="s">
        <v>283</v>
      </c>
      <c r="C1724" s="1012" t="s">
        <v>2555</v>
      </c>
      <c r="D1724" s="1012" t="s">
        <v>2556</v>
      </c>
      <c r="E1724" s="1012" t="s">
        <v>19</v>
      </c>
      <c r="F1724" s="1013">
        <v>41341</v>
      </c>
      <c r="G1724" s="1012" t="s">
        <v>283</v>
      </c>
      <c r="H1724" s="1015"/>
      <c r="I1724" s="1015"/>
      <c r="J1724" s="1015"/>
      <c r="K1724" s="1012" t="s">
        <v>283</v>
      </c>
      <c r="L1724" s="1015">
        <v>1814620</v>
      </c>
      <c r="M1724" s="1015"/>
      <c r="N1724" s="1016">
        <v>2000</v>
      </c>
      <c r="O1724" s="1015">
        <v>907.31</v>
      </c>
      <c r="P1724" s="1015">
        <v>-185380</v>
      </c>
      <c r="Q1724" s="1015"/>
      <c r="R1724" s="1015"/>
      <c r="S1724" s="1016"/>
    </row>
    <row r="1725" spans="1:19">
      <c r="A1725" s="1012" t="s">
        <v>2554</v>
      </c>
      <c r="B1725" s="1012" t="s">
        <v>283</v>
      </c>
      <c r="C1725" s="1012" t="s">
        <v>2555</v>
      </c>
      <c r="D1725" s="1012" t="s">
        <v>2556</v>
      </c>
      <c r="E1725" s="1012" t="s">
        <v>19</v>
      </c>
      <c r="F1725" s="1013">
        <v>41344</v>
      </c>
      <c r="G1725" s="1012" t="s">
        <v>283</v>
      </c>
      <c r="H1725" s="1015"/>
      <c r="I1725" s="1015"/>
      <c r="J1725" s="1015"/>
      <c r="K1725" s="1012" t="s">
        <v>283</v>
      </c>
      <c r="L1725" s="1015">
        <v>9889679</v>
      </c>
      <c r="M1725" s="1015"/>
      <c r="N1725" s="1016">
        <v>10900</v>
      </c>
      <c r="O1725" s="1015">
        <v>907.31</v>
      </c>
      <c r="P1725" s="1015">
        <v>-1010321</v>
      </c>
      <c r="Q1725" s="1015"/>
      <c r="R1725" s="1015">
        <v>588264.18999999994</v>
      </c>
      <c r="S1725" s="1016">
        <v>645</v>
      </c>
    </row>
    <row r="1726" spans="1:19">
      <c r="A1726" s="1012" t="s">
        <v>2554</v>
      </c>
      <c r="B1726" s="1012" t="s">
        <v>283</v>
      </c>
      <c r="C1726" s="1012" t="s">
        <v>2555</v>
      </c>
      <c r="D1726" s="1012" t="s">
        <v>2556</v>
      </c>
      <c r="E1726" s="1012" t="s">
        <v>19</v>
      </c>
      <c r="F1726" s="1013">
        <v>41373</v>
      </c>
      <c r="G1726" s="1012" t="s">
        <v>283</v>
      </c>
      <c r="H1726" s="1015"/>
      <c r="I1726" s="1015"/>
      <c r="J1726" s="1015"/>
      <c r="K1726" s="1012" t="s">
        <v>283</v>
      </c>
      <c r="L1726" s="1015"/>
      <c r="M1726" s="1015">
        <v>-117042.99</v>
      </c>
      <c r="N1726" s="1016"/>
      <c r="O1726" s="1015"/>
      <c r="P1726" s="1015"/>
      <c r="Q1726" s="1015"/>
      <c r="R1726" s="1015"/>
      <c r="S1726" s="1016"/>
    </row>
    <row r="1727" spans="1:19">
      <c r="A1727" s="1012" t="s">
        <v>39</v>
      </c>
      <c r="B1727" s="1012" t="s">
        <v>1194</v>
      </c>
      <c r="C1727" s="1012" t="s">
        <v>2557</v>
      </c>
      <c r="D1727" s="1012" t="s">
        <v>2558</v>
      </c>
      <c r="E1727" s="1012" t="s">
        <v>42</v>
      </c>
      <c r="F1727" s="1013">
        <v>39829</v>
      </c>
      <c r="G1727" s="1012" t="s">
        <v>7</v>
      </c>
      <c r="H1727" s="1015">
        <v>11000000</v>
      </c>
      <c r="I1727" s="1015">
        <v>0</v>
      </c>
      <c r="J1727" s="1015">
        <v>11855555.560000001</v>
      </c>
      <c r="K1727" s="1012" t="s">
        <v>1196</v>
      </c>
      <c r="L1727" s="1015"/>
      <c r="M1727" s="1015"/>
      <c r="N1727" s="1016"/>
      <c r="O1727" s="1015"/>
      <c r="P1727" s="1015"/>
      <c r="Q1727" s="1015"/>
      <c r="R1727" s="1015"/>
      <c r="S1727" s="1016"/>
    </row>
    <row r="1728" spans="1:19">
      <c r="A1728" s="1012" t="s">
        <v>39</v>
      </c>
      <c r="B1728" s="1012" t="s">
        <v>283</v>
      </c>
      <c r="C1728" s="1012" t="s">
        <v>2557</v>
      </c>
      <c r="D1728" s="1012" t="s">
        <v>2558</v>
      </c>
      <c r="E1728" s="1012" t="s">
        <v>42</v>
      </c>
      <c r="F1728" s="1013">
        <v>40396</v>
      </c>
      <c r="G1728" s="1012" t="s">
        <v>283</v>
      </c>
      <c r="H1728" s="1015"/>
      <c r="I1728" s="1015"/>
      <c r="J1728" s="1015"/>
      <c r="K1728" s="1012" t="s">
        <v>283</v>
      </c>
      <c r="L1728" s="1015">
        <v>11000000</v>
      </c>
      <c r="M1728" s="1015"/>
      <c r="N1728" s="1016">
        <v>11000</v>
      </c>
      <c r="O1728" s="1015">
        <v>1000</v>
      </c>
      <c r="P1728" s="1015"/>
      <c r="Q1728" s="1015"/>
      <c r="R1728" s="1015"/>
      <c r="S1728" s="1016"/>
    </row>
    <row r="1729" spans="1:19">
      <c r="A1729" s="1012" t="s">
        <v>2559</v>
      </c>
      <c r="B1729" s="1012"/>
      <c r="C1729" s="1012" t="s">
        <v>2560</v>
      </c>
      <c r="D1729" s="1012" t="s">
        <v>1055</v>
      </c>
      <c r="E1729" s="1012" t="s">
        <v>105</v>
      </c>
      <c r="F1729" s="1013">
        <v>39787</v>
      </c>
      <c r="G1729" s="1012" t="s">
        <v>284</v>
      </c>
      <c r="H1729" s="1015">
        <v>42750000</v>
      </c>
      <c r="I1729" s="1015">
        <v>0</v>
      </c>
      <c r="J1729" s="1015">
        <v>51088046.140000001</v>
      </c>
      <c r="K1729" s="1012" t="s">
        <v>1196</v>
      </c>
      <c r="L1729" s="1015"/>
      <c r="M1729" s="1015"/>
      <c r="N1729" s="1016"/>
      <c r="O1729" s="1015"/>
      <c r="P1729" s="1015"/>
      <c r="Q1729" s="1015"/>
      <c r="R1729" s="1015"/>
      <c r="S1729" s="1016"/>
    </row>
    <row r="1730" spans="1:19">
      <c r="A1730" s="1012" t="s">
        <v>2559</v>
      </c>
      <c r="B1730" s="1012" t="s">
        <v>283</v>
      </c>
      <c r="C1730" s="1012" t="s">
        <v>2560</v>
      </c>
      <c r="D1730" s="1012" t="s">
        <v>1055</v>
      </c>
      <c r="E1730" s="1012" t="s">
        <v>105</v>
      </c>
      <c r="F1730" s="1013">
        <v>41183</v>
      </c>
      <c r="G1730" s="1012" t="s">
        <v>283</v>
      </c>
      <c r="H1730" s="1015"/>
      <c r="I1730" s="1015"/>
      <c r="J1730" s="1015"/>
      <c r="K1730" s="1012" t="s">
        <v>283</v>
      </c>
      <c r="L1730" s="1015">
        <v>42750000</v>
      </c>
      <c r="M1730" s="1015"/>
      <c r="N1730" s="1016">
        <v>42750</v>
      </c>
      <c r="O1730" s="1015">
        <v>1000</v>
      </c>
      <c r="P1730" s="1015"/>
      <c r="Q1730" s="1015"/>
      <c r="R1730" s="1015"/>
      <c r="S1730" s="1016"/>
    </row>
    <row r="1731" spans="1:19">
      <c r="A1731" s="1012" t="s">
        <v>2561</v>
      </c>
      <c r="B1731" s="1012"/>
      <c r="C1731" s="1012" t="s">
        <v>2562</v>
      </c>
      <c r="D1731" s="1012" t="s">
        <v>1041</v>
      </c>
      <c r="E1731" s="1012" t="s">
        <v>11</v>
      </c>
      <c r="F1731" s="1013">
        <v>39871</v>
      </c>
      <c r="G1731" s="1012" t="s">
        <v>284</v>
      </c>
      <c r="H1731" s="1015">
        <v>17299000</v>
      </c>
      <c r="I1731" s="1015">
        <v>0</v>
      </c>
      <c r="J1731" s="1015">
        <v>19401361.890000001</v>
      </c>
      <c r="K1731" s="1012" t="s">
        <v>898</v>
      </c>
      <c r="L1731" s="1015"/>
      <c r="M1731" s="1015"/>
      <c r="N1731" s="1016"/>
      <c r="O1731" s="1015"/>
      <c r="P1731" s="1015"/>
      <c r="Q1731" s="1015"/>
      <c r="R1731" s="1015"/>
      <c r="S1731" s="1016"/>
    </row>
    <row r="1732" spans="1:19">
      <c r="A1732" s="1012" t="s">
        <v>2561</v>
      </c>
      <c r="B1732" s="1012" t="s">
        <v>283</v>
      </c>
      <c r="C1732" s="1012" t="s">
        <v>2562</v>
      </c>
      <c r="D1732" s="1012" t="s">
        <v>1041</v>
      </c>
      <c r="E1732" s="1012" t="s">
        <v>11</v>
      </c>
      <c r="F1732" s="1013">
        <v>41093</v>
      </c>
      <c r="G1732" s="1012" t="s">
        <v>283</v>
      </c>
      <c r="H1732" s="1015"/>
      <c r="I1732" s="1015"/>
      <c r="J1732" s="1015"/>
      <c r="K1732" s="1012" t="s">
        <v>283</v>
      </c>
      <c r="L1732" s="1015">
        <v>15638296</v>
      </c>
      <c r="M1732" s="1015">
        <v>-234574.44</v>
      </c>
      <c r="N1732" s="1016">
        <v>17299</v>
      </c>
      <c r="O1732" s="1015">
        <v>904</v>
      </c>
      <c r="P1732" s="1015">
        <v>-1660704</v>
      </c>
      <c r="Q1732" s="1015"/>
      <c r="R1732" s="1015"/>
      <c r="S1732" s="1016"/>
    </row>
    <row r="1733" spans="1:19">
      <c r="A1733" s="1012" t="s">
        <v>2561</v>
      </c>
      <c r="B1733" s="1012" t="s">
        <v>283</v>
      </c>
      <c r="C1733" s="1012" t="s">
        <v>2562</v>
      </c>
      <c r="D1733" s="1012" t="s">
        <v>1041</v>
      </c>
      <c r="E1733" s="1012" t="s">
        <v>11</v>
      </c>
      <c r="F1733" s="1013">
        <v>41115</v>
      </c>
      <c r="G1733" s="1012" t="s">
        <v>283</v>
      </c>
      <c r="H1733" s="1015"/>
      <c r="I1733" s="1015"/>
      <c r="J1733" s="1015"/>
      <c r="K1733" s="1012" t="s">
        <v>283</v>
      </c>
      <c r="L1733" s="1015"/>
      <c r="M1733" s="1015"/>
      <c r="N1733" s="1016"/>
      <c r="O1733" s="1015"/>
      <c r="P1733" s="1015"/>
      <c r="Q1733" s="1015"/>
      <c r="R1733" s="1015">
        <v>1100000</v>
      </c>
      <c r="S1733" s="1016">
        <v>399970.34</v>
      </c>
    </row>
    <row r="1734" spans="1:19">
      <c r="A1734" s="1012" t="s">
        <v>2563</v>
      </c>
      <c r="B1734" s="1012" t="s">
        <v>933</v>
      </c>
      <c r="C1734" s="1012" t="s">
        <v>2564</v>
      </c>
      <c r="D1734" s="1012" t="s">
        <v>2031</v>
      </c>
      <c r="E1734" s="1012" t="s">
        <v>60</v>
      </c>
      <c r="F1734" s="1013">
        <v>39948</v>
      </c>
      <c r="G1734" s="1012" t="s">
        <v>285</v>
      </c>
      <c r="H1734" s="1015">
        <v>4862000</v>
      </c>
      <c r="I1734" s="1015">
        <v>0</v>
      </c>
      <c r="J1734" s="1015">
        <v>5718111.1399999997</v>
      </c>
      <c r="K1734" s="1012" t="s">
        <v>1196</v>
      </c>
      <c r="L1734" s="1015"/>
      <c r="M1734" s="1015"/>
      <c r="N1734" s="1016"/>
      <c r="O1734" s="1015"/>
      <c r="P1734" s="1015"/>
      <c r="Q1734" s="1015"/>
      <c r="R1734" s="1015"/>
      <c r="S1734" s="1016"/>
    </row>
    <row r="1735" spans="1:19">
      <c r="A1735" s="1012" t="s">
        <v>2563</v>
      </c>
      <c r="B1735" s="1012" t="s">
        <v>283</v>
      </c>
      <c r="C1735" s="1012" t="s">
        <v>2564</v>
      </c>
      <c r="D1735" s="1012" t="s">
        <v>2031</v>
      </c>
      <c r="E1735" s="1012" t="s">
        <v>60</v>
      </c>
      <c r="F1735" s="1013">
        <v>40794</v>
      </c>
      <c r="G1735" s="1012" t="s">
        <v>283</v>
      </c>
      <c r="H1735" s="1015"/>
      <c r="I1735" s="1015"/>
      <c r="J1735" s="1015"/>
      <c r="K1735" s="1012" t="s">
        <v>283</v>
      </c>
      <c r="L1735" s="1015">
        <v>4862000</v>
      </c>
      <c r="M1735" s="1015"/>
      <c r="N1735" s="1016">
        <v>4862</v>
      </c>
      <c r="O1735" s="1015">
        <v>1000</v>
      </c>
      <c r="P1735" s="1015"/>
      <c r="Q1735" s="1015"/>
      <c r="R1735" s="1015">
        <v>243000</v>
      </c>
      <c r="S1735" s="1016">
        <v>243</v>
      </c>
    </row>
    <row r="1736" spans="1:19">
      <c r="A1736" s="1012" t="s">
        <v>2565</v>
      </c>
      <c r="B1736" s="1012" t="s">
        <v>900</v>
      </c>
      <c r="C1736" s="1012" t="s">
        <v>2566</v>
      </c>
      <c r="D1736" s="1012" t="s">
        <v>2567</v>
      </c>
      <c r="E1736" s="1012" t="s">
        <v>89</v>
      </c>
      <c r="F1736" s="1013">
        <v>39836</v>
      </c>
      <c r="G1736" s="1012" t="s">
        <v>285</v>
      </c>
      <c r="H1736" s="1015">
        <v>5000000</v>
      </c>
      <c r="I1736" s="1015">
        <v>0</v>
      </c>
      <c r="J1736" s="1015">
        <v>5955472.2199999997</v>
      </c>
      <c r="K1736" s="1012" t="s">
        <v>1196</v>
      </c>
      <c r="L1736" s="1015"/>
      <c r="M1736" s="1015"/>
      <c r="N1736" s="1016"/>
      <c r="O1736" s="1015"/>
      <c r="P1736" s="1015"/>
      <c r="Q1736" s="1015"/>
      <c r="R1736" s="1015"/>
      <c r="S1736" s="1016"/>
    </row>
    <row r="1737" spans="1:19">
      <c r="A1737" s="1012" t="s">
        <v>2565</v>
      </c>
      <c r="B1737" s="1012" t="s">
        <v>283</v>
      </c>
      <c r="C1737" s="1012" t="s">
        <v>2566</v>
      </c>
      <c r="D1737" s="1012" t="s">
        <v>2567</v>
      </c>
      <c r="E1737" s="1012" t="s">
        <v>89</v>
      </c>
      <c r="F1737" s="1013">
        <v>40780</v>
      </c>
      <c r="G1737" s="1012" t="s">
        <v>283</v>
      </c>
      <c r="H1737" s="1015"/>
      <c r="I1737" s="1015"/>
      <c r="J1737" s="1015"/>
      <c r="K1737" s="1012" t="s">
        <v>283</v>
      </c>
      <c r="L1737" s="1015">
        <v>5000000</v>
      </c>
      <c r="M1737" s="1015"/>
      <c r="N1737" s="1016">
        <v>5000</v>
      </c>
      <c r="O1737" s="1015">
        <v>1000</v>
      </c>
      <c r="P1737" s="1015"/>
      <c r="Q1737" s="1015"/>
      <c r="R1737" s="1015">
        <v>250000</v>
      </c>
      <c r="S1737" s="1016">
        <v>250</v>
      </c>
    </row>
    <row r="1738" spans="1:19">
      <c r="A1738" s="1012" t="s">
        <v>2568</v>
      </c>
      <c r="B1738" s="1012" t="s">
        <v>1013</v>
      </c>
      <c r="C1738" s="1012" t="s">
        <v>2569</v>
      </c>
      <c r="D1738" s="1012" t="s">
        <v>2570</v>
      </c>
      <c r="E1738" s="1012" t="s">
        <v>998</v>
      </c>
      <c r="F1738" s="1013">
        <v>39787</v>
      </c>
      <c r="G1738" s="1012" t="s">
        <v>284</v>
      </c>
      <c r="H1738" s="1015">
        <v>9550000</v>
      </c>
      <c r="I1738" s="1015">
        <v>0</v>
      </c>
      <c r="J1738" s="1015">
        <v>13504763.890000001</v>
      </c>
      <c r="K1738" s="1012" t="s">
        <v>1196</v>
      </c>
      <c r="L1738" s="1015"/>
      <c r="M1738" s="1015"/>
      <c r="N1738" s="1016"/>
      <c r="O1738" s="1015"/>
      <c r="P1738" s="1015"/>
      <c r="Q1738" s="1015"/>
      <c r="R1738" s="1015"/>
      <c r="S1738" s="1016"/>
    </row>
    <row r="1739" spans="1:19">
      <c r="A1739" s="1012" t="s">
        <v>2568</v>
      </c>
      <c r="B1739" s="1012" t="s">
        <v>283</v>
      </c>
      <c r="C1739" s="1012" t="s">
        <v>2569</v>
      </c>
      <c r="D1739" s="1012" t="s">
        <v>2570</v>
      </c>
      <c r="E1739" s="1012" t="s">
        <v>998</v>
      </c>
      <c r="F1739" s="1013">
        <v>40745</v>
      </c>
      <c r="G1739" s="1012" t="s">
        <v>283</v>
      </c>
      <c r="H1739" s="1015"/>
      <c r="I1739" s="1015"/>
      <c r="J1739" s="1015"/>
      <c r="K1739" s="1012" t="s">
        <v>283</v>
      </c>
      <c r="L1739" s="1015">
        <v>9550000</v>
      </c>
      <c r="M1739" s="1015"/>
      <c r="N1739" s="1016">
        <v>9550</v>
      </c>
      <c r="O1739" s="1015">
        <v>1000</v>
      </c>
      <c r="P1739" s="1015"/>
      <c r="Q1739" s="1015"/>
      <c r="R1739" s="1015"/>
      <c r="S1739" s="1016"/>
    </row>
    <row r="1740" spans="1:19">
      <c r="A1740" s="1012" t="s">
        <v>2568</v>
      </c>
      <c r="B1740" s="1012" t="s">
        <v>283</v>
      </c>
      <c r="C1740" s="1012" t="s">
        <v>2569</v>
      </c>
      <c r="D1740" s="1012" t="s">
        <v>2570</v>
      </c>
      <c r="E1740" s="1012" t="s">
        <v>998</v>
      </c>
      <c r="F1740" s="1013">
        <v>42137</v>
      </c>
      <c r="G1740" s="1012" t="s">
        <v>283</v>
      </c>
      <c r="H1740" s="1015"/>
      <c r="I1740" s="1015"/>
      <c r="J1740" s="1015"/>
      <c r="K1740" s="1012" t="s">
        <v>283</v>
      </c>
      <c r="L1740" s="1015"/>
      <c r="M1740" s="1015"/>
      <c r="N1740" s="1016"/>
      <c r="O1740" s="1015"/>
      <c r="P1740" s="1015"/>
      <c r="Q1740" s="1015"/>
      <c r="R1740" s="1015">
        <v>2700000</v>
      </c>
      <c r="S1740" s="1016">
        <v>231890.71</v>
      </c>
    </row>
    <row r="1741" spans="1:19">
      <c r="A1741" s="1012" t="s">
        <v>2571</v>
      </c>
      <c r="B1741" s="1012" t="s">
        <v>924</v>
      </c>
      <c r="C1741" s="1012" t="s">
        <v>2572</v>
      </c>
      <c r="D1741" s="1012" t="s">
        <v>2573</v>
      </c>
      <c r="E1741" s="1012" t="s">
        <v>15</v>
      </c>
      <c r="F1741" s="1013">
        <v>39976</v>
      </c>
      <c r="G1741" s="1012" t="s">
        <v>285</v>
      </c>
      <c r="H1741" s="1015">
        <v>2760000</v>
      </c>
      <c r="I1741" s="1015">
        <v>0</v>
      </c>
      <c r="J1741" s="1015">
        <v>3202464.28</v>
      </c>
      <c r="K1741" s="1012" t="s">
        <v>898</v>
      </c>
      <c r="L1741" s="1015"/>
      <c r="M1741" s="1015"/>
      <c r="N1741" s="1016"/>
      <c r="O1741" s="1015"/>
      <c r="P1741" s="1015"/>
      <c r="Q1741" s="1015"/>
      <c r="R1741" s="1015"/>
      <c r="S1741" s="1016"/>
    </row>
    <row r="1742" spans="1:19">
      <c r="A1742" s="1012" t="s">
        <v>2571</v>
      </c>
      <c r="B1742" s="1012" t="s">
        <v>283</v>
      </c>
      <c r="C1742" s="1012" t="s">
        <v>2572</v>
      </c>
      <c r="D1742" s="1012" t="s">
        <v>2573</v>
      </c>
      <c r="E1742" s="1012" t="s">
        <v>15</v>
      </c>
      <c r="F1742" s="1013">
        <v>42184</v>
      </c>
      <c r="G1742" s="1012" t="s">
        <v>283</v>
      </c>
      <c r="H1742" s="1015"/>
      <c r="I1742" s="1015"/>
      <c r="J1742" s="1015"/>
      <c r="K1742" s="1012" t="s">
        <v>283</v>
      </c>
      <c r="L1742" s="1015">
        <v>2722050</v>
      </c>
      <c r="M1742" s="1015"/>
      <c r="N1742" s="1016">
        <v>2760</v>
      </c>
      <c r="O1742" s="1015">
        <v>986.25</v>
      </c>
      <c r="P1742" s="1015">
        <v>-37950</v>
      </c>
      <c r="Q1742" s="1015"/>
      <c r="R1742" s="1015">
        <v>140617.94</v>
      </c>
      <c r="S1742" s="1016">
        <v>138</v>
      </c>
    </row>
    <row r="1743" spans="1:19">
      <c r="A1743" s="1012" t="s">
        <v>2571</v>
      </c>
      <c r="B1743" s="1012" t="s">
        <v>283</v>
      </c>
      <c r="C1743" s="1012" t="s">
        <v>2572</v>
      </c>
      <c r="D1743" s="1012" t="s">
        <v>2573</v>
      </c>
      <c r="E1743" s="1012" t="s">
        <v>15</v>
      </c>
      <c r="F1743" s="1013">
        <v>42222</v>
      </c>
      <c r="G1743" s="1012" t="s">
        <v>283</v>
      </c>
      <c r="H1743" s="1015"/>
      <c r="I1743" s="1015"/>
      <c r="J1743" s="1015"/>
      <c r="K1743" s="1012" t="s">
        <v>283</v>
      </c>
      <c r="L1743" s="1015"/>
      <c r="M1743" s="1015">
        <v>-25000</v>
      </c>
      <c r="N1743" s="1016"/>
      <c r="O1743" s="1015"/>
      <c r="P1743" s="1015"/>
      <c r="Q1743" s="1015"/>
      <c r="R1743" s="1015"/>
      <c r="S1743" s="1016"/>
    </row>
    <row r="1744" spans="1:19">
      <c r="A1744" s="1012" t="s">
        <v>2574</v>
      </c>
      <c r="B1744" s="1012" t="s">
        <v>858</v>
      </c>
      <c r="C1744" s="1012" t="s">
        <v>2575</v>
      </c>
      <c r="D1744" s="1012" t="s">
        <v>2576</v>
      </c>
      <c r="E1744" s="1012" t="s">
        <v>939</v>
      </c>
      <c r="F1744" s="1013">
        <v>39787</v>
      </c>
      <c r="G1744" s="1012" t="s">
        <v>284</v>
      </c>
      <c r="H1744" s="1015">
        <v>70000000</v>
      </c>
      <c r="I1744" s="1015">
        <v>0</v>
      </c>
      <c r="J1744" s="1015">
        <v>85247569.909999996</v>
      </c>
      <c r="K1744" s="1012" t="s">
        <v>1196</v>
      </c>
      <c r="L1744" s="1015"/>
      <c r="M1744" s="1015"/>
      <c r="N1744" s="1016"/>
      <c r="O1744" s="1015"/>
      <c r="P1744" s="1015"/>
      <c r="Q1744" s="1015"/>
      <c r="R1744" s="1015"/>
      <c r="S1744" s="1016"/>
    </row>
    <row r="1745" spans="1:19">
      <c r="A1745" s="1012" t="s">
        <v>2574</v>
      </c>
      <c r="B1745" s="1012" t="s">
        <v>283</v>
      </c>
      <c r="C1745" s="1012" t="s">
        <v>2575</v>
      </c>
      <c r="D1745" s="1012" t="s">
        <v>2576</v>
      </c>
      <c r="E1745" s="1012" t="s">
        <v>939</v>
      </c>
      <c r="F1745" s="1013">
        <v>41129</v>
      </c>
      <c r="G1745" s="1012" t="s">
        <v>283</v>
      </c>
      <c r="H1745" s="1015"/>
      <c r="I1745" s="1015"/>
      <c r="J1745" s="1015"/>
      <c r="K1745" s="1012" t="s">
        <v>283</v>
      </c>
      <c r="L1745" s="1015">
        <v>70000000</v>
      </c>
      <c r="M1745" s="1015"/>
      <c r="N1745" s="1016">
        <v>70000</v>
      </c>
      <c r="O1745" s="1015">
        <v>1000</v>
      </c>
      <c r="P1745" s="1015"/>
      <c r="Q1745" s="1015"/>
      <c r="R1745" s="1015"/>
      <c r="S1745" s="1016"/>
    </row>
    <row r="1746" spans="1:19">
      <c r="A1746" s="1012" t="s">
        <v>2574</v>
      </c>
      <c r="B1746" s="1012" t="s">
        <v>283</v>
      </c>
      <c r="C1746" s="1012" t="s">
        <v>2575</v>
      </c>
      <c r="D1746" s="1012" t="s">
        <v>2576</v>
      </c>
      <c r="E1746" s="1012" t="s">
        <v>939</v>
      </c>
      <c r="F1746" s="1013">
        <v>41423</v>
      </c>
      <c r="G1746" s="1012" t="s">
        <v>283</v>
      </c>
      <c r="H1746" s="1015"/>
      <c r="I1746" s="1015"/>
      <c r="J1746" s="1015"/>
      <c r="K1746" s="1012" t="s">
        <v>283</v>
      </c>
      <c r="L1746" s="1015"/>
      <c r="M1746" s="1015"/>
      <c r="N1746" s="1016"/>
      <c r="O1746" s="1015"/>
      <c r="P1746" s="1015"/>
      <c r="Q1746" s="1015"/>
      <c r="R1746" s="1015">
        <v>2287197</v>
      </c>
      <c r="S1746" s="1016">
        <v>703753</v>
      </c>
    </row>
    <row r="1747" spans="1:19">
      <c r="A1747" s="1012" t="s">
        <v>2577</v>
      </c>
      <c r="B1747" s="1012" t="s">
        <v>900</v>
      </c>
      <c r="C1747" s="1012" t="s">
        <v>2578</v>
      </c>
      <c r="D1747" s="1012" t="s">
        <v>1362</v>
      </c>
      <c r="E1747" s="1012" t="s">
        <v>166</v>
      </c>
      <c r="F1747" s="1013">
        <v>39885</v>
      </c>
      <c r="G1747" s="1012" t="s">
        <v>285</v>
      </c>
      <c r="H1747" s="1015">
        <v>18215000</v>
      </c>
      <c r="I1747" s="1015">
        <v>0</v>
      </c>
      <c r="J1747" s="1015">
        <v>21632668.609999999</v>
      </c>
      <c r="K1747" s="1012" t="s">
        <v>1196</v>
      </c>
      <c r="L1747" s="1015"/>
      <c r="M1747" s="1015"/>
      <c r="N1747" s="1016"/>
      <c r="O1747" s="1015"/>
      <c r="P1747" s="1015"/>
      <c r="Q1747" s="1015"/>
      <c r="R1747" s="1015"/>
      <c r="S1747" s="1016"/>
    </row>
    <row r="1748" spans="1:19">
      <c r="A1748" s="1012" t="s">
        <v>2577</v>
      </c>
      <c r="B1748" s="1012" t="s">
        <v>283</v>
      </c>
      <c r="C1748" s="1012" t="s">
        <v>2578</v>
      </c>
      <c r="D1748" s="1012" t="s">
        <v>1362</v>
      </c>
      <c r="E1748" s="1012" t="s">
        <v>166</v>
      </c>
      <c r="F1748" s="1013">
        <v>40808</v>
      </c>
      <c r="G1748" s="1012" t="s">
        <v>283</v>
      </c>
      <c r="H1748" s="1015"/>
      <c r="I1748" s="1015"/>
      <c r="J1748" s="1015"/>
      <c r="K1748" s="1012" t="s">
        <v>283</v>
      </c>
      <c r="L1748" s="1015">
        <v>18215000</v>
      </c>
      <c r="M1748" s="1015"/>
      <c r="N1748" s="1016">
        <v>18215</v>
      </c>
      <c r="O1748" s="1015">
        <v>1000</v>
      </c>
      <c r="P1748" s="1015"/>
      <c r="Q1748" s="1015"/>
      <c r="R1748" s="1015">
        <v>911000</v>
      </c>
      <c r="S1748" s="1016">
        <v>911</v>
      </c>
    </row>
    <row r="1749" spans="1:19">
      <c r="A1749" s="1012" t="s">
        <v>2579</v>
      </c>
      <c r="B1749" s="1012" t="s">
        <v>924</v>
      </c>
      <c r="C1749" s="1012" t="s">
        <v>2580</v>
      </c>
      <c r="D1749" s="1012" t="s">
        <v>2581</v>
      </c>
      <c r="E1749" s="1012" t="s">
        <v>939</v>
      </c>
      <c r="F1749" s="1013">
        <v>39899</v>
      </c>
      <c r="G1749" s="1012" t="s">
        <v>285</v>
      </c>
      <c r="H1749" s="1015">
        <v>30000000</v>
      </c>
      <c r="I1749" s="1015">
        <v>0</v>
      </c>
      <c r="J1749" s="1015">
        <v>11803691.75</v>
      </c>
      <c r="K1749" s="1012" t="s">
        <v>898</v>
      </c>
      <c r="L1749" s="1015"/>
      <c r="M1749" s="1015"/>
      <c r="N1749" s="1016"/>
      <c r="O1749" s="1015"/>
      <c r="P1749" s="1015"/>
      <c r="Q1749" s="1015"/>
      <c r="R1749" s="1015"/>
      <c r="S1749" s="1016"/>
    </row>
    <row r="1750" spans="1:19">
      <c r="A1750" s="1012" t="s">
        <v>2579</v>
      </c>
      <c r="B1750" s="1012" t="s">
        <v>283</v>
      </c>
      <c r="C1750" s="1012" t="s">
        <v>2580</v>
      </c>
      <c r="D1750" s="1012" t="s">
        <v>2581</v>
      </c>
      <c r="E1750" s="1012" t="s">
        <v>939</v>
      </c>
      <c r="F1750" s="1013">
        <v>41568</v>
      </c>
      <c r="G1750" s="1012" t="s">
        <v>283</v>
      </c>
      <c r="H1750" s="1015"/>
      <c r="I1750" s="1015"/>
      <c r="J1750" s="1015"/>
      <c r="K1750" s="1012" t="s">
        <v>283</v>
      </c>
      <c r="L1750" s="1015">
        <v>9000000</v>
      </c>
      <c r="M1750" s="1015"/>
      <c r="N1750" s="1016">
        <v>30000</v>
      </c>
      <c r="O1750" s="1015">
        <v>300</v>
      </c>
      <c r="P1750" s="1015">
        <v>-21000000</v>
      </c>
      <c r="Q1750" s="1015"/>
      <c r="R1750" s="1015">
        <v>631941.75</v>
      </c>
      <c r="S1750" s="1016">
        <v>1500</v>
      </c>
    </row>
    <row r="1751" spans="1:19">
      <c r="A1751" s="1012" t="s">
        <v>2579</v>
      </c>
      <c r="B1751" s="1012" t="s">
        <v>283</v>
      </c>
      <c r="C1751" s="1012" t="s">
        <v>2580</v>
      </c>
      <c r="D1751" s="1012" t="s">
        <v>2581</v>
      </c>
      <c r="E1751" s="1012" t="s">
        <v>939</v>
      </c>
      <c r="F1751" s="1013">
        <v>41645</v>
      </c>
      <c r="G1751" s="1012" t="s">
        <v>283</v>
      </c>
      <c r="H1751" s="1015"/>
      <c r="I1751" s="1015"/>
      <c r="J1751" s="1015"/>
      <c r="K1751" s="1012" t="s">
        <v>283</v>
      </c>
      <c r="L1751" s="1015"/>
      <c r="M1751" s="1015">
        <v>-90000</v>
      </c>
      <c r="N1751" s="1016"/>
      <c r="O1751" s="1015"/>
      <c r="P1751" s="1015"/>
      <c r="Q1751" s="1015"/>
      <c r="R1751" s="1015"/>
      <c r="S1751" s="1016"/>
    </row>
    <row r="1752" spans="1:19">
      <c r="A1752" s="1012" t="s">
        <v>2582</v>
      </c>
      <c r="B1752" s="1012" t="s">
        <v>924</v>
      </c>
      <c r="C1752" s="1012" t="s">
        <v>2583</v>
      </c>
      <c r="D1752" s="1012" t="s">
        <v>1507</v>
      </c>
      <c r="E1752" s="1012" t="s">
        <v>998</v>
      </c>
      <c r="F1752" s="1013">
        <v>39885</v>
      </c>
      <c r="G1752" s="1012" t="s">
        <v>285</v>
      </c>
      <c r="H1752" s="1015">
        <v>3000000</v>
      </c>
      <c r="I1752" s="1015">
        <v>0</v>
      </c>
      <c r="J1752" s="1015">
        <v>5031220.5</v>
      </c>
      <c r="K1752" s="1012" t="s">
        <v>1196</v>
      </c>
      <c r="L1752" s="1015"/>
      <c r="M1752" s="1015"/>
      <c r="N1752" s="1016"/>
      <c r="O1752" s="1015"/>
      <c r="P1752" s="1015"/>
      <c r="Q1752" s="1015"/>
      <c r="R1752" s="1015"/>
      <c r="S1752" s="1016"/>
    </row>
    <row r="1753" spans="1:19">
      <c r="A1753" s="1012" t="s">
        <v>2582</v>
      </c>
      <c r="B1753" s="1012" t="s">
        <v>283</v>
      </c>
      <c r="C1753" s="1012" t="s">
        <v>2583</v>
      </c>
      <c r="D1753" s="1012" t="s">
        <v>1507</v>
      </c>
      <c r="E1753" s="1012" t="s">
        <v>998</v>
      </c>
      <c r="F1753" s="1013">
        <v>43110</v>
      </c>
      <c r="G1753" s="1012" t="s">
        <v>283</v>
      </c>
      <c r="H1753" s="1015"/>
      <c r="I1753" s="1015"/>
      <c r="J1753" s="1015"/>
      <c r="K1753" s="1012" t="s">
        <v>283</v>
      </c>
      <c r="L1753" s="1015">
        <v>3000000</v>
      </c>
      <c r="M1753" s="1015"/>
      <c r="N1753" s="1016">
        <v>3000</v>
      </c>
      <c r="O1753" s="1015">
        <v>1000</v>
      </c>
      <c r="P1753" s="1015"/>
      <c r="Q1753" s="1015"/>
      <c r="R1753" s="1015">
        <v>150000</v>
      </c>
      <c r="S1753" s="1016">
        <v>150</v>
      </c>
    </row>
    <row r="1754" spans="1:19">
      <c r="A1754" s="1012" t="s">
        <v>2584</v>
      </c>
      <c r="B1754" s="1012" t="s">
        <v>2585</v>
      </c>
      <c r="C1754" s="1012" t="s">
        <v>2586</v>
      </c>
      <c r="D1754" s="1012" t="s">
        <v>2587</v>
      </c>
      <c r="E1754" s="1012" t="s">
        <v>89</v>
      </c>
      <c r="F1754" s="1013">
        <v>39927</v>
      </c>
      <c r="G1754" s="1012" t="s">
        <v>285</v>
      </c>
      <c r="H1754" s="1015">
        <v>60000000</v>
      </c>
      <c r="I1754" s="1015">
        <v>0</v>
      </c>
      <c r="J1754" s="1015">
        <v>75757163.030000001</v>
      </c>
      <c r="K1754" s="1012" t="s">
        <v>1196</v>
      </c>
      <c r="L1754" s="1015"/>
      <c r="M1754" s="1015"/>
      <c r="N1754" s="1016"/>
      <c r="O1754" s="1015"/>
      <c r="P1754" s="1015"/>
      <c r="Q1754" s="1015"/>
      <c r="R1754" s="1015"/>
      <c r="S1754" s="1016"/>
    </row>
    <row r="1755" spans="1:19">
      <c r="A1755" s="1012" t="s">
        <v>2584</v>
      </c>
      <c r="B1755" s="1012" t="s">
        <v>283</v>
      </c>
      <c r="C1755" s="1012" t="s">
        <v>2586</v>
      </c>
      <c r="D1755" s="1012" t="s">
        <v>2587</v>
      </c>
      <c r="E1755" s="1012" t="s">
        <v>89</v>
      </c>
      <c r="F1755" s="1013">
        <v>41327</v>
      </c>
      <c r="G1755" s="1012" t="s">
        <v>283</v>
      </c>
      <c r="H1755" s="1015"/>
      <c r="I1755" s="1015"/>
      <c r="J1755" s="1015"/>
      <c r="K1755" s="1012" t="s">
        <v>283</v>
      </c>
      <c r="L1755" s="1015">
        <v>60000000.001500003</v>
      </c>
      <c r="M1755" s="1015"/>
      <c r="N1755" s="1016">
        <v>12903225.710000001</v>
      </c>
      <c r="O1755" s="1015">
        <v>4.6500000000000004</v>
      </c>
      <c r="P1755" s="1015"/>
      <c r="Q1755" s="1015">
        <v>2999999.9985000002</v>
      </c>
      <c r="R1755" s="1015"/>
      <c r="S1755" s="1016"/>
    </row>
    <row r="1756" spans="1:19">
      <c r="A1756" s="1012" t="s">
        <v>2588</v>
      </c>
      <c r="B1756" s="1012" t="s">
        <v>2589</v>
      </c>
      <c r="C1756" s="1012" t="s">
        <v>2590</v>
      </c>
      <c r="D1756" s="1012" t="s">
        <v>2591</v>
      </c>
      <c r="E1756" s="1012" t="s">
        <v>56</v>
      </c>
      <c r="F1756" s="1013">
        <v>39787</v>
      </c>
      <c r="G1756" s="1012" t="s">
        <v>284</v>
      </c>
      <c r="H1756" s="1015">
        <v>36842000</v>
      </c>
      <c r="I1756" s="1015">
        <v>0</v>
      </c>
      <c r="J1756" s="1015">
        <v>42514919.189999998</v>
      </c>
      <c r="K1756" s="1012" t="s">
        <v>1196</v>
      </c>
      <c r="L1756" s="1015"/>
      <c r="M1756" s="1015"/>
      <c r="N1756" s="1016"/>
      <c r="O1756" s="1015"/>
      <c r="P1756" s="1015"/>
      <c r="Q1756" s="1015"/>
      <c r="R1756" s="1015"/>
      <c r="S1756" s="1016"/>
    </row>
    <row r="1757" spans="1:19">
      <c r="A1757" s="1012" t="s">
        <v>2588</v>
      </c>
      <c r="B1757" s="1012" t="s">
        <v>283</v>
      </c>
      <c r="C1757" s="1012" t="s">
        <v>2590</v>
      </c>
      <c r="D1757" s="1012" t="s">
        <v>2591</v>
      </c>
      <c r="E1757" s="1012" t="s">
        <v>56</v>
      </c>
      <c r="F1757" s="1013">
        <v>40891</v>
      </c>
      <c r="G1757" s="1012" t="s">
        <v>283</v>
      </c>
      <c r="H1757" s="1015"/>
      <c r="I1757" s="1015"/>
      <c r="J1757" s="1015"/>
      <c r="K1757" s="1012" t="s">
        <v>283</v>
      </c>
      <c r="L1757" s="1015">
        <v>36842000</v>
      </c>
      <c r="M1757" s="1015"/>
      <c r="N1757" s="1016">
        <v>36842</v>
      </c>
      <c r="O1757" s="1015">
        <v>1000</v>
      </c>
      <c r="P1757" s="1015"/>
      <c r="Q1757" s="1015"/>
      <c r="R1757" s="1015"/>
      <c r="S1757" s="1016"/>
    </row>
    <row r="1758" spans="1:19">
      <c r="A1758" s="1012" t="s">
        <v>2588</v>
      </c>
      <c r="B1758" s="1012" t="s">
        <v>283</v>
      </c>
      <c r="C1758" s="1012" t="s">
        <v>2590</v>
      </c>
      <c r="D1758" s="1012" t="s">
        <v>2591</v>
      </c>
      <c r="E1758" s="1012" t="s">
        <v>56</v>
      </c>
      <c r="F1758" s="1013">
        <v>42151</v>
      </c>
      <c r="G1758" s="1012" t="s">
        <v>283</v>
      </c>
      <c r="H1758" s="1015"/>
      <c r="I1758" s="1015"/>
      <c r="J1758" s="1015"/>
      <c r="K1758" s="1012" t="s">
        <v>283</v>
      </c>
      <c r="L1758" s="1015"/>
      <c r="M1758" s="1015"/>
      <c r="N1758" s="1016"/>
      <c r="O1758" s="1015"/>
      <c r="P1758" s="1015"/>
      <c r="Q1758" s="1015"/>
      <c r="R1758" s="1015">
        <v>100566.69</v>
      </c>
      <c r="S1758" s="1016">
        <v>488847.45</v>
      </c>
    </row>
    <row r="1759" spans="1:19">
      <c r="A1759" s="1012" t="s">
        <v>2592</v>
      </c>
      <c r="B1759" s="1012" t="s">
        <v>1583</v>
      </c>
      <c r="C1759" s="1012" t="s">
        <v>2593</v>
      </c>
      <c r="D1759" s="1012" t="s">
        <v>2594</v>
      </c>
      <c r="E1759" s="1012" t="s">
        <v>903</v>
      </c>
      <c r="F1759" s="1013">
        <v>40060</v>
      </c>
      <c r="G1759" s="1012" t="s">
        <v>922</v>
      </c>
      <c r="H1759" s="1015">
        <v>1697000</v>
      </c>
      <c r="I1759" s="1015">
        <v>0</v>
      </c>
      <c r="J1759" s="1015">
        <v>2030299.18</v>
      </c>
      <c r="K1759" s="1012" t="s">
        <v>1196</v>
      </c>
      <c r="L1759" s="1015"/>
      <c r="M1759" s="1015"/>
      <c r="N1759" s="1016"/>
      <c r="O1759" s="1015"/>
      <c r="P1759" s="1015"/>
      <c r="Q1759" s="1015"/>
      <c r="R1759" s="1015"/>
      <c r="S1759" s="1016"/>
    </row>
    <row r="1760" spans="1:19">
      <c r="A1760" s="1012" t="s">
        <v>2592</v>
      </c>
      <c r="B1760" s="1012" t="s">
        <v>283</v>
      </c>
      <c r="C1760" s="1012" t="s">
        <v>2593</v>
      </c>
      <c r="D1760" s="1012" t="s">
        <v>2594</v>
      </c>
      <c r="E1760" s="1012" t="s">
        <v>903</v>
      </c>
      <c r="F1760" s="1013">
        <v>40808</v>
      </c>
      <c r="G1760" s="1012" t="s">
        <v>283</v>
      </c>
      <c r="H1760" s="1015"/>
      <c r="I1760" s="1015"/>
      <c r="J1760" s="1015"/>
      <c r="K1760" s="1012" t="s">
        <v>283</v>
      </c>
      <c r="L1760" s="1015">
        <v>1697000</v>
      </c>
      <c r="M1760" s="1015"/>
      <c r="N1760" s="1016">
        <v>1697000</v>
      </c>
      <c r="O1760" s="1015">
        <v>1</v>
      </c>
      <c r="P1760" s="1015"/>
      <c r="Q1760" s="1015"/>
      <c r="R1760" s="1015">
        <v>51000</v>
      </c>
      <c r="S1760" s="1016">
        <v>51000</v>
      </c>
    </row>
    <row r="1761" spans="1:19">
      <c r="A1761" s="1012" t="s">
        <v>2595</v>
      </c>
      <c r="B1761" s="1012" t="s">
        <v>1538</v>
      </c>
      <c r="C1761" s="1012" t="s">
        <v>2596</v>
      </c>
      <c r="D1761" s="1012" t="s">
        <v>1090</v>
      </c>
      <c r="E1761" s="1012" t="s">
        <v>1091</v>
      </c>
      <c r="F1761" s="1013">
        <v>39829</v>
      </c>
      <c r="G1761" s="1012" t="s">
        <v>285</v>
      </c>
      <c r="H1761" s="1015">
        <v>50000000</v>
      </c>
      <c r="I1761" s="1015">
        <v>0</v>
      </c>
      <c r="J1761" s="1015">
        <v>58008472.229999997</v>
      </c>
      <c r="K1761" s="1012" t="s">
        <v>1196</v>
      </c>
      <c r="L1761" s="1015"/>
      <c r="M1761" s="1015"/>
      <c r="N1761" s="1016"/>
      <c r="O1761" s="1015"/>
      <c r="P1761" s="1015"/>
      <c r="Q1761" s="1015"/>
      <c r="R1761" s="1015"/>
      <c r="S1761" s="1016"/>
    </row>
    <row r="1762" spans="1:19">
      <c r="A1762" s="1012" t="s">
        <v>2595</v>
      </c>
      <c r="B1762" s="1012" t="s">
        <v>283</v>
      </c>
      <c r="C1762" s="1012" t="s">
        <v>2596</v>
      </c>
      <c r="D1762" s="1012" t="s">
        <v>1090</v>
      </c>
      <c r="E1762" s="1012" t="s">
        <v>1091</v>
      </c>
      <c r="F1762" s="1013">
        <v>40037</v>
      </c>
      <c r="G1762" s="1012" t="s">
        <v>283</v>
      </c>
      <c r="H1762" s="1015"/>
      <c r="I1762" s="1015"/>
      <c r="J1762" s="1015"/>
      <c r="K1762" s="1012" t="s">
        <v>283</v>
      </c>
      <c r="L1762" s="1015">
        <v>12500000</v>
      </c>
      <c r="M1762" s="1015"/>
      <c r="N1762" s="1016">
        <v>12500</v>
      </c>
      <c r="O1762" s="1015">
        <v>1000</v>
      </c>
      <c r="P1762" s="1015"/>
      <c r="Q1762" s="1015"/>
      <c r="R1762" s="1015"/>
      <c r="S1762" s="1016"/>
    </row>
    <row r="1763" spans="1:19">
      <c r="A1763" s="1012" t="s">
        <v>2595</v>
      </c>
      <c r="B1763" s="1012" t="s">
        <v>283</v>
      </c>
      <c r="C1763" s="1012" t="s">
        <v>2596</v>
      </c>
      <c r="D1763" s="1012" t="s">
        <v>1090</v>
      </c>
      <c r="E1763" s="1012" t="s">
        <v>1091</v>
      </c>
      <c r="F1763" s="1013">
        <v>40723</v>
      </c>
      <c r="G1763" s="1012" t="s">
        <v>283</v>
      </c>
      <c r="H1763" s="1015"/>
      <c r="I1763" s="1015"/>
      <c r="J1763" s="1015"/>
      <c r="K1763" s="1012" t="s">
        <v>283</v>
      </c>
      <c r="L1763" s="1015">
        <v>37500000</v>
      </c>
      <c r="M1763" s="1015"/>
      <c r="N1763" s="1016">
        <v>37500</v>
      </c>
      <c r="O1763" s="1015">
        <v>1000</v>
      </c>
      <c r="P1763" s="1015"/>
      <c r="Q1763" s="1015"/>
      <c r="R1763" s="1015">
        <v>2500000</v>
      </c>
      <c r="S1763" s="1016">
        <v>250</v>
      </c>
    </row>
    <row r="1764" spans="1:19">
      <c r="A1764" s="1012" t="s">
        <v>36</v>
      </c>
      <c r="B1764" s="1012" t="s">
        <v>2597</v>
      </c>
      <c r="C1764" s="1012" t="s">
        <v>2598</v>
      </c>
      <c r="D1764" s="1012" t="s">
        <v>2599</v>
      </c>
      <c r="E1764" s="1012" t="s">
        <v>23</v>
      </c>
      <c r="F1764" s="1013">
        <v>39857</v>
      </c>
      <c r="G1764" s="1012" t="s">
        <v>285</v>
      </c>
      <c r="H1764" s="1015">
        <v>15000000</v>
      </c>
      <c r="I1764" s="1015">
        <v>0</v>
      </c>
      <c r="J1764" s="1015">
        <v>17080708.670000002</v>
      </c>
      <c r="K1764" s="1012" t="s">
        <v>1196</v>
      </c>
      <c r="L1764" s="1015"/>
      <c r="M1764" s="1015"/>
      <c r="N1764" s="1016"/>
      <c r="O1764" s="1015"/>
      <c r="P1764" s="1015"/>
      <c r="Q1764" s="1015"/>
      <c r="R1764" s="1015"/>
      <c r="S1764" s="1016"/>
    </row>
    <row r="1765" spans="1:19">
      <c r="A1765" s="1012" t="s">
        <v>36</v>
      </c>
      <c r="B1765" s="1012" t="s">
        <v>283</v>
      </c>
      <c r="C1765" s="1012" t="s">
        <v>2598</v>
      </c>
      <c r="D1765" s="1012" t="s">
        <v>2599</v>
      </c>
      <c r="E1765" s="1012" t="s">
        <v>23</v>
      </c>
      <c r="F1765" s="1013">
        <v>40450</v>
      </c>
      <c r="G1765" s="1012" t="s">
        <v>283</v>
      </c>
      <c r="H1765" s="1015"/>
      <c r="I1765" s="1015"/>
      <c r="J1765" s="1015"/>
      <c r="K1765" s="1012" t="s">
        <v>283</v>
      </c>
      <c r="L1765" s="1015">
        <v>15000000</v>
      </c>
      <c r="M1765" s="1015"/>
      <c r="N1765" s="1016">
        <v>15000</v>
      </c>
      <c r="O1765" s="1015">
        <v>1000</v>
      </c>
      <c r="P1765" s="1015"/>
      <c r="Q1765" s="1015"/>
      <c r="R1765" s="1015">
        <v>750000</v>
      </c>
      <c r="S1765" s="1016">
        <v>750</v>
      </c>
    </row>
    <row r="1766" spans="1:19">
      <c r="A1766" s="1012" t="s">
        <v>2600</v>
      </c>
      <c r="B1766" s="1012" t="s">
        <v>1049</v>
      </c>
      <c r="C1766" s="1012" t="s">
        <v>2601</v>
      </c>
      <c r="D1766" s="1012" t="s">
        <v>1122</v>
      </c>
      <c r="E1766" s="1012" t="s">
        <v>1072</v>
      </c>
      <c r="F1766" s="1013">
        <v>39749</v>
      </c>
      <c r="G1766" s="1012" t="s">
        <v>284</v>
      </c>
      <c r="H1766" s="1015">
        <v>2000000000</v>
      </c>
      <c r="I1766" s="1015">
        <v>0</v>
      </c>
      <c r="J1766" s="1015">
        <v>2123611111.1199999</v>
      </c>
      <c r="K1766" s="1012" t="s">
        <v>1196</v>
      </c>
      <c r="L1766" s="1015"/>
      <c r="M1766" s="1015"/>
      <c r="N1766" s="1016"/>
      <c r="O1766" s="1015"/>
      <c r="P1766" s="1015"/>
      <c r="Q1766" s="1015"/>
      <c r="R1766" s="1015"/>
      <c r="S1766" s="1016"/>
    </row>
    <row r="1767" spans="1:19">
      <c r="A1767" s="1012" t="s">
        <v>2600</v>
      </c>
      <c r="B1767" s="1012" t="s">
        <v>283</v>
      </c>
      <c r="C1767" s="1012" t="s">
        <v>2601</v>
      </c>
      <c r="D1767" s="1012" t="s">
        <v>1122</v>
      </c>
      <c r="E1767" s="1012" t="s">
        <v>1072</v>
      </c>
      <c r="F1767" s="1013">
        <v>39981</v>
      </c>
      <c r="G1767" s="1012" t="s">
        <v>283</v>
      </c>
      <c r="H1767" s="1015"/>
      <c r="I1767" s="1015"/>
      <c r="J1767" s="1015"/>
      <c r="K1767" s="1012" t="s">
        <v>283</v>
      </c>
      <c r="L1767" s="1015">
        <v>2000000000</v>
      </c>
      <c r="M1767" s="1015"/>
      <c r="N1767" s="1016">
        <v>20000</v>
      </c>
      <c r="O1767" s="1015">
        <v>100000</v>
      </c>
      <c r="P1767" s="1015"/>
      <c r="Q1767" s="1015"/>
      <c r="R1767" s="1015"/>
      <c r="S1767" s="1016"/>
    </row>
    <row r="1768" spans="1:19">
      <c r="A1768" s="1012" t="s">
        <v>2600</v>
      </c>
      <c r="B1768" s="1012" t="s">
        <v>283</v>
      </c>
      <c r="C1768" s="1012" t="s">
        <v>2601</v>
      </c>
      <c r="D1768" s="1012" t="s">
        <v>1122</v>
      </c>
      <c r="E1768" s="1012" t="s">
        <v>1072</v>
      </c>
      <c r="F1768" s="1013">
        <v>40002</v>
      </c>
      <c r="G1768" s="1012" t="s">
        <v>283</v>
      </c>
      <c r="H1768" s="1015"/>
      <c r="I1768" s="1015"/>
      <c r="J1768" s="1015"/>
      <c r="K1768" s="1012" t="s">
        <v>283</v>
      </c>
      <c r="L1768" s="1015"/>
      <c r="M1768" s="1015"/>
      <c r="N1768" s="1016"/>
      <c r="O1768" s="1015"/>
      <c r="P1768" s="1015"/>
      <c r="Q1768" s="1015"/>
      <c r="R1768" s="1015">
        <v>60000000</v>
      </c>
      <c r="S1768" s="1016">
        <v>2788104</v>
      </c>
    </row>
    <row r="1769" spans="1:19">
      <c r="A1769" s="1012" t="s">
        <v>2602</v>
      </c>
      <c r="B1769" s="1012" t="s">
        <v>1593</v>
      </c>
      <c r="C1769" s="1012" t="s">
        <v>2603</v>
      </c>
      <c r="D1769" s="1012" t="s">
        <v>2604</v>
      </c>
      <c r="E1769" s="1012" t="s">
        <v>109</v>
      </c>
      <c r="F1769" s="1013">
        <v>39990</v>
      </c>
      <c r="G1769" s="1012" t="s">
        <v>922</v>
      </c>
      <c r="H1769" s="1015">
        <v>24900000</v>
      </c>
      <c r="I1769" s="1015">
        <v>0</v>
      </c>
      <c r="J1769" s="1015">
        <v>31495442.289999999</v>
      </c>
      <c r="K1769" s="1012" t="s">
        <v>1196</v>
      </c>
      <c r="L1769" s="1015"/>
      <c r="M1769" s="1015"/>
      <c r="N1769" s="1016"/>
      <c r="O1769" s="1015"/>
      <c r="P1769" s="1015"/>
      <c r="Q1769" s="1015"/>
      <c r="R1769" s="1015"/>
      <c r="S1769" s="1016"/>
    </row>
    <row r="1770" spans="1:19">
      <c r="A1770" s="1012" t="s">
        <v>2602</v>
      </c>
      <c r="B1770" s="1012" t="s">
        <v>283</v>
      </c>
      <c r="C1770" s="1012" t="s">
        <v>2603</v>
      </c>
      <c r="D1770" s="1012" t="s">
        <v>2604</v>
      </c>
      <c r="E1770" s="1012" t="s">
        <v>109</v>
      </c>
      <c r="F1770" s="1013">
        <v>40926</v>
      </c>
      <c r="G1770" s="1012" t="s">
        <v>283</v>
      </c>
      <c r="H1770" s="1015"/>
      <c r="I1770" s="1015"/>
      <c r="J1770" s="1015"/>
      <c r="K1770" s="1012" t="s">
        <v>283</v>
      </c>
      <c r="L1770" s="1015">
        <v>24900000</v>
      </c>
      <c r="M1770" s="1015"/>
      <c r="N1770" s="1016">
        <v>24900000</v>
      </c>
      <c r="O1770" s="1015">
        <v>1</v>
      </c>
      <c r="P1770" s="1015"/>
      <c r="Q1770" s="1015"/>
      <c r="R1770" s="1015">
        <v>1245000</v>
      </c>
      <c r="S1770" s="1016">
        <v>1245000</v>
      </c>
    </row>
    <row r="1771" spans="1:19">
      <c r="A1771" s="1012" t="s">
        <v>2605</v>
      </c>
      <c r="B1771" s="1012" t="s">
        <v>2606</v>
      </c>
      <c r="C1771" s="1012" t="s">
        <v>2607</v>
      </c>
      <c r="D1771" s="1012" t="s">
        <v>1035</v>
      </c>
      <c r="E1771" s="1012" t="s">
        <v>931</v>
      </c>
      <c r="F1771" s="1013">
        <v>40081</v>
      </c>
      <c r="G1771" s="1012" t="s">
        <v>922</v>
      </c>
      <c r="H1771" s="1015">
        <v>11019000</v>
      </c>
      <c r="I1771" s="1015">
        <v>0</v>
      </c>
      <c r="J1771" s="1015">
        <v>13078672.6</v>
      </c>
      <c r="K1771" s="1012" t="s">
        <v>1196</v>
      </c>
      <c r="L1771" s="1015"/>
      <c r="M1771" s="1015"/>
      <c r="N1771" s="1016"/>
      <c r="O1771" s="1015"/>
      <c r="P1771" s="1015"/>
      <c r="Q1771" s="1015"/>
      <c r="R1771" s="1015"/>
      <c r="S1771" s="1016"/>
    </row>
    <row r="1772" spans="1:19">
      <c r="A1772" s="1012" t="s">
        <v>2605</v>
      </c>
      <c r="B1772" s="1012" t="s">
        <v>283</v>
      </c>
      <c r="C1772" s="1012" t="s">
        <v>2607</v>
      </c>
      <c r="D1772" s="1012" t="s">
        <v>1035</v>
      </c>
      <c r="E1772" s="1012" t="s">
        <v>931</v>
      </c>
      <c r="F1772" s="1013">
        <v>40787</v>
      </c>
      <c r="G1772" s="1012" t="s">
        <v>283</v>
      </c>
      <c r="H1772" s="1015"/>
      <c r="I1772" s="1015"/>
      <c r="J1772" s="1015"/>
      <c r="K1772" s="1012" t="s">
        <v>283</v>
      </c>
      <c r="L1772" s="1015">
        <v>11019000</v>
      </c>
      <c r="M1772" s="1015"/>
      <c r="N1772" s="1016">
        <v>11019000</v>
      </c>
      <c r="O1772" s="1015">
        <v>1</v>
      </c>
      <c r="P1772" s="1015"/>
      <c r="Q1772" s="1015"/>
      <c r="R1772" s="1015">
        <v>331000</v>
      </c>
      <c r="S1772" s="1016">
        <v>331000</v>
      </c>
    </row>
    <row r="1773" spans="1:19">
      <c r="A1773" s="1012" t="s">
        <v>2608</v>
      </c>
      <c r="B1773" s="1012" t="s">
        <v>858</v>
      </c>
      <c r="C1773" s="1012" t="s">
        <v>2609</v>
      </c>
      <c r="D1773" s="1012" t="s">
        <v>2610</v>
      </c>
      <c r="E1773" s="1012" t="s">
        <v>246</v>
      </c>
      <c r="F1773" s="1013">
        <v>39801</v>
      </c>
      <c r="G1773" s="1012" t="s">
        <v>284</v>
      </c>
      <c r="H1773" s="1015">
        <v>30000000</v>
      </c>
      <c r="I1773" s="1015">
        <v>0</v>
      </c>
      <c r="J1773" s="1015">
        <v>37191875</v>
      </c>
      <c r="K1773" s="1012" t="s">
        <v>1196</v>
      </c>
      <c r="L1773" s="1015"/>
      <c r="M1773" s="1015"/>
      <c r="N1773" s="1016"/>
      <c r="O1773" s="1015"/>
      <c r="P1773" s="1015"/>
      <c r="Q1773" s="1015"/>
      <c r="R1773" s="1015"/>
      <c r="S1773" s="1016"/>
    </row>
    <row r="1774" spans="1:19">
      <c r="A1774" s="1012" t="s">
        <v>2608</v>
      </c>
      <c r="B1774" s="1012" t="s">
        <v>283</v>
      </c>
      <c r="C1774" s="1012" t="s">
        <v>2609</v>
      </c>
      <c r="D1774" s="1012" t="s">
        <v>2610</v>
      </c>
      <c r="E1774" s="1012" t="s">
        <v>246</v>
      </c>
      <c r="F1774" s="1013">
        <v>40646</v>
      </c>
      <c r="G1774" s="1012" t="s">
        <v>283</v>
      </c>
      <c r="H1774" s="1015"/>
      <c r="I1774" s="1015"/>
      <c r="J1774" s="1015"/>
      <c r="K1774" s="1012" t="s">
        <v>283</v>
      </c>
      <c r="L1774" s="1015">
        <v>7500000</v>
      </c>
      <c r="M1774" s="1015"/>
      <c r="N1774" s="1016">
        <v>7500</v>
      </c>
      <c r="O1774" s="1015">
        <v>1000</v>
      </c>
      <c r="P1774" s="1015"/>
      <c r="Q1774" s="1015"/>
      <c r="R1774" s="1015"/>
      <c r="S1774" s="1016"/>
    </row>
    <row r="1775" spans="1:19">
      <c r="A1775" s="1012" t="s">
        <v>2608</v>
      </c>
      <c r="B1775" s="1012" t="s">
        <v>283</v>
      </c>
      <c r="C1775" s="1012" t="s">
        <v>2609</v>
      </c>
      <c r="D1775" s="1012" t="s">
        <v>2610</v>
      </c>
      <c r="E1775" s="1012" t="s">
        <v>246</v>
      </c>
      <c r="F1775" s="1013">
        <v>40905</v>
      </c>
      <c r="G1775" s="1012" t="s">
        <v>283</v>
      </c>
      <c r="H1775" s="1015"/>
      <c r="I1775" s="1015"/>
      <c r="J1775" s="1015"/>
      <c r="K1775" s="1012" t="s">
        <v>283</v>
      </c>
      <c r="L1775" s="1015">
        <v>22500000</v>
      </c>
      <c r="M1775" s="1015"/>
      <c r="N1775" s="1016">
        <v>22500</v>
      </c>
      <c r="O1775" s="1015">
        <v>1000</v>
      </c>
      <c r="P1775" s="1015"/>
      <c r="Q1775" s="1015"/>
      <c r="R1775" s="1015"/>
      <c r="S1775" s="1016"/>
    </row>
    <row r="1776" spans="1:19">
      <c r="A1776" s="1012" t="s">
        <v>2608</v>
      </c>
      <c r="B1776" s="1012" t="s">
        <v>283</v>
      </c>
      <c r="C1776" s="1012" t="s">
        <v>2609</v>
      </c>
      <c r="D1776" s="1012" t="s">
        <v>2610</v>
      </c>
      <c r="E1776" s="1012" t="s">
        <v>246</v>
      </c>
      <c r="F1776" s="1013">
        <v>41626</v>
      </c>
      <c r="G1776" s="1012" t="s">
        <v>283</v>
      </c>
      <c r="H1776" s="1015"/>
      <c r="I1776" s="1015"/>
      <c r="J1776" s="1015"/>
      <c r="K1776" s="1012" t="s">
        <v>283</v>
      </c>
      <c r="L1776" s="1015"/>
      <c r="M1776" s="1015"/>
      <c r="N1776" s="1016"/>
      <c r="O1776" s="1015"/>
      <c r="P1776" s="1015"/>
      <c r="Q1776" s="1015"/>
      <c r="R1776" s="1015">
        <v>2920000</v>
      </c>
      <c r="S1776" s="1016">
        <v>302623</v>
      </c>
    </row>
    <row r="1777" spans="1:19">
      <c r="A1777" s="1012" t="s">
        <v>2611</v>
      </c>
      <c r="B1777" s="1012" t="s">
        <v>858</v>
      </c>
      <c r="C1777" s="1012" t="s">
        <v>2612</v>
      </c>
      <c r="D1777" s="1012" t="s">
        <v>286</v>
      </c>
      <c r="E1777" s="1012" t="s">
        <v>56</v>
      </c>
      <c r="F1777" s="1013">
        <v>39805</v>
      </c>
      <c r="G1777" s="1012" t="s">
        <v>284</v>
      </c>
      <c r="H1777" s="1015">
        <v>42000000</v>
      </c>
      <c r="I1777" s="1015">
        <v>0</v>
      </c>
      <c r="J1777" s="1015">
        <v>47869108.329999998</v>
      </c>
      <c r="K1777" s="1012" t="s">
        <v>1196</v>
      </c>
      <c r="L1777" s="1015"/>
      <c r="M1777" s="1015"/>
      <c r="N1777" s="1016"/>
      <c r="O1777" s="1015"/>
      <c r="P1777" s="1015"/>
      <c r="Q1777" s="1015"/>
      <c r="R1777" s="1015"/>
      <c r="S1777" s="1016"/>
    </row>
    <row r="1778" spans="1:19">
      <c r="A1778" s="1012" t="s">
        <v>2611</v>
      </c>
      <c r="B1778" s="1012" t="s">
        <v>283</v>
      </c>
      <c r="C1778" s="1012" t="s">
        <v>2612</v>
      </c>
      <c r="D1778" s="1012" t="s">
        <v>286</v>
      </c>
      <c r="E1778" s="1012" t="s">
        <v>56</v>
      </c>
      <c r="F1778" s="1013">
        <v>40660</v>
      </c>
      <c r="G1778" s="1012" t="s">
        <v>283</v>
      </c>
      <c r="H1778" s="1015"/>
      <c r="I1778" s="1015"/>
      <c r="J1778" s="1015"/>
      <c r="K1778" s="1012" t="s">
        <v>283</v>
      </c>
      <c r="L1778" s="1015">
        <v>42000000</v>
      </c>
      <c r="M1778" s="1015"/>
      <c r="N1778" s="1016">
        <v>42000</v>
      </c>
      <c r="O1778" s="1015">
        <v>1000</v>
      </c>
      <c r="P1778" s="1015"/>
      <c r="Q1778" s="1015"/>
      <c r="R1778" s="1015"/>
      <c r="S1778" s="1016"/>
    </row>
    <row r="1779" spans="1:19">
      <c r="A1779" s="1012" t="s">
        <v>2611</v>
      </c>
      <c r="B1779" s="1012" t="s">
        <v>283</v>
      </c>
      <c r="C1779" s="1012" t="s">
        <v>2612</v>
      </c>
      <c r="D1779" s="1012" t="s">
        <v>286</v>
      </c>
      <c r="E1779" s="1012" t="s">
        <v>56</v>
      </c>
      <c r="F1779" s="1013">
        <v>40681</v>
      </c>
      <c r="G1779" s="1012" t="s">
        <v>283</v>
      </c>
      <c r="H1779" s="1015"/>
      <c r="I1779" s="1015"/>
      <c r="J1779" s="1015"/>
      <c r="K1779" s="1012" t="s">
        <v>283</v>
      </c>
      <c r="L1779" s="1015"/>
      <c r="M1779" s="1015"/>
      <c r="N1779" s="1016"/>
      <c r="O1779" s="1015"/>
      <c r="P1779" s="1015"/>
      <c r="Q1779" s="1015"/>
      <c r="R1779" s="1015">
        <v>945775</v>
      </c>
      <c r="S1779" s="1016">
        <v>516817</v>
      </c>
    </row>
    <row r="1780" spans="1:19">
      <c r="A1780" s="1012" t="s">
        <v>2613</v>
      </c>
      <c r="B1780" s="1012" t="s">
        <v>858</v>
      </c>
      <c r="C1780" s="1012" t="s">
        <v>2614</v>
      </c>
      <c r="D1780" s="1012" t="s">
        <v>1116</v>
      </c>
      <c r="E1780" s="1012" t="s">
        <v>166</v>
      </c>
      <c r="F1780" s="1013">
        <v>39794</v>
      </c>
      <c r="G1780" s="1012" t="s">
        <v>284</v>
      </c>
      <c r="H1780" s="1015">
        <v>125198000</v>
      </c>
      <c r="I1780" s="1015">
        <v>0</v>
      </c>
      <c r="J1780" s="1015">
        <v>130542485.91</v>
      </c>
      <c r="K1780" s="1012" t="s">
        <v>1196</v>
      </c>
      <c r="L1780" s="1015"/>
      <c r="M1780" s="1015"/>
      <c r="N1780" s="1016"/>
      <c r="O1780" s="1015"/>
      <c r="P1780" s="1015"/>
      <c r="Q1780" s="1015"/>
      <c r="R1780" s="1015"/>
      <c r="S1780" s="1016"/>
    </row>
    <row r="1781" spans="1:19">
      <c r="A1781" s="1012" t="s">
        <v>2613</v>
      </c>
      <c r="B1781" s="1012" t="s">
        <v>283</v>
      </c>
      <c r="C1781" s="1012" t="s">
        <v>2614</v>
      </c>
      <c r="D1781" s="1012" t="s">
        <v>1116</v>
      </c>
      <c r="E1781" s="1012" t="s">
        <v>166</v>
      </c>
      <c r="F1781" s="1013">
        <v>39938</v>
      </c>
      <c r="G1781" s="1012" t="s">
        <v>283</v>
      </c>
      <c r="H1781" s="1015"/>
      <c r="I1781" s="1015"/>
      <c r="J1781" s="1015"/>
      <c r="K1781" s="1012" t="s">
        <v>283</v>
      </c>
      <c r="L1781" s="1015">
        <v>125198000</v>
      </c>
      <c r="M1781" s="1015"/>
      <c r="N1781" s="1016">
        <v>125198</v>
      </c>
      <c r="O1781" s="1015">
        <v>1000</v>
      </c>
      <c r="P1781" s="1015"/>
      <c r="Q1781" s="1015"/>
      <c r="R1781" s="1015"/>
      <c r="S1781" s="1016"/>
    </row>
    <row r="1782" spans="1:19">
      <c r="A1782" s="1012" t="s">
        <v>2613</v>
      </c>
      <c r="B1782" s="1012" t="s">
        <v>283</v>
      </c>
      <c r="C1782" s="1012" t="s">
        <v>2614</v>
      </c>
      <c r="D1782" s="1012" t="s">
        <v>1116</v>
      </c>
      <c r="E1782" s="1012" t="s">
        <v>166</v>
      </c>
      <c r="F1782" s="1013">
        <v>40344</v>
      </c>
      <c r="G1782" s="1012" t="s">
        <v>283</v>
      </c>
      <c r="H1782" s="1015"/>
      <c r="I1782" s="1015"/>
      <c r="J1782" s="1015"/>
      <c r="K1782" s="1012" t="s">
        <v>283</v>
      </c>
      <c r="L1782" s="1015"/>
      <c r="M1782" s="1015"/>
      <c r="N1782" s="1016"/>
      <c r="O1782" s="1015"/>
      <c r="P1782" s="1015"/>
      <c r="Q1782" s="1015"/>
      <c r="R1782" s="1015">
        <v>2857914.52</v>
      </c>
      <c r="S1782" s="1016">
        <v>2615557</v>
      </c>
    </row>
    <row r="1783" spans="1:19">
      <c r="A1783" s="1012" t="s">
        <v>2615</v>
      </c>
      <c r="B1783" s="1012" t="s">
        <v>2616</v>
      </c>
      <c r="C1783" s="1012" t="s">
        <v>2617</v>
      </c>
      <c r="D1783" s="1012" t="s">
        <v>2262</v>
      </c>
      <c r="E1783" s="1012" t="s">
        <v>188</v>
      </c>
      <c r="F1783" s="1013">
        <v>39787</v>
      </c>
      <c r="G1783" s="1012" t="s">
        <v>284</v>
      </c>
      <c r="H1783" s="1015">
        <v>303000000</v>
      </c>
      <c r="I1783" s="1015">
        <v>0</v>
      </c>
      <c r="J1783" s="1015">
        <v>121757209.63</v>
      </c>
      <c r="K1783" s="1012" t="s">
        <v>898</v>
      </c>
      <c r="L1783" s="1015"/>
      <c r="M1783" s="1015"/>
      <c r="N1783" s="1016"/>
      <c r="O1783" s="1015"/>
      <c r="P1783" s="1015"/>
      <c r="Q1783" s="1015"/>
      <c r="R1783" s="1015"/>
      <c r="S1783" s="1016"/>
    </row>
    <row r="1784" spans="1:19">
      <c r="A1784" s="1012" t="s">
        <v>2615</v>
      </c>
      <c r="B1784" s="1012" t="s">
        <v>283</v>
      </c>
      <c r="C1784" s="1012" t="s">
        <v>2617</v>
      </c>
      <c r="D1784" s="1012" t="s">
        <v>2262</v>
      </c>
      <c r="E1784" s="1012" t="s">
        <v>188</v>
      </c>
      <c r="F1784" s="1013">
        <v>41141</v>
      </c>
      <c r="G1784" s="1012" t="s">
        <v>283</v>
      </c>
      <c r="H1784" s="1015"/>
      <c r="I1784" s="1015"/>
      <c r="J1784" s="1015"/>
      <c r="K1784" s="1012" t="s">
        <v>283</v>
      </c>
      <c r="L1784" s="1015">
        <v>114772740</v>
      </c>
      <c r="M1784" s="1015">
        <v>-1434659.25</v>
      </c>
      <c r="N1784" s="1016">
        <v>5738637</v>
      </c>
      <c r="O1784" s="1015">
        <v>20</v>
      </c>
      <c r="P1784" s="1015">
        <v>-188227260</v>
      </c>
      <c r="Q1784" s="1015"/>
      <c r="R1784" s="1015"/>
      <c r="S1784" s="1016"/>
    </row>
    <row r="1785" spans="1:19">
      <c r="A1785" s="1012" t="s">
        <v>2615</v>
      </c>
      <c r="B1785" s="1012" t="s">
        <v>283</v>
      </c>
      <c r="C1785" s="1012" t="s">
        <v>2617</v>
      </c>
      <c r="D1785" s="1012" t="s">
        <v>2262</v>
      </c>
      <c r="E1785" s="1012" t="s">
        <v>188</v>
      </c>
      <c r="F1785" s="1013">
        <v>41171</v>
      </c>
      <c r="G1785" s="1012" t="s">
        <v>283</v>
      </c>
      <c r="H1785" s="1015"/>
      <c r="I1785" s="1015"/>
      <c r="J1785" s="1015"/>
      <c r="K1785" s="1012" t="s">
        <v>283</v>
      </c>
      <c r="L1785" s="1015"/>
      <c r="M1785" s="1015"/>
      <c r="N1785" s="1016"/>
      <c r="O1785" s="1015"/>
      <c r="P1785" s="1015"/>
      <c r="Q1785" s="1015"/>
      <c r="R1785" s="1015">
        <v>825000</v>
      </c>
      <c r="S1785" s="1016">
        <v>97540.56</v>
      </c>
    </row>
    <row r="1786" spans="1:19">
      <c r="A1786" s="1012" t="s">
        <v>2618</v>
      </c>
      <c r="B1786" s="1012" t="s">
        <v>1013</v>
      </c>
      <c r="C1786" s="1012" t="s">
        <v>2619</v>
      </c>
      <c r="D1786" s="1012" t="s">
        <v>2620</v>
      </c>
      <c r="E1786" s="1012" t="s">
        <v>83</v>
      </c>
      <c r="F1786" s="1013">
        <v>39843</v>
      </c>
      <c r="G1786" s="1012" t="s">
        <v>284</v>
      </c>
      <c r="H1786" s="1015">
        <v>10000000</v>
      </c>
      <c r="I1786" s="1015">
        <v>0</v>
      </c>
      <c r="J1786" s="1015">
        <v>11400453.220000001</v>
      </c>
      <c r="K1786" s="1012" t="s">
        <v>1196</v>
      </c>
      <c r="L1786" s="1015"/>
      <c r="M1786" s="1015"/>
      <c r="N1786" s="1016"/>
      <c r="O1786" s="1015"/>
      <c r="P1786" s="1015"/>
      <c r="Q1786" s="1015"/>
      <c r="R1786" s="1015"/>
      <c r="S1786" s="1016"/>
    </row>
    <row r="1787" spans="1:19">
      <c r="A1787" s="1012" t="s">
        <v>2618</v>
      </c>
      <c r="B1787" s="1012" t="s">
        <v>283</v>
      </c>
      <c r="C1787" s="1012" t="s">
        <v>2619</v>
      </c>
      <c r="D1787" s="1012" t="s">
        <v>2620</v>
      </c>
      <c r="E1787" s="1012" t="s">
        <v>83</v>
      </c>
      <c r="F1787" s="1013">
        <v>40787</v>
      </c>
      <c r="G1787" s="1012" t="s">
        <v>283</v>
      </c>
      <c r="H1787" s="1015"/>
      <c r="I1787" s="1015"/>
      <c r="J1787" s="1015"/>
      <c r="K1787" s="1012" t="s">
        <v>283</v>
      </c>
      <c r="L1787" s="1015">
        <v>10000000</v>
      </c>
      <c r="M1787" s="1015"/>
      <c r="N1787" s="1016">
        <v>10000</v>
      </c>
      <c r="O1787" s="1015">
        <v>1000</v>
      </c>
      <c r="P1787" s="1015"/>
      <c r="Q1787" s="1015"/>
      <c r="R1787" s="1015"/>
      <c r="S1787" s="1016"/>
    </row>
    <row r="1788" spans="1:19">
      <c r="A1788" s="1012" t="s">
        <v>2618</v>
      </c>
      <c r="B1788" s="1012" t="s">
        <v>283</v>
      </c>
      <c r="C1788" s="1012" t="s">
        <v>2619</v>
      </c>
      <c r="D1788" s="1012" t="s">
        <v>2620</v>
      </c>
      <c r="E1788" s="1012" t="s">
        <v>83</v>
      </c>
      <c r="F1788" s="1013">
        <v>40842</v>
      </c>
      <c r="G1788" s="1012" t="s">
        <v>283</v>
      </c>
      <c r="H1788" s="1015"/>
      <c r="I1788" s="1015"/>
      <c r="J1788" s="1015"/>
      <c r="K1788" s="1012" t="s">
        <v>283</v>
      </c>
      <c r="L1788" s="1015"/>
      <c r="M1788" s="1015"/>
      <c r="N1788" s="1016"/>
      <c r="O1788" s="1015"/>
      <c r="P1788" s="1015"/>
      <c r="Q1788" s="1015"/>
      <c r="R1788" s="1015">
        <v>107398</v>
      </c>
      <c r="S1788" s="1016">
        <v>133474.95000000001</v>
      </c>
    </row>
    <row r="1789" spans="1:19">
      <c r="A1789" s="1012" t="s">
        <v>2621</v>
      </c>
      <c r="B1789" s="1012" t="s">
        <v>891</v>
      </c>
      <c r="C1789" s="1012" t="s">
        <v>2622</v>
      </c>
      <c r="D1789" s="1012" t="s">
        <v>2623</v>
      </c>
      <c r="E1789" s="1012" t="s">
        <v>1928</v>
      </c>
      <c r="F1789" s="1013">
        <v>39850</v>
      </c>
      <c r="G1789" s="1012" t="s">
        <v>285</v>
      </c>
      <c r="H1789" s="1015">
        <v>15568000</v>
      </c>
      <c r="I1789" s="1015">
        <v>0</v>
      </c>
      <c r="J1789" s="1015">
        <v>18101553.84</v>
      </c>
      <c r="K1789" s="1012" t="s">
        <v>1196</v>
      </c>
      <c r="L1789" s="1015"/>
      <c r="M1789" s="1015"/>
      <c r="N1789" s="1016"/>
      <c r="O1789" s="1015"/>
      <c r="P1789" s="1015"/>
      <c r="Q1789" s="1015"/>
      <c r="R1789" s="1015"/>
      <c r="S1789" s="1016"/>
    </row>
    <row r="1790" spans="1:19">
      <c r="A1790" s="1012" t="s">
        <v>2621</v>
      </c>
      <c r="B1790" s="1012" t="s">
        <v>283</v>
      </c>
      <c r="C1790" s="1012" t="s">
        <v>2622</v>
      </c>
      <c r="D1790" s="1012" t="s">
        <v>2623</v>
      </c>
      <c r="E1790" s="1012" t="s">
        <v>1928</v>
      </c>
      <c r="F1790" s="1013">
        <v>40555</v>
      </c>
      <c r="G1790" s="1012" t="s">
        <v>283</v>
      </c>
      <c r="H1790" s="1015"/>
      <c r="I1790" s="1015"/>
      <c r="J1790" s="1015"/>
      <c r="K1790" s="1012" t="s">
        <v>283</v>
      </c>
      <c r="L1790" s="1015">
        <v>4000000</v>
      </c>
      <c r="M1790" s="1015"/>
      <c r="N1790" s="1016">
        <v>4000</v>
      </c>
      <c r="O1790" s="1015">
        <v>1000</v>
      </c>
      <c r="P1790" s="1015"/>
      <c r="Q1790" s="1015"/>
      <c r="R1790" s="1015"/>
      <c r="S1790" s="1016"/>
    </row>
    <row r="1791" spans="1:19">
      <c r="A1791" s="1012" t="s">
        <v>2621</v>
      </c>
      <c r="B1791" s="1012" t="s">
        <v>283</v>
      </c>
      <c r="C1791" s="1012" t="s">
        <v>2622</v>
      </c>
      <c r="D1791" s="1012" t="s">
        <v>2623</v>
      </c>
      <c r="E1791" s="1012" t="s">
        <v>1928</v>
      </c>
      <c r="F1791" s="1013">
        <v>40618</v>
      </c>
      <c r="G1791" s="1012" t="s">
        <v>283</v>
      </c>
      <c r="H1791" s="1015"/>
      <c r="I1791" s="1015"/>
      <c r="J1791" s="1015"/>
      <c r="K1791" s="1012" t="s">
        <v>283</v>
      </c>
      <c r="L1791" s="1015">
        <v>11568000</v>
      </c>
      <c r="M1791" s="1015"/>
      <c r="N1791" s="1016">
        <v>11568</v>
      </c>
      <c r="O1791" s="1015">
        <v>1000</v>
      </c>
      <c r="P1791" s="1015"/>
      <c r="Q1791" s="1015"/>
      <c r="R1791" s="1015">
        <v>778000</v>
      </c>
      <c r="S1791" s="1016">
        <v>778</v>
      </c>
    </row>
    <row r="1792" spans="1:19">
      <c r="A1792" s="1012" t="s">
        <v>2624</v>
      </c>
      <c r="B1792" s="1012" t="s">
        <v>905</v>
      </c>
      <c r="C1792" s="1012" t="s">
        <v>2625</v>
      </c>
      <c r="D1792" s="1012" t="s">
        <v>2626</v>
      </c>
      <c r="E1792" s="1012" t="s">
        <v>239</v>
      </c>
      <c r="F1792" s="1013">
        <v>39836</v>
      </c>
      <c r="G1792" s="1012" t="s">
        <v>285</v>
      </c>
      <c r="H1792" s="1015">
        <v>10973000</v>
      </c>
      <c r="I1792" s="1015">
        <v>0</v>
      </c>
      <c r="J1792" s="1015">
        <v>2652816.96</v>
      </c>
      <c r="K1792" s="1012" t="s">
        <v>898</v>
      </c>
      <c r="L1792" s="1015"/>
      <c r="M1792" s="1015"/>
      <c r="N1792" s="1016"/>
      <c r="O1792" s="1015"/>
      <c r="P1792" s="1015"/>
      <c r="Q1792" s="1015"/>
      <c r="R1792" s="1015"/>
      <c r="S1792" s="1016"/>
    </row>
    <row r="1793" spans="1:19">
      <c r="A1793" s="1012" t="s">
        <v>2624</v>
      </c>
      <c r="B1793" s="1012" t="s">
        <v>283</v>
      </c>
      <c r="C1793" s="1012" t="s">
        <v>2625</v>
      </c>
      <c r="D1793" s="1012" t="s">
        <v>2626</v>
      </c>
      <c r="E1793" s="1012" t="s">
        <v>239</v>
      </c>
      <c r="F1793" s="1013">
        <v>41359</v>
      </c>
      <c r="G1793" s="1012" t="s">
        <v>283</v>
      </c>
      <c r="H1793" s="1015"/>
      <c r="I1793" s="1015"/>
      <c r="J1793" s="1015"/>
      <c r="K1793" s="1012" t="s">
        <v>283</v>
      </c>
      <c r="L1793" s="1015">
        <v>1796209.03</v>
      </c>
      <c r="M1793" s="1015"/>
      <c r="N1793" s="1016">
        <v>10351</v>
      </c>
      <c r="O1793" s="1015">
        <v>173.53</v>
      </c>
      <c r="P1793" s="1015">
        <v>-8554790.9700000007</v>
      </c>
      <c r="Q1793" s="1015"/>
      <c r="R1793" s="1015">
        <v>130704.17</v>
      </c>
      <c r="S1793" s="1016">
        <v>516</v>
      </c>
    </row>
    <row r="1794" spans="1:19">
      <c r="A1794" s="1012" t="s">
        <v>2624</v>
      </c>
      <c r="B1794" s="1012" t="s">
        <v>283</v>
      </c>
      <c r="C1794" s="1012" t="s">
        <v>2625</v>
      </c>
      <c r="D1794" s="1012" t="s">
        <v>2626</v>
      </c>
      <c r="E1794" s="1012" t="s">
        <v>239</v>
      </c>
      <c r="F1794" s="1013">
        <v>41360</v>
      </c>
      <c r="G1794" s="1012" t="s">
        <v>283</v>
      </c>
      <c r="H1794" s="1015"/>
      <c r="I1794" s="1015"/>
      <c r="J1794" s="1015"/>
      <c r="K1794" s="1012" t="s">
        <v>283</v>
      </c>
      <c r="L1794" s="1015">
        <v>107935.66</v>
      </c>
      <c r="M1794" s="1015"/>
      <c r="N1794" s="1016">
        <v>622</v>
      </c>
      <c r="O1794" s="1015">
        <v>173.53</v>
      </c>
      <c r="P1794" s="1015">
        <v>-514064.34</v>
      </c>
      <c r="Q1794" s="1015"/>
      <c r="R1794" s="1015">
        <v>8358.99</v>
      </c>
      <c r="S1794" s="1016">
        <v>33</v>
      </c>
    </row>
    <row r="1795" spans="1:19">
      <c r="A1795" s="1012" t="s">
        <v>2624</v>
      </c>
      <c r="B1795" s="1012" t="s">
        <v>283</v>
      </c>
      <c r="C1795" s="1012" t="s">
        <v>2625</v>
      </c>
      <c r="D1795" s="1012" t="s">
        <v>2626</v>
      </c>
      <c r="E1795" s="1012" t="s">
        <v>239</v>
      </c>
      <c r="F1795" s="1013">
        <v>41373</v>
      </c>
      <c r="G1795" s="1012" t="s">
        <v>283</v>
      </c>
      <c r="H1795" s="1015"/>
      <c r="I1795" s="1015"/>
      <c r="J1795" s="1015"/>
      <c r="K1795" s="1012" t="s">
        <v>283</v>
      </c>
      <c r="L1795" s="1015"/>
      <c r="M1795" s="1015">
        <v>-25000</v>
      </c>
      <c r="N1795" s="1016"/>
      <c r="O1795" s="1015"/>
      <c r="P1795" s="1015"/>
      <c r="Q1795" s="1015"/>
      <c r="R1795" s="1015"/>
      <c r="S1795" s="1016"/>
    </row>
    <row r="1796" spans="1:19">
      <c r="A1796" s="1012" t="s">
        <v>2627</v>
      </c>
      <c r="B1796" s="1012" t="s">
        <v>2937</v>
      </c>
      <c r="C1796" s="1012" t="s">
        <v>2628</v>
      </c>
      <c r="D1796" s="1012" t="s">
        <v>2629</v>
      </c>
      <c r="E1796" s="1012" t="s">
        <v>89</v>
      </c>
      <c r="F1796" s="1013">
        <v>39983</v>
      </c>
      <c r="G1796" s="1012" t="s">
        <v>922</v>
      </c>
      <c r="H1796" s="1015">
        <v>15000000</v>
      </c>
      <c r="I1796" s="1015">
        <v>0</v>
      </c>
      <c r="J1796" s="1015">
        <v>24929429.699999999</v>
      </c>
      <c r="K1796" s="1012" t="s">
        <v>1196</v>
      </c>
      <c r="L1796" s="1015"/>
      <c r="M1796" s="1015"/>
      <c r="N1796" s="1016"/>
      <c r="O1796" s="1015"/>
      <c r="P1796" s="1015"/>
      <c r="Q1796" s="1015"/>
      <c r="R1796" s="1015"/>
      <c r="S1796" s="1016"/>
    </row>
    <row r="1797" spans="1:19">
      <c r="A1797" s="1012" t="s">
        <v>2627</v>
      </c>
      <c r="B1797" s="1012" t="s">
        <v>283</v>
      </c>
      <c r="C1797" s="1012" t="s">
        <v>2628</v>
      </c>
      <c r="D1797" s="1012" t="s">
        <v>2629</v>
      </c>
      <c r="E1797" s="1012" t="s">
        <v>89</v>
      </c>
      <c r="F1797" s="1013">
        <v>42201</v>
      </c>
      <c r="G1797" s="1012" t="s">
        <v>283</v>
      </c>
      <c r="H1797" s="1015"/>
      <c r="I1797" s="1015"/>
      <c r="J1797" s="1015"/>
      <c r="K1797" s="1012" t="s">
        <v>283</v>
      </c>
      <c r="L1797" s="1015">
        <v>15000000</v>
      </c>
      <c r="M1797" s="1015"/>
      <c r="N1797" s="1016">
        <v>15000000</v>
      </c>
      <c r="O1797" s="1015">
        <v>1</v>
      </c>
      <c r="P1797" s="1015"/>
      <c r="Q1797" s="1015"/>
      <c r="R1797" s="1015">
        <v>750000</v>
      </c>
      <c r="S1797" s="1016">
        <v>750000</v>
      </c>
    </row>
    <row r="1798" spans="1:19">
      <c r="A1798" s="1012" t="s">
        <v>2630</v>
      </c>
      <c r="B1798" s="1012" t="s">
        <v>1013</v>
      </c>
      <c r="C1798" s="1012" t="s">
        <v>2631</v>
      </c>
      <c r="D1798" s="1012" t="s">
        <v>1516</v>
      </c>
      <c r="E1798" s="1012" t="s">
        <v>6</v>
      </c>
      <c r="F1798" s="1013">
        <v>39801</v>
      </c>
      <c r="G1798" s="1012" t="s">
        <v>284</v>
      </c>
      <c r="H1798" s="1015">
        <v>8500000</v>
      </c>
      <c r="I1798" s="1015">
        <v>0</v>
      </c>
      <c r="J1798" s="1015">
        <v>9930625</v>
      </c>
      <c r="K1798" s="1012" t="s">
        <v>1196</v>
      </c>
      <c r="L1798" s="1015"/>
      <c r="M1798" s="1015"/>
      <c r="N1798" s="1016"/>
      <c r="O1798" s="1015"/>
      <c r="P1798" s="1015"/>
      <c r="Q1798" s="1015"/>
      <c r="R1798" s="1015"/>
      <c r="S1798" s="1016"/>
    </row>
    <row r="1799" spans="1:19">
      <c r="A1799" s="1012" t="s">
        <v>2630</v>
      </c>
      <c r="B1799" s="1012" t="s">
        <v>283</v>
      </c>
      <c r="C1799" s="1012" t="s">
        <v>2631</v>
      </c>
      <c r="D1799" s="1012" t="s">
        <v>1516</v>
      </c>
      <c r="E1799" s="1012" t="s">
        <v>6</v>
      </c>
      <c r="F1799" s="1013">
        <v>40759</v>
      </c>
      <c r="G1799" s="1012" t="s">
        <v>283</v>
      </c>
      <c r="H1799" s="1015"/>
      <c r="I1799" s="1015"/>
      <c r="J1799" s="1015"/>
      <c r="K1799" s="1012" t="s">
        <v>283</v>
      </c>
      <c r="L1799" s="1015">
        <v>8500000</v>
      </c>
      <c r="M1799" s="1015"/>
      <c r="N1799" s="1016">
        <v>8500</v>
      </c>
      <c r="O1799" s="1015">
        <v>1000</v>
      </c>
      <c r="P1799" s="1015"/>
      <c r="Q1799" s="1015"/>
      <c r="R1799" s="1015"/>
      <c r="S1799" s="1016"/>
    </row>
    <row r="1800" spans="1:19">
      <c r="A1800" s="1012" t="s">
        <v>2630</v>
      </c>
      <c r="B1800" s="1012" t="s">
        <v>283</v>
      </c>
      <c r="C1800" s="1012" t="s">
        <v>2631</v>
      </c>
      <c r="D1800" s="1012" t="s">
        <v>1516</v>
      </c>
      <c r="E1800" s="1012" t="s">
        <v>6</v>
      </c>
      <c r="F1800" s="1013">
        <v>40800</v>
      </c>
      <c r="G1800" s="1012" t="s">
        <v>283</v>
      </c>
      <c r="H1800" s="1015"/>
      <c r="I1800" s="1015"/>
      <c r="J1800" s="1015"/>
      <c r="K1800" s="1012" t="s">
        <v>283</v>
      </c>
      <c r="L1800" s="1015"/>
      <c r="M1800" s="1015"/>
      <c r="N1800" s="1016"/>
      <c r="O1800" s="1015"/>
      <c r="P1800" s="1015"/>
      <c r="Q1800" s="1015"/>
      <c r="R1800" s="1015">
        <v>315000</v>
      </c>
      <c r="S1800" s="1016">
        <v>239212</v>
      </c>
    </row>
    <row r="1801" spans="1:19">
      <c r="A1801" s="1012" t="s">
        <v>2632</v>
      </c>
      <c r="B1801" s="1012" t="s">
        <v>858</v>
      </c>
      <c r="C1801" s="1012" t="s">
        <v>2633</v>
      </c>
      <c r="D1801" s="1012" t="s">
        <v>2634</v>
      </c>
      <c r="E1801" s="1012" t="s">
        <v>83</v>
      </c>
      <c r="F1801" s="1013">
        <v>39822</v>
      </c>
      <c r="G1801" s="1012" t="s">
        <v>284</v>
      </c>
      <c r="H1801" s="1015">
        <v>89310000</v>
      </c>
      <c r="I1801" s="1015">
        <v>0</v>
      </c>
      <c r="J1801" s="1015">
        <v>92513970.829999998</v>
      </c>
      <c r="K1801" s="1012" t="s">
        <v>1196</v>
      </c>
      <c r="L1801" s="1015"/>
      <c r="M1801" s="1015"/>
      <c r="N1801" s="1016"/>
      <c r="O1801" s="1015"/>
      <c r="P1801" s="1015"/>
      <c r="Q1801" s="1015"/>
      <c r="R1801" s="1015"/>
      <c r="S1801" s="1016"/>
    </row>
    <row r="1802" spans="1:19">
      <c r="A1802" s="1012" t="s">
        <v>2632</v>
      </c>
      <c r="B1802" s="1012" t="s">
        <v>283</v>
      </c>
      <c r="C1802" s="1012" t="s">
        <v>2633</v>
      </c>
      <c r="D1802" s="1012" t="s">
        <v>2634</v>
      </c>
      <c r="E1802" s="1012" t="s">
        <v>83</v>
      </c>
      <c r="F1802" s="1013">
        <v>39911</v>
      </c>
      <c r="G1802" s="1012" t="s">
        <v>283</v>
      </c>
      <c r="H1802" s="1015"/>
      <c r="I1802" s="1015"/>
      <c r="J1802" s="1015"/>
      <c r="K1802" s="1012" t="s">
        <v>283</v>
      </c>
      <c r="L1802" s="1015">
        <v>89310000</v>
      </c>
      <c r="M1802" s="1015"/>
      <c r="N1802" s="1016">
        <v>89310</v>
      </c>
      <c r="O1802" s="1015">
        <v>1000</v>
      </c>
      <c r="P1802" s="1015"/>
      <c r="Q1802" s="1015"/>
      <c r="R1802" s="1015"/>
      <c r="S1802" s="1016"/>
    </row>
    <row r="1803" spans="1:19">
      <c r="A1803" s="1012" t="s">
        <v>2632</v>
      </c>
      <c r="B1803" s="1012" t="s">
        <v>283</v>
      </c>
      <c r="C1803" s="1012" t="s">
        <v>2633</v>
      </c>
      <c r="D1803" s="1012" t="s">
        <v>2634</v>
      </c>
      <c r="E1803" s="1012" t="s">
        <v>83</v>
      </c>
      <c r="F1803" s="1013">
        <v>39960</v>
      </c>
      <c r="G1803" s="1012" t="s">
        <v>283</v>
      </c>
      <c r="H1803" s="1015"/>
      <c r="I1803" s="1015"/>
      <c r="J1803" s="1015"/>
      <c r="K1803" s="1012" t="s">
        <v>283</v>
      </c>
      <c r="L1803" s="1015"/>
      <c r="M1803" s="1015"/>
      <c r="N1803" s="1016"/>
      <c r="O1803" s="1015"/>
      <c r="P1803" s="1015"/>
      <c r="Q1803" s="1015"/>
      <c r="R1803" s="1015">
        <v>2100000</v>
      </c>
      <c r="S1803" s="1016">
        <v>1620545</v>
      </c>
    </row>
    <row r="1804" spans="1:19">
      <c r="A1804" s="1012" t="s">
        <v>2635</v>
      </c>
      <c r="B1804" s="1012" t="s">
        <v>858</v>
      </c>
      <c r="C1804" s="1012" t="s">
        <v>2636</v>
      </c>
      <c r="D1804" s="1012" t="s">
        <v>1302</v>
      </c>
      <c r="E1804" s="1012" t="s">
        <v>19</v>
      </c>
      <c r="F1804" s="1013">
        <v>39766</v>
      </c>
      <c r="G1804" s="1012" t="s">
        <v>284</v>
      </c>
      <c r="H1804" s="1015">
        <v>3500000000</v>
      </c>
      <c r="I1804" s="1015">
        <v>0</v>
      </c>
      <c r="J1804" s="1015">
        <v>5448052772.5100002</v>
      </c>
      <c r="K1804" s="1012" t="s">
        <v>1196</v>
      </c>
      <c r="L1804" s="1015"/>
      <c r="M1804" s="1015"/>
      <c r="N1804" s="1016"/>
      <c r="O1804" s="1015"/>
      <c r="P1804" s="1015"/>
      <c r="Q1804" s="1015"/>
      <c r="R1804" s="1015"/>
      <c r="S1804" s="1016"/>
    </row>
    <row r="1805" spans="1:19">
      <c r="A1805" s="1012" t="s">
        <v>2635</v>
      </c>
      <c r="B1805" s="1012" t="s">
        <v>283</v>
      </c>
      <c r="C1805" s="1012" t="s">
        <v>2636</v>
      </c>
      <c r="D1805" s="1012" t="s">
        <v>1302</v>
      </c>
      <c r="E1805" s="1012" t="s">
        <v>19</v>
      </c>
      <c r="F1805" s="1013">
        <v>39813</v>
      </c>
      <c r="G1805" s="1012" t="s">
        <v>283</v>
      </c>
      <c r="H1805" s="1015">
        <v>1350000000</v>
      </c>
      <c r="I1805" s="1015"/>
      <c r="J1805" s="1015"/>
      <c r="K1805" s="1012" t="s">
        <v>283</v>
      </c>
      <c r="L1805" s="1015"/>
      <c r="M1805" s="1015"/>
      <c r="N1805" s="1016"/>
      <c r="O1805" s="1015"/>
      <c r="P1805" s="1015"/>
      <c r="Q1805" s="1015"/>
      <c r="R1805" s="1015"/>
      <c r="S1805" s="1016"/>
    </row>
    <row r="1806" spans="1:19">
      <c r="A1806" s="1012" t="s">
        <v>2635</v>
      </c>
      <c r="B1806" s="1012" t="s">
        <v>283</v>
      </c>
      <c r="C1806" s="1012" t="s">
        <v>2636</v>
      </c>
      <c r="D1806" s="1012" t="s">
        <v>1302</v>
      </c>
      <c r="E1806" s="1012" t="s">
        <v>19</v>
      </c>
      <c r="F1806" s="1013">
        <v>40632</v>
      </c>
      <c r="G1806" s="1012" t="s">
        <v>283</v>
      </c>
      <c r="H1806" s="1015"/>
      <c r="I1806" s="1015"/>
      <c r="J1806" s="1015"/>
      <c r="K1806" s="1012" t="s">
        <v>283</v>
      </c>
      <c r="L1806" s="1015">
        <v>4850000000</v>
      </c>
      <c r="M1806" s="1015"/>
      <c r="N1806" s="1016">
        <v>48500</v>
      </c>
      <c r="O1806" s="1015">
        <v>100000</v>
      </c>
      <c r="P1806" s="1015"/>
      <c r="Q1806" s="1015"/>
      <c r="R1806" s="1015"/>
      <c r="S1806" s="1016"/>
    </row>
    <row r="1807" spans="1:19">
      <c r="A1807" s="1012" t="s">
        <v>2635</v>
      </c>
      <c r="B1807" s="1012" t="s">
        <v>283</v>
      </c>
      <c r="C1807" s="1012" t="s">
        <v>2636</v>
      </c>
      <c r="D1807" s="1012" t="s">
        <v>1302</v>
      </c>
      <c r="E1807" s="1012" t="s">
        <v>19</v>
      </c>
      <c r="F1807" s="1013">
        <v>40814</v>
      </c>
      <c r="G1807" s="1012" t="s">
        <v>283</v>
      </c>
      <c r="H1807" s="1015"/>
      <c r="I1807" s="1015"/>
      <c r="J1807" s="1015"/>
      <c r="K1807" s="1012" t="s">
        <v>283</v>
      </c>
      <c r="L1807" s="1015"/>
      <c r="M1807" s="1015"/>
      <c r="N1807" s="1016"/>
      <c r="O1807" s="1015"/>
      <c r="P1807" s="1015"/>
      <c r="Q1807" s="1015"/>
      <c r="R1807" s="1015">
        <v>30066661.399999999</v>
      </c>
      <c r="S1807" s="1016">
        <v>17900182</v>
      </c>
    </row>
    <row r="1808" spans="1:19">
      <c r="A1808" s="1012" t="s">
        <v>2637</v>
      </c>
      <c r="B1808" s="1012" t="s">
        <v>2638</v>
      </c>
      <c r="C1808" s="1012" t="s">
        <v>2639</v>
      </c>
      <c r="D1808" s="1012" t="s">
        <v>1079</v>
      </c>
      <c r="E1808" s="1012" t="s">
        <v>15</v>
      </c>
      <c r="F1808" s="1013">
        <v>39787</v>
      </c>
      <c r="G1808" s="1012" t="s">
        <v>284</v>
      </c>
      <c r="H1808" s="1015">
        <v>69000000</v>
      </c>
      <c r="I1808" s="1015">
        <v>0</v>
      </c>
      <c r="J1808" s="1015">
        <v>4983333.33</v>
      </c>
      <c r="K1808" s="1012" t="s">
        <v>1099</v>
      </c>
      <c r="L1808" s="1015"/>
      <c r="M1808" s="1015"/>
      <c r="N1808" s="1016"/>
      <c r="O1808" s="1015"/>
      <c r="P1808" s="1015"/>
      <c r="Q1808" s="1015"/>
      <c r="R1808" s="1015"/>
      <c r="S1808" s="1016"/>
    </row>
    <row r="1809" spans="1:19">
      <c r="A1809" s="1012" t="s">
        <v>2637</v>
      </c>
      <c r="B1809" s="1012" t="s">
        <v>283</v>
      </c>
      <c r="C1809" s="1012" t="s">
        <v>2639</v>
      </c>
      <c r="D1809" s="1012" t="s">
        <v>1079</v>
      </c>
      <c r="E1809" s="1012" t="s">
        <v>15</v>
      </c>
      <c r="F1809" s="1013">
        <v>40648</v>
      </c>
      <c r="G1809" s="1012" t="s">
        <v>283</v>
      </c>
      <c r="H1809" s="1015"/>
      <c r="I1809" s="1015"/>
      <c r="J1809" s="1015"/>
      <c r="K1809" s="1012" t="s">
        <v>283</v>
      </c>
      <c r="L1809" s="1015"/>
      <c r="M1809" s="1015"/>
      <c r="N1809" s="1016"/>
      <c r="O1809" s="1015"/>
      <c r="P1809" s="1015">
        <v>-69000000</v>
      </c>
      <c r="Q1809" s="1015"/>
      <c r="R1809" s="1015"/>
      <c r="S1809" s="1016"/>
    </row>
    <row r="1810" spans="1:19">
      <c r="A1810" s="1012" t="s">
        <v>2640</v>
      </c>
      <c r="B1810" s="1012" t="s">
        <v>891</v>
      </c>
      <c r="C1810" s="1012" t="s">
        <v>2641</v>
      </c>
      <c r="D1810" s="1012" t="s">
        <v>2642</v>
      </c>
      <c r="E1810" s="1012" t="s">
        <v>105</v>
      </c>
      <c r="F1810" s="1013">
        <v>39822</v>
      </c>
      <c r="G1810" s="1012" t="s">
        <v>285</v>
      </c>
      <c r="H1810" s="1015">
        <v>2000000</v>
      </c>
      <c r="I1810" s="1015">
        <v>0</v>
      </c>
      <c r="J1810" s="1015">
        <v>2314972.2200000002</v>
      </c>
      <c r="K1810" s="1012" t="s">
        <v>1196</v>
      </c>
      <c r="L1810" s="1015"/>
      <c r="M1810" s="1015"/>
      <c r="N1810" s="1016"/>
      <c r="O1810" s="1015"/>
      <c r="P1810" s="1015"/>
      <c r="Q1810" s="1015"/>
      <c r="R1810" s="1015"/>
      <c r="S1810" s="1016"/>
    </row>
    <row r="1811" spans="1:19">
      <c r="A1811" s="1012" t="s">
        <v>2640</v>
      </c>
      <c r="B1811" s="1012" t="s">
        <v>283</v>
      </c>
      <c r="C1811" s="1012" t="s">
        <v>2641</v>
      </c>
      <c r="D1811" s="1012" t="s">
        <v>2642</v>
      </c>
      <c r="E1811" s="1012" t="s">
        <v>105</v>
      </c>
      <c r="F1811" s="1013">
        <v>40541</v>
      </c>
      <c r="G1811" s="1012" t="s">
        <v>283</v>
      </c>
      <c r="H1811" s="1015"/>
      <c r="I1811" s="1015"/>
      <c r="J1811" s="1015"/>
      <c r="K1811" s="1012" t="s">
        <v>283</v>
      </c>
      <c r="L1811" s="1015">
        <v>2000000</v>
      </c>
      <c r="M1811" s="1015"/>
      <c r="N1811" s="1016">
        <v>2000</v>
      </c>
      <c r="O1811" s="1015">
        <v>1000</v>
      </c>
      <c r="P1811" s="1015"/>
      <c r="Q1811" s="1015"/>
      <c r="R1811" s="1015">
        <v>100000</v>
      </c>
      <c r="S1811" s="1016">
        <v>100</v>
      </c>
    </row>
    <row r="1812" spans="1:19">
      <c r="A1812" s="1012" t="s">
        <v>2643</v>
      </c>
      <c r="B1812" s="1012" t="s">
        <v>858</v>
      </c>
      <c r="C1812" s="1012" t="s">
        <v>2644</v>
      </c>
      <c r="D1812" s="1012" t="s">
        <v>2645</v>
      </c>
      <c r="E1812" s="1012" t="s">
        <v>239</v>
      </c>
      <c r="F1812" s="1013">
        <v>39794</v>
      </c>
      <c r="G1812" s="1012" t="s">
        <v>284</v>
      </c>
      <c r="H1812" s="1015">
        <v>300000000</v>
      </c>
      <c r="I1812" s="1015">
        <v>0</v>
      </c>
      <c r="J1812" s="1015">
        <v>328991401.57999998</v>
      </c>
      <c r="K1812" s="1012" t="s">
        <v>1196</v>
      </c>
      <c r="L1812" s="1015"/>
      <c r="M1812" s="1015"/>
      <c r="N1812" s="1016"/>
      <c r="O1812" s="1015"/>
      <c r="P1812" s="1015"/>
      <c r="Q1812" s="1015"/>
      <c r="R1812" s="1015"/>
      <c r="S1812" s="1016"/>
    </row>
    <row r="1813" spans="1:19">
      <c r="A1813" s="1012" t="s">
        <v>2643</v>
      </c>
      <c r="B1813" s="1012" t="s">
        <v>283</v>
      </c>
      <c r="C1813" s="1012" t="s">
        <v>2644</v>
      </c>
      <c r="D1813" s="1012" t="s">
        <v>2645</v>
      </c>
      <c r="E1813" s="1012" t="s">
        <v>239</v>
      </c>
      <c r="F1813" s="1013">
        <v>40289</v>
      </c>
      <c r="G1813" s="1012" t="s">
        <v>283</v>
      </c>
      <c r="H1813" s="1015"/>
      <c r="I1813" s="1015"/>
      <c r="J1813" s="1015"/>
      <c r="K1813" s="1012" t="s">
        <v>283</v>
      </c>
      <c r="L1813" s="1015">
        <v>200000000</v>
      </c>
      <c r="M1813" s="1015"/>
      <c r="N1813" s="1016">
        <v>200000</v>
      </c>
      <c r="O1813" s="1015">
        <v>1000</v>
      </c>
      <c r="P1813" s="1015"/>
      <c r="Q1813" s="1015"/>
      <c r="R1813" s="1015"/>
      <c r="S1813" s="1016"/>
    </row>
    <row r="1814" spans="1:19">
      <c r="A1814" s="1012" t="s">
        <v>2643</v>
      </c>
      <c r="B1814" s="1012" t="s">
        <v>283</v>
      </c>
      <c r="C1814" s="1012" t="s">
        <v>2644</v>
      </c>
      <c r="D1814" s="1012" t="s">
        <v>2645</v>
      </c>
      <c r="E1814" s="1012" t="s">
        <v>239</v>
      </c>
      <c r="F1814" s="1013">
        <v>40534</v>
      </c>
      <c r="G1814" s="1012" t="s">
        <v>283</v>
      </c>
      <c r="H1814" s="1015"/>
      <c r="I1814" s="1015"/>
      <c r="J1814" s="1015"/>
      <c r="K1814" s="1012" t="s">
        <v>283</v>
      </c>
      <c r="L1814" s="1015">
        <v>100000000</v>
      </c>
      <c r="M1814" s="1015"/>
      <c r="N1814" s="1016">
        <v>100000</v>
      </c>
      <c r="O1814" s="1015">
        <v>1000</v>
      </c>
      <c r="P1814" s="1015"/>
      <c r="Q1814" s="1015"/>
      <c r="R1814" s="1015"/>
      <c r="S1814" s="1016"/>
    </row>
    <row r="1815" spans="1:19">
      <c r="A1815" s="1012" t="s">
        <v>2643</v>
      </c>
      <c r="B1815" s="1012" t="s">
        <v>283</v>
      </c>
      <c r="C1815" s="1012" t="s">
        <v>2644</v>
      </c>
      <c r="D1815" s="1012" t="s">
        <v>2645</v>
      </c>
      <c r="E1815" s="1012" t="s">
        <v>239</v>
      </c>
      <c r="F1815" s="1013">
        <v>40562</v>
      </c>
      <c r="G1815" s="1012" t="s">
        <v>283</v>
      </c>
      <c r="H1815" s="1015"/>
      <c r="I1815" s="1015"/>
      <c r="J1815" s="1015"/>
      <c r="K1815" s="1012" t="s">
        <v>283</v>
      </c>
      <c r="L1815" s="1015"/>
      <c r="M1815" s="1015"/>
      <c r="N1815" s="1016"/>
      <c r="O1815" s="1015"/>
      <c r="P1815" s="1015"/>
      <c r="Q1815" s="1015"/>
      <c r="R1815" s="1015">
        <v>5269179.3600000003</v>
      </c>
      <c r="S1815" s="1016">
        <v>3028264</v>
      </c>
    </row>
    <row r="1816" spans="1:19">
      <c r="A1816" s="1012" t="s">
        <v>2646</v>
      </c>
      <c r="B1816" s="1012" t="s">
        <v>891</v>
      </c>
      <c r="C1816" s="1012" t="s">
        <v>2647</v>
      </c>
      <c r="D1816" s="1012" t="s">
        <v>2648</v>
      </c>
      <c r="E1816" s="1012" t="s">
        <v>89</v>
      </c>
      <c r="F1816" s="1013">
        <v>39913</v>
      </c>
      <c r="G1816" s="1012" t="s">
        <v>285</v>
      </c>
      <c r="H1816" s="1015">
        <v>4000000</v>
      </c>
      <c r="I1816" s="1015">
        <v>0</v>
      </c>
      <c r="J1816" s="1015">
        <v>4721382.8899999997</v>
      </c>
      <c r="K1816" s="1012" t="s">
        <v>1196</v>
      </c>
      <c r="L1816" s="1015"/>
      <c r="M1816" s="1015"/>
      <c r="N1816" s="1016"/>
      <c r="O1816" s="1015"/>
      <c r="P1816" s="1015"/>
      <c r="Q1816" s="1015"/>
      <c r="R1816" s="1015"/>
      <c r="S1816" s="1016"/>
    </row>
    <row r="1817" spans="1:19">
      <c r="A1817" s="1012" t="s">
        <v>2646</v>
      </c>
      <c r="B1817" s="1012" t="s">
        <v>283</v>
      </c>
      <c r="C1817" s="1012" t="s">
        <v>2647</v>
      </c>
      <c r="D1817" s="1012" t="s">
        <v>2648</v>
      </c>
      <c r="E1817" s="1012" t="s">
        <v>89</v>
      </c>
      <c r="F1817" s="1013">
        <v>40786</v>
      </c>
      <c r="G1817" s="1012" t="s">
        <v>283</v>
      </c>
      <c r="H1817" s="1015"/>
      <c r="I1817" s="1015"/>
      <c r="J1817" s="1015"/>
      <c r="K1817" s="1012" t="s">
        <v>283</v>
      </c>
      <c r="L1817" s="1015">
        <v>4000000</v>
      </c>
      <c r="M1817" s="1015"/>
      <c r="N1817" s="1016">
        <v>4000</v>
      </c>
      <c r="O1817" s="1015">
        <v>1000</v>
      </c>
      <c r="P1817" s="1015"/>
      <c r="Q1817" s="1015"/>
      <c r="R1817" s="1015">
        <v>200000</v>
      </c>
      <c r="S1817" s="1016">
        <v>200</v>
      </c>
    </row>
    <row r="1818" spans="1:19">
      <c r="A1818" s="1012" t="s">
        <v>2649</v>
      </c>
      <c r="B1818" s="1012" t="s">
        <v>1049</v>
      </c>
      <c r="C1818" s="1012" t="s">
        <v>2650</v>
      </c>
      <c r="D1818" s="1012" t="s">
        <v>2651</v>
      </c>
      <c r="E1818" s="1012" t="s">
        <v>6</v>
      </c>
      <c r="F1818" s="1013">
        <v>39794</v>
      </c>
      <c r="G1818" s="1012" t="s">
        <v>284</v>
      </c>
      <c r="H1818" s="1015">
        <v>235000000</v>
      </c>
      <c r="I1818" s="1015">
        <v>0</v>
      </c>
      <c r="J1818" s="1015">
        <v>253929027.78</v>
      </c>
      <c r="K1818" s="1012" t="s">
        <v>1196</v>
      </c>
      <c r="L1818" s="1015"/>
      <c r="M1818" s="1015"/>
      <c r="N1818" s="1016"/>
      <c r="O1818" s="1015"/>
      <c r="P1818" s="1015"/>
      <c r="Q1818" s="1015"/>
      <c r="R1818" s="1015"/>
      <c r="S1818" s="1016"/>
    </row>
    <row r="1819" spans="1:19">
      <c r="A1819" s="1012" t="s">
        <v>2649</v>
      </c>
      <c r="B1819" s="1012" t="s">
        <v>283</v>
      </c>
      <c r="C1819" s="1012" t="s">
        <v>2650</v>
      </c>
      <c r="D1819" s="1012" t="s">
        <v>2651</v>
      </c>
      <c r="E1819" s="1012" t="s">
        <v>6</v>
      </c>
      <c r="F1819" s="1013">
        <v>40170</v>
      </c>
      <c r="G1819" s="1012" t="s">
        <v>283</v>
      </c>
      <c r="H1819" s="1015"/>
      <c r="I1819" s="1015"/>
      <c r="J1819" s="1015"/>
      <c r="K1819" s="1012" t="s">
        <v>283</v>
      </c>
      <c r="L1819" s="1015">
        <v>235000000</v>
      </c>
      <c r="M1819" s="1015"/>
      <c r="N1819" s="1016">
        <v>235000</v>
      </c>
      <c r="O1819" s="1015">
        <v>1000</v>
      </c>
      <c r="P1819" s="1015"/>
      <c r="Q1819" s="1015"/>
      <c r="R1819" s="1015"/>
      <c r="S1819" s="1016"/>
    </row>
    <row r="1820" spans="1:19">
      <c r="A1820" s="1012" t="s">
        <v>2649</v>
      </c>
      <c r="B1820" s="1012" t="s">
        <v>283</v>
      </c>
      <c r="C1820" s="1012" t="s">
        <v>2650</v>
      </c>
      <c r="D1820" s="1012" t="s">
        <v>2651</v>
      </c>
      <c r="E1820" s="1012" t="s">
        <v>6</v>
      </c>
      <c r="F1820" s="1013">
        <v>40345</v>
      </c>
      <c r="G1820" s="1012" t="s">
        <v>283</v>
      </c>
      <c r="H1820" s="1015"/>
      <c r="I1820" s="1015"/>
      <c r="J1820" s="1015"/>
      <c r="K1820" s="1012" t="s">
        <v>283</v>
      </c>
      <c r="L1820" s="1015"/>
      <c r="M1820" s="1015"/>
      <c r="N1820" s="1016"/>
      <c r="O1820" s="1015"/>
      <c r="P1820" s="1015"/>
      <c r="Q1820" s="1015"/>
      <c r="R1820" s="1015">
        <v>6820000</v>
      </c>
      <c r="S1820" s="1016">
        <v>354058</v>
      </c>
    </row>
    <row r="1821" spans="1:19">
      <c r="A1821" s="1012" t="s">
        <v>2652</v>
      </c>
      <c r="B1821" s="1012" t="s">
        <v>1464</v>
      </c>
      <c r="C1821" s="1012" t="s">
        <v>2653</v>
      </c>
      <c r="D1821" s="1012" t="s">
        <v>2654</v>
      </c>
      <c r="E1821" s="1012" t="s">
        <v>217</v>
      </c>
      <c r="F1821" s="1013">
        <v>39941</v>
      </c>
      <c r="G1821" s="1012" t="s">
        <v>922</v>
      </c>
      <c r="H1821" s="1015">
        <v>13644000</v>
      </c>
      <c r="I1821" s="1015">
        <v>0</v>
      </c>
      <c r="J1821" s="1015">
        <v>17019233.91</v>
      </c>
      <c r="K1821" s="1012" t="s">
        <v>1196</v>
      </c>
      <c r="L1821" s="1015"/>
      <c r="M1821" s="1015"/>
      <c r="N1821" s="1016"/>
      <c r="O1821" s="1015"/>
      <c r="P1821" s="1015"/>
      <c r="Q1821" s="1015"/>
      <c r="R1821" s="1015"/>
      <c r="S1821" s="1016"/>
    </row>
    <row r="1822" spans="1:19">
      <c r="A1822" s="1012" t="s">
        <v>2652</v>
      </c>
      <c r="B1822" s="1012" t="s">
        <v>283</v>
      </c>
      <c r="C1822" s="1012" t="s">
        <v>2653</v>
      </c>
      <c r="D1822" s="1012" t="s">
        <v>2654</v>
      </c>
      <c r="E1822" s="1012" t="s">
        <v>217</v>
      </c>
      <c r="F1822" s="1013">
        <v>40801</v>
      </c>
      <c r="G1822" s="1012" t="s">
        <v>283</v>
      </c>
      <c r="H1822" s="1015"/>
      <c r="I1822" s="1015"/>
      <c r="J1822" s="1015"/>
      <c r="K1822" s="1012" t="s">
        <v>283</v>
      </c>
      <c r="L1822" s="1015">
        <v>13644000</v>
      </c>
      <c r="M1822" s="1015"/>
      <c r="N1822" s="1016">
        <v>13644000</v>
      </c>
      <c r="O1822" s="1015">
        <v>1</v>
      </c>
      <c r="P1822" s="1015"/>
      <c r="Q1822" s="1015"/>
      <c r="R1822" s="1015">
        <v>682000</v>
      </c>
      <c r="S1822" s="1016">
        <v>682000</v>
      </c>
    </row>
    <row r="1823" spans="1:19">
      <c r="A1823" s="1012" t="s">
        <v>2655</v>
      </c>
      <c r="B1823" s="1012" t="s">
        <v>3036</v>
      </c>
      <c r="C1823" s="1012" t="s">
        <v>2656</v>
      </c>
      <c r="D1823" s="1012" t="s">
        <v>1969</v>
      </c>
      <c r="E1823" s="1012" t="s">
        <v>19</v>
      </c>
      <c r="F1823" s="1013">
        <v>39801</v>
      </c>
      <c r="G1823" s="1012" t="s">
        <v>284</v>
      </c>
      <c r="H1823" s="1015">
        <v>967870000</v>
      </c>
      <c r="I1823" s="1015">
        <v>0</v>
      </c>
      <c r="J1823" s="1015">
        <v>1191019526.3900001</v>
      </c>
      <c r="K1823" s="1012" t="s">
        <v>1196</v>
      </c>
      <c r="L1823" s="1015"/>
      <c r="M1823" s="1015"/>
      <c r="N1823" s="1016"/>
      <c r="O1823" s="1015"/>
      <c r="P1823" s="1015"/>
      <c r="Q1823" s="1015"/>
      <c r="R1823" s="1015"/>
      <c r="S1823" s="1016"/>
    </row>
    <row r="1824" spans="1:19">
      <c r="A1824" s="1012" t="s">
        <v>2655</v>
      </c>
      <c r="B1824" s="1012" t="s">
        <v>283</v>
      </c>
      <c r="C1824" s="1012" t="s">
        <v>2656</v>
      </c>
      <c r="D1824" s="1012" t="s">
        <v>1969</v>
      </c>
      <c r="E1824" s="1012" t="s">
        <v>19</v>
      </c>
      <c r="F1824" s="1013">
        <v>41481</v>
      </c>
      <c r="G1824" s="1012" t="s">
        <v>283</v>
      </c>
      <c r="H1824" s="1015"/>
      <c r="I1824" s="1015"/>
      <c r="J1824" s="1015"/>
      <c r="K1824" s="1012" t="s">
        <v>283</v>
      </c>
      <c r="L1824" s="1015">
        <v>967870000</v>
      </c>
      <c r="M1824" s="1015"/>
      <c r="N1824" s="1016">
        <v>967870</v>
      </c>
      <c r="O1824" s="1015">
        <v>1000</v>
      </c>
      <c r="P1824" s="1015"/>
      <c r="Q1824" s="1015"/>
      <c r="R1824" s="1015"/>
      <c r="S1824" s="1016"/>
    </row>
    <row r="1825" spans="1:19">
      <c r="A1825" s="1012" t="s">
        <v>2655</v>
      </c>
      <c r="B1825" s="1012" t="s">
        <v>283</v>
      </c>
      <c r="C1825" s="1012" t="s">
        <v>2656</v>
      </c>
      <c r="D1825" s="1012" t="s">
        <v>1969</v>
      </c>
      <c r="E1825" s="1012" t="s">
        <v>19</v>
      </c>
      <c r="F1825" s="1013">
        <v>43298</v>
      </c>
      <c r="G1825" s="1012" t="s">
        <v>283</v>
      </c>
      <c r="H1825" s="1015"/>
      <c r="I1825" s="1015"/>
      <c r="J1825" s="1015"/>
      <c r="K1825" s="1012" t="s">
        <v>283</v>
      </c>
      <c r="L1825" s="1015"/>
      <c r="M1825" s="1015"/>
      <c r="N1825" s="1016"/>
      <c r="O1825" s="1015"/>
      <c r="P1825" s="1015"/>
      <c r="Q1825" s="1015"/>
      <c r="R1825" s="1015">
        <v>405000</v>
      </c>
      <c r="S1825" s="1016">
        <v>2215819.5699999998</v>
      </c>
    </row>
    <row r="1826" spans="1:19">
      <c r="A1826" s="1012" t="s">
        <v>2657</v>
      </c>
      <c r="B1826" s="1012" t="s">
        <v>2658</v>
      </c>
      <c r="C1826" s="1012" t="s">
        <v>2659</v>
      </c>
      <c r="D1826" s="1012" t="s">
        <v>1989</v>
      </c>
      <c r="E1826" s="1012" t="s">
        <v>1462</v>
      </c>
      <c r="F1826" s="1013">
        <v>39829</v>
      </c>
      <c r="G1826" s="1012" t="s">
        <v>285</v>
      </c>
      <c r="H1826" s="1015">
        <v>8000000</v>
      </c>
      <c r="I1826" s="1015">
        <v>0</v>
      </c>
      <c r="J1826" s="1015">
        <v>253122.22</v>
      </c>
      <c r="K1826" s="1012" t="s">
        <v>1099</v>
      </c>
      <c r="L1826" s="1015"/>
      <c r="M1826" s="1015"/>
      <c r="N1826" s="1016"/>
      <c r="O1826" s="1015"/>
      <c r="P1826" s="1015"/>
      <c r="Q1826" s="1015"/>
      <c r="R1826" s="1015"/>
      <c r="S1826" s="1016"/>
    </row>
    <row r="1827" spans="1:19">
      <c r="A1827" s="1012" t="s">
        <v>2657</v>
      </c>
      <c r="B1827" s="1012" t="s">
        <v>283</v>
      </c>
      <c r="C1827" s="1012" t="s">
        <v>2659</v>
      </c>
      <c r="D1827" s="1012" t="s">
        <v>1989</v>
      </c>
      <c r="E1827" s="1012" t="s">
        <v>1462</v>
      </c>
      <c r="F1827" s="1013">
        <v>41670</v>
      </c>
      <c r="G1827" s="1012" t="s">
        <v>283</v>
      </c>
      <c r="H1827" s="1015"/>
      <c r="I1827" s="1015"/>
      <c r="J1827" s="1015"/>
      <c r="K1827" s="1012" t="s">
        <v>283</v>
      </c>
      <c r="L1827" s="1015"/>
      <c r="M1827" s="1015"/>
      <c r="N1827" s="1016"/>
      <c r="O1827" s="1015"/>
      <c r="P1827" s="1015">
        <v>-8000000</v>
      </c>
      <c r="Q1827" s="1015"/>
      <c r="R1827" s="1015"/>
      <c r="S1827" s="1016"/>
    </row>
    <row r="1828" spans="1:19">
      <c r="A1828" s="1012" t="s">
        <v>2660</v>
      </c>
      <c r="B1828" s="1012"/>
      <c r="C1828" s="1012" t="s">
        <v>2661</v>
      </c>
      <c r="D1828" s="1012" t="s">
        <v>2662</v>
      </c>
      <c r="E1828" s="1012" t="s">
        <v>89</v>
      </c>
      <c r="F1828" s="1013">
        <v>39773</v>
      </c>
      <c r="G1828" s="1012" t="s">
        <v>284</v>
      </c>
      <c r="H1828" s="1015">
        <v>104823000</v>
      </c>
      <c r="I1828" s="1015">
        <v>0</v>
      </c>
      <c r="J1828" s="1015">
        <v>120845170.8</v>
      </c>
      <c r="K1828" s="1012" t="s">
        <v>898</v>
      </c>
      <c r="L1828" s="1015"/>
      <c r="M1828" s="1015"/>
      <c r="N1828" s="1016"/>
      <c r="O1828" s="1015"/>
      <c r="P1828" s="1015"/>
      <c r="Q1828" s="1015"/>
      <c r="R1828" s="1015"/>
      <c r="S1828" s="1016"/>
    </row>
    <row r="1829" spans="1:19">
      <c r="A1829" s="1012" t="s">
        <v>2660</v>
      </c>
      <c r="B1829" s="1012" t="s">
        <v>283</v>
      </c>
      <c r="C1829" s="1012" t="s">
        <v>2661</v>
      </c>
      <c r="D1829" s="1012" t="s">
        <v>2662</v>
      </c>
      <c r="E1829" s="1012" t="s">
        <v>89</v>
      </c>
      <c r="F1829" s="1013">
        <v>41079</v>
      </c>
      <c r="G1829" s="1012" t="s">
        <v>283</v>
      </c>
      <c r="H1829" s="1015"/>
      <c r="I1829" s="1015"/>
      <c r="J1829" s="1015"/>
      <c r="K1829" s="1012" t="s">
        <v>283</v>
      </c>
      <c r="L1829" s="1015">
        <v>93659350.5</v>
      </c>
      <c r="M1829" s="1015">
        <v>-1404890.26</v>
      </c>
      <c r="N1829" s="1016">
        <v>104823</v>
      </c>
      <c r="O1829" s="1015">
        <v>893.5</v>
      </c>
      <c r="P1829" s="1015">
        <v>-11163649.5</v>
      </c>
      <c r="Q1829" s="1015"/>
      <c r="R1829" s="1015"/>
      <c r="S1829" s="1016"/>
    </row>
    <row r="1830" spans="1:19">
      <c r="A1830" s="1012" t="s">
        <v>2660</v>
      </c>
      <c r="B1830" s="1012" t="s">
        <v>283</v>
      </c>
      <c r="C1830" s="1012" t="s">
        <v>2661</v>
      </c>
      <c r="D1830" s="1012" t="s">
        <v>2662</v>
      </c>
      <c r="E1830" s="1012" t="s">
        <v>89</v>
      </c>
      <c r="F1830" s="1013">
        <v>41108</v>
      </c>
      <c r="G1830" s="1012" t="s">
        <v>283</v>
      </c>
      <c r="H1830" s="1015"/>
      <c r="I1830" s="1015"/>
      <c r="J1830" s="1015"/>
      <c r="K1830" s="1012" t="s">
        <v>283</v>
      </c>
      <c r="L1830" s="1015"/>
      <c r="M1830" s="1015"/>
      <c r="N1830" s="1016"/>
      <c r="O1830" s="1015"/>
      <c r="P1830" s="1015"/>
      <c r="Q1830" s="1015"/>
      <c r="R1830" s="1015">
        <v>9839273</v>
      </c>
      <c r="S1830" s="1016">
        <v>1462647</v>
      </c>
    </row>
    <row r="1831" spans="1:19">
      <c r="A1831" s="1012" t="s">
        <v>2663</v>
      </c>
      <c r="B1831" s="1012" t="s">
        <v>2606</v>
      </c>
      <c r="C1831" s="1012" t="s">
        <v>2664</v>
      </c>
      <c r="D1831" s="1012" t="s">
        <v>2599</v>
      </c>
      <c r="E1831" s="1012" t="s">
        <v>11</v>
      </c>
      <c r="F1831" s="1013">
        <v>40053</v>
      </c>
      <c r="G1831" s="1012" t="s">
        <v>922</v>
      </c>
      <c r="H1831" s="1015">
        <v>9720000</v>
      </c>
      <c r="I1831" s="1015">
        <v>0</v>
      </c>
      <c r="J1831" s="1015">
        <v>11611381.34</v>
      </c>
      <c r="K1831" s="1012" t="s">
        <v>1196</v>
      </c>
      <c r="L1831" s="1015"/>
      <c r="M1831" s="1015"/>
      <c r="N1831" s="1016"/>
      <c r="O1831" s="1015"/>
      <c r="P1831" s="1015"/>
      <c r="Q1831" s="1015"/>
      <c r="R1831" s="1015"/>
      <c r="S1831" s="1016"/>
    </row>
    <row r="1832" spans="1:19">
      <c r="A1832" s="1012" t="s">
        <v>2663</v>
      </c>
      <c r="B1832" s="1012" t="s">
        <v>283</v>
      </c>
      <c r="C1832" s="1012" t="s">
        <v>2664</v>
      </c>
      <c r="D1832" s="1012" t="s">
        <v>2599</v>
      </c>
      <c r="E1832" s="1012" t="s">
        <v>11</v>
      </c>
      <c r="F1832" s="1013">
        <v>40794</v>
      </c>
      <c r="G1832" s="1012" t="s">
        <v>283</v>
      </c>
      <c r="H1832" s="1015"/>
      <c r="I1832" s="1015"/>
      <c r="J1832" s="1015"/>
      <c r="K1832" s="1012" t="s">
        <v>283</v>
      </c>
      <c r="L1832" s="1015">
        <v>9720000</v>
      </c>
      <c r="M1832" s="1015"/>
      <c r="N1832" s="1016">
        <v>9720000</v>
      </c>
      <c r="O1832" s="1015">
        <v>1</v>
      </c>
      <c r="P1832" s="1015"/>
      <c r="Q1832" s="1015"/>
      <c r="R1832" s="1015">
        <v>292000</v>
      </c>
      <c r="S1832" s="1016">
        <v>292000</v>
      </c>
    </row>
    <row r="1833" spans="1:19">
      <c r="A1833" s="1012" t="s">
        <v>2665</v>
      </c>
      <c r="B1833" s="1012" t="s">
        <v>2666</v>
      </c>
      <c r="C1833" s="1012" t="s">
        <v>2667</v>
      </c>
      <c r="D1833" s="1012" t="s">
        <v>2668</v>
      </c>
      <c r="E1833" s="1012" t="s">
        <v>166</v>
      </c>
      <c r="F1833" s="1013">
        <v>39829</v>
      </c>
      <c r="G1833" s="1012" t="s">
        <v>285</v>
      </c>
      <c r="H1833" s="1015">
        <v>11730000</v>
      </c>
      <c r="I1833" s="1015">
        <v>0</v>
      </c>
      <c r="J1833" s="1015">
        <v>690832.08</v>
      </c>
      <c r="K1833" s="1012" t="s">
        <v>1099</v>
      </c>
      <c r="L1833" s="1015"/>
      <c r="M1833" s="1015"/>
      <c r="N1833" s="1016"/>
      <c r="O1833" s="1015"/>
      <c r="P1833" s="1015"/>
      <c r="Q1833" s="1015"/>
      <c r="R1833" s="1015"/>
      <c r="S1833" s="1016"/>
    </row>
    <row r="1834" spans="1:19">
      <c r="A1834" s="1012" t="s">
        <v>2665</v>
      </c>
      <c r="B1834" s="1012" t="s">
        <v>283</v>
      </c>
      <c r="C1834" s="1012" t="s">
        <v>2667</v>
      </c>
      <c r="D1834" s="1012" t="s">
        <v>2668</v>
      </c>
      <c r="E1834" s="1012" t="s">
        <v>166</v>
      </c>
      <c r="F1834" s="1013">
        <v>41621</v>
      </c>
      <c r="G1834" s="1012" t="s">
        <v>283</v>
      </c>
      <c r="H1834" s="1015"/>
      <c r="I1834" s="1015"/>
      <c r="J1834" s="1015"/>
      <c r="K1834" s="1012" t="s">
        <v>283</v>
      </c>
      <c r="L1834" s="1015"/>
      <c r="M1834" s="1015"/>
      <c r="N1834" s="1016"/>
      <c r="O1834" s="1015"/>
      <c r="P1834" s="1015">
        <v>-11730000</v>
      </c>
      <c r="Q1834" s="1015"/>
      <c r="R1834" s="1015"/>
      <c r="S1834" s="1016"/>
    </row>
    <row r="1835" spans="1:19">
      <c r="A1835" s="1012" t="s">
        <v>2669</v>
      </c>
      <c r="B1835" s="1012" t="s">
        <v>858</v>
      </c>
      <c r="C1835" s="1012" t="s">
        <v>2670</v>
      </c>
      <c r="D1835" s="1012" t="s">
        <v>2671</v>
      </c>
      <c r="E1835" s="1012" t="s">
        <v>109</v>
      </c>
      <c r="F1835" s="1013">
        <v>39766</v>
      </c>
      <c r="G1835" s="1012" t="s">
        <v>284</v>
      </c>
      <c r="H1835" s="1015">
        <v>361172000</v>
      </c>
      <c r="I1835" s="1015">
        <v>0</v>
      </c>
      <c r="J1835" s="1015">
        <v>378547699.44999999</v>
      </c>
      <c r="K1835" s="1012" t="s">
        <v>1196</v>
      </c>
      <c r="L1835" s="1015"/>
      <c r="M1835" s="1015"/>
      <c r="N1835" s="1016"/>
      <c r="O1835" s="1015"/>
      <c r="P1835" s="1015"/>
      <c r="Q1835" s="1015"/>
      <c r="R1835" s="1015"/>
      <c r="S1835" s="1016"/>
    </row>
    <row r="1836" spans="1:19">
      <c r="A1836" s="1012" t="s">
        <v>2669</v>
      </c>
      <c r="B1836" s="1012" t="s">
        <v>283</v>
      </c>
      <c r="C1836" s="1012" t="s">
        <v>2670</v>
      </c>
      <c r="D1836" s="1012" t="s">
        <v>2671</v>
      </c>
      <c r="E1836" s="1012" t="s">
        <v>109</v>
      </c>
      <c r="F1836" s="1013">
        <v>39925</v>
      </c>
      <c r="G1836" s="1012" t="s">
        <v>283</v>
      </c>
      <c r="H1836" s="1015"/>
      <c r="I1836" s="1015"/>
      <c r="J1836" s="1015"/>
      <c r="K1836" s="1012" t="s">
        <v>283</v>
      </c>
      <c r="L1836" s="1015">
        <v>361172000</v>
      </c>
      <c r="M1836" s="1015"/>
      <c r="N1836" s="1016">
        <v>361172</v>
      </c>
      <c r="O1836" s="1015">
        <v>1000</v>
      </c>
      <c r="P1836" s="1015"/>
      <c r="Q1836" s="1015"/>
      <c r="R1836" s="1015"/>
      <c r="S1836" s="1016"/>
    </row>
    <row r="1837" spans="1:19">
      <c r="A1837" s="1012" t="s">
        <v>2669</v>
      </c>
      <c r="B1837" s="1012" t="s">
        <v>283</v>
      </c>
      <c r="C1837" s="1012" t="s">
        <v>2670</v>
      </c>
      <c r="D1837" s="1012" t="s">
        <v>2671</v>
      </c>
      <c r="E1837" s="1012" t="s">
        <v>109</v>
      </c>
      <c r="F1837" s="1013">
        <v>40168</v>
      </c>
      <c r="G1837" s="1012" t="s">
        <v>283</v>
      </c>
      <c r="H1837" s="1015"/>
      <c r="I1837" s="1015"/>
      <c r="J1837" s="1015"/>
      <c r="K1837" s="1012" t="s">
        <v>283</v>
      </c>
      <c r="L1837" s="1015"/>
      <c r="M1837" s="1015"/>
      <c r="N1837" s="1016"/>
      <c r="O1837" s="1015"/>
      <c r="P1837" s="1015"/>
      <c r="Q1837" s="1015"/>
      <c r="R1837" s="1015">
        <v>9449980.5600000005</v>
      </c>
      <c r="S1837" s="1016">
        <v>3199988</v>
      </c>
    </row>
    <row r="1838" spans="1:19">
      <c r="A1838" s="1012" t="s">
        <v>2672</v>
      </c>
      <c r="B1838" s="1012" t="s">
        <v>891</v>
      </c>
      <c r="C1838" s="1012" t="s">
        <v>2673</v>
      </c>
      <c r="D1838" s="1012" t="s">
        <v>2674</v>
      </c>
      <c r="E1838" s="1012" t="s">
        <v>1231</v>
      </c>
      <c r="F1838" s="1013">
        <v>39805</v>
      </c>
      <c r="G1838" s="1012" t="s">
        <v>285</v>
      </c>
      <c r="H1838" s="1015">
        <v>2000000</v>
      </c>
      <c r="I1838" s="1015">
        <v>0</v>
      </c>
      <c r="J1838" s="1015">
        <v>2384611.11</v>
      </c>
      <c r="K1838" s="1012" t="s">
        <v>1196</v>
      </c>
      <c r="L1838" s="1015"/>
      <c r="M1838" s="1015"/>
      <c r="N1838" s="1016"/>
      <c r="O1838" s="1015"/>
      <c r="P1838" s="1015"/>
      <c r="Q1838" s="1015"/>
      <c r="R1838" s="1015"/>
      <c r="S1838" s="1016"/>
    </row>
    <row r="1839" spans="1:19">
      <c r="A1839" s="1012" t="s">
        <v>2672</v>
      </c>
      <c r="B1839" s="1012" t="s">
        <v>283</v>
      </c>
      <c r="C1839" s="1012" t="s">
        <v>2673</v>
      </c>
      <c r="D1839" s="1012" t="s">
        <v>2674</v>
      </c>
      <c r="E1839" s="1012" t="s">
        <v>1231</v>
      </c>
      <c r="F1839" s="1013">
        <v>40758</v>
      </c>
      <c r="G1839" s="1012" t="s">
        <v>283</v>
      </c>
      <c r="H1839" s="1015"/>
      <c r="I1839" s="1015"/>
      <c r="J1839" s="1015"/>
      <c r="K1839" s="1012" t="s">
        <v>283</v>
      </c>
      <c r="L1839" s="1015">
        <v>2000000</v>
      </c>
      <c r="M1839" s="1015"/>
      <c r="N1839" s="1016">
        <v>2000</v>
      </c>
      <c r="O1839" s="1015">
        <v>1000</v>
      </c>
      <c r="P1839" s="1015"/>
      <c r="Q1839" s="1015"/>
      <c r="R1839" s="1015">
        <v>100000</v>
      </c>
      <c r="S1839" s="1016">
        <v>100</v>
      </c>
    </row>
    <row r="1840" spans="1:19">
      <c r="A1840" s="1012" t="s">
        <v>2675</v>
      </c>
      <c r="B1840" s="1012" t="s">
        <v>2676</v>
      </c>
      <c r="C1840" s="1012" t="s">
        <v>2677</v>
      </c>
      <c r="D1840" s="1012" t="s">
        <v>1910</v>
      </c>
      <c r="E1840" s="1012" t="s">
        <v>60</v>
      </c>
      <c r="F1840" s="1013">
        <v>39801</v>
      </c>
      <c r="G1840" s="1012" t="s">
        <v>284</v>
      </c>
      <c r="H1840" s="1015">
        <v>30000000</v>
      </c>
      <c r="I1840" s="1015">
        <v>0</v>
      </c>
      <c r="J1840" s="1015">
        <v>3233333.33</v>
      </c>
      <c r="K1840" s="1012" t="s">
        <v>1099</v>
      </c>
      <c r="L1840" s="1015"/>
      <c r="M1840" s="1015"/>
      <c r="N1840" s="1016"/>
      <c r="O1840" s="1015"/>
      <c r="P1840" s="1015"/>
      <c r="Q1840" s="1015"/>
      <c r="R1840" s="1015"/>
      <c r="S1840" s="1016"/>
    </row>
    <row r="1841" spans="1:19">
      <c r="A1841" s="1012" t="s">
        <v>2675</v>
      </c>
      <c r="B1841" s="1012" t="s">
        <v>283</v>
      </c>
      <c r="C1841" s="1012" t="s">
        <v>2677</v>
      </c>
      <c r="D1841" s="1012" t="s">
        <v>1910</v>
      </c>
      <c r="E1841" s="1012" t="s">
        <v>60</v>
      </c>
      <c r="F1841" s="1013">
        <v>40935</v>
      </c>
      <c r="G1841" s="1012" t="s">
        <v>283</v>
      </c>
      <c r="H1841" s="1015"/>
      <c r="I1841" s="1015"/>
      <c r="J1841" s="1015"/>
      <c r="K1841" s="1012" t="s">
        <v>283</v>
      </c>
      <c r="L1841" s="1015"/>
      <c r="M1841" s="1015"/>
      <c r="N1841" s="1016"/>
      <c r="O1841" s="1015"/>
      <c r="P1841" s="1015">
        <v>-30000000</v>
      </c>
      <c r="Q1841" s="1015"/>
      <c r="R1841" s="1015"/>
      <c r="S1841" s="1016"/>
    </row>
    <row r="1842" spans="1:19">
      <c r="A1842" s="1012" t="s">
        <v>2678</v>
      </c>
      <c r="B1842" s="1012" t="s">
        <v>905</v>
      </c>
      <c r="C1842" s="1012" t="s">
        <v>2679</v>
      </c>
      <c r="D1842" s="1012" t="s">
        <v>2042</v>
      </c>
      <c r="E1842" s="1012" t="s">
        <v>60</v>
      </c>
      <c r="F1842" s="1013">
        <v>39805</v>
      </c>
      <c r="G1842" s="1012" t="s">
        <v>285</v>
      </c>
      <c r="H1842" s="1015">
        <v>3000000</v>
      </c>
      <c r="I1842" s="1015">
        <v>0</v>
      </c>
      <c r="J1842" s="1015">
        <v>3331713.17</v>
      </c>
      <c r="K1842" s="1012" t="s">
        <v>898</v>
      </c>
      <c r="L1842" s="1015"/>
      <c r="M1842" s="1015"/>
      <c r="N1842" s="1016"/>
      <c r="O1842" s="1015"/>
      <c r="P1842" s="1015"/>
      <c r="Q1842" s="1015"/>
      <c r="R1842" s="1015"/>
      <c r="S1842" s="1016"/>
    </row>
    <row r="1843" spans="1:19">
      <c r="A1843" s="1012" t="s">
        <v>2678</v>
      </c>
      <c r="B1843" s="1012" t="s">
        <v>283</v>
      </c>
      <c r="C1843" s="1012" t="s">
        <v>2679</v>
      </c>
      <c r="D1843" s="1012" t="s">
        <v>2042</v>
      </c>
      <c r="E1843" s="1012" t="s">
        <v>60</v>
      </c>
      <c r="F1843" s="1013">
        <v>41390</v>
      </c>
      <c r="G1843" s="1012" t="s">
        <v>283</v>
      </c>
      <c r="H1843" s="1015"/>
      <c r="I1843" s="1015"/>
      <c r="J1843" s="1015"/>
      <c r="K1843" s="1012" t="s">
        <v>283</v>
      </c>
      <c r="L1843" s="1015">
        <v>298000</v>
      </c>
      <c r="M1843" s="1015"/>
      <c r="N1843" s="1016">
        <v>298</v>
      </c>
      <c r="O1843" s="1015">
        <v>1022.11</v>
      </c>
      <c r="P1843" s="1015"/>
      <c r="Q1843" s="1015">
        <v>6588.78</v>
      </c>
      <c r="R1843" s="1015">
        <v>19218.87</v>
      </c>
      <c r="S1843" s="1016">
        <v>20</v>
      </c>
    </row>
    <row r="1844" spans="1:19">
      <c r="A1844" s="1012" t="s">
        <v>2678</v>
      </c>
      <c r="B1844" s="1012" t="s">
        <v>283</v>
      </c>
      <c r="C1844" s="1012" t="s">
        <v>2679</v>
      </c>
      <c r="D1844" s="1012" t="s">
        <v>2042</v>
      </c>
      <c r="E1844" s="1012" t="s">
        <v>60</v>
      </c>
      <c r="F1844" s="1013">
        <v>41393</v>
      </c>
      <c r="G1844" s="1012" t="s">
        <v>283</v>
      </c>
      <c r="H1844" s="1015"/>
      <c r="I1844" s="1015"/>
      <c r="J1844" s="1015"/>
      <c r="K1844" s="1012" t="s">
        <v>283</v>
      </c>
      <c r="L1844" s="1015">
        <v>2702000</v>
      </c>
      <c r="M1844" s="1015"/>
      <c r="N1844" s="1016">
        <v>2702</v>
      </c>
      <c r="O1844" s="1015">
        <v>1022.11</v>
      </c>
      <c r="P1844" s="1015"/>
      <c r="Q1844" s="1015">
        <v>59741.22</v>
      </c>
      <c r="R1844" s="1015">
        <v>124922.63</v>
      </c>
      <c r="S1844" s="1016">
        <v>130</v>
      </c>
    </row>
    <row r="1845" spans="1:19">
      <c r="A1845" s="1012" t="s">
        <v>2678</v>
      </c>
      <c r="B1845" s="1012" t="s">
        <v>283</v>
      </c>
      <c r="C1845" s="1012" t="s">
        <v>2679</v>
      </c>
      <c r="D1845" s="1012" t="s">
        <v>2042</v>
      </c>
      <c r="E1845" s="1012" t="s">
        <v>60</v>
      </c>
      <c r="F1845" s="1013">
        <v>41425</v>
      </c>
      <c r="G1845" s="1012" t="s">
        <v>283</v>
      </c>
      <c r="H1845" s="1015"/>
      <c r="I1845" s="1015"/>
      <c r="J1845" s="1015"/>
      <c r="K1845" s="1012" t="s">
        <v>283</v>
      </c>
      <c r="L1845" s="1015"/>
      <c r="M1845" s="1015">
        <v>-25000</v>
      </c>
      <c r="N1845" s="1016"/>
      <c r="O1845" s="1015"/>
      <c r="P1845" s="1015"/>
      <c r="Q1845" s="1015"/>
      <c r="R1845" s="1015"/>
      <c r="S1845" s="1016"/>
    </row>
    <row r="1846" spans="1:19">
      <c r="A1846" s="1012" t="s">
        <v>2680</v>
      </c>
      <c r="B1846" s="1012" t="s">
        <v>858</v>
      </c>
      <c r="C1846" s="1012" t="s">
        <v>2681</v>
      </c>
      <c r="D1846" s="1012" t="s">
        <v>1362</v>
      </c>
      <c r="E1846" s="1012" t="s">
        <v>166</v>
      </c>
      <c r="F1846" s="1013">
        <v>39829</v>
      </c>
      <c r="G1846" s="1012" t="s">
        <v>284</v>
      </c>
      <c r="H1846" s="1015">
        <v>75000000</v>
      </c>
      <c r="I1846" s="1015">
        <v>0</v>
      </c>
      <c r="J1846" s="1015">
        <v>82777816.209999993</v>
      </c>
      <c r="K1846" s="1012" t="s">
        <v>1196</v>
      </c>
      <c r="L1846" s="1015"/>
      <c r="M1846" s="1015"/>
      <c r="N1846" s="1016"/>
      <c r="O1846" s="1015"/>
      <c r="P1846" s="1015"/>
      <c r="Q1846" s="1015"/>
      <c r="R1846" s="1015"/>
      <c r="S1846" s="1016"/>
    </row>
    <row r="1847" spans="1:19">
      <c r="A1847" s="1012" t="s">
        <v>2680</v>
      </c>
      <c r="B1847" s="1012" t="s">
        <v>283</v>
      </c>
      <c r="C1847" s="1012" t="s">
        <v>2681</v>
      </c>
      <c r="D1847" s="1012" t="s">
        <v>1362</v>
      </c>
      <c r="E1847" s="1012" t="s">
        <v>166</v>
      </c>
      <c r="F1847" s="1013">
        <v>39946</v>
      </c>
      <c r="G1847" s="1012" t="s">
        <v>283</v>
      </c>
      <c r="H1847" s="1015"/>
      <c r="I1847" s="1015"/>
      <c r="J1847" s="1015"/>
      <c r="K1847" s="1012" t="s">
        <v>283</v>
      </c>
      <c r="L1847" s="1015">
        <v>75000000</v>
      </c>
      <c r="M1847" s="1015"/>
      <c r="N1847" s="1016">
        <v>75000</v>
      </c>
      <c r="O1847" s="1015">
        <v>1000</v>
      </c>
      <c r="P1847" s="1015"/>
      <c r="Q1847" s="1015"/>
      <c r="R1847" s="1015"/>
      <c r="S1847" s="1016"/>
    </row>
    <row r="1848" spans="1:19">
      <c r="A1848" s="1012" t="s">
        <v>2680</v>
      </c>
      <c r="B1848" s="1012" t="s">
        <v>283</v>
      </c>
      <c r="C1848" s="1012" t="s">
        <v>2681</v>
      </c>
      <c r="D1848" s="1012" t="s">
        <v>1362</v>
      </c>
      <c r="E1848" s="1012" t="s">
        <v>166</v>
      </c>
      <c r="F1848" s="1013">
        <v>40254</v>
      </c>
      <c r="G1848" s="1012" t="s">
        <v>283</v>
      </c>
      <c r="H1848" s="1015"/>
      <c r="I1848" s="1015"/>
      <c r="J1848" s="1015"/>
      <c r="K1848" s="1012" t="s">
        <v>283</v>
      </c>
      <c r="L1848" s="1015"/>
      <c r="M1848" s="1015"/>
      <c r="N1848" s="1016"/>
      <c r="O1848" s="1015"/>
      <c r="P1848" s="1015"/>
      <c r="Q1848" s="1015"/>
      <c r="R1848" s="1015">
        <v>6559066.21</v>
      </c>
      <c r="S1848" s="1016">
        <v>758086</v>
      </c>
    </row>
    <row r="1849" spans="1:19">
      <c r="A1849" s="1012" t="s">
        <v>2682</v>
      </c>
      <c r="B1849" s="1012" t="s">
        <v>891</v>
      </c>
      <c r="C1849" s="1012" t="s">
        <v>2683</v>
      </c>
      <c r="D1849" s="1012" t="s">
        <v>2684</v>
      </c>
      <c r="E1849" s="1012" t="s">
        <v>166</v>
      </c>
      <c r="F1849" s="1013">
        <v>39822</v>
      </c>
      <c r="G1849" s="1012" t="s">
        <v>285</v>
      </c>
      <c r="H1849" s="1015">
        <v>3981000</v>
      </c>
      <c r="I1849" s="1015">
        <v>0</v>
      </c>
      <c r="J1849" s="1015">
        <v>4475307.67</v>
      </c>
      <c r="K1849" s="1012" t="s">
        <v>1196</v>
      </c>
      <c r="L1849" s="1015"/>
      <c r="M1849" s="1015"/>
      <c r="N1849" s="1016"/>
      <c r="O1849" s="1015"/>
      <c r="P1849" s="1015"/>
      <c r="Q1849" s="1015"/>
      <c r="R1849" s="1015"/>
      <c r="S1849" s="1016"/>
    </row>
    <row r="1850" spans="1:19">
      <c r="A1850" s="1012" t="s">
        <v>2682</v>
      </c>
      <c r="B1850" s="1012" t="s">
        <v>283</v>
      </c>
      <c r="C1850" s="1012" t="s">
        <v>2683</v>
      </c>
      <c r="D1850" s="1012" t="s">
        <v>2684</v>
      </c>
      <c r="E1850" s="1012" t="s">
        <v>166</v>
      </c>
      <c r="F1850" s="1013">
        <v>40317</v>
      </c>
      <c r="G1850" s="1012" t="s">
        <v>283</v>
      </c>
      <c r="H1850" s="1015"/>
      <c r="I1850" s="1015"/>
      <c r="J1850" s="1015"/>
      <c r="K1850" s="1012" t="s">
        <v>283</v>
      </c>
      <c r="L1850" s="1015">
        <v>3981000</v>
      </c>
      <c r="M1850" s="1015"/>
      <c r="N1850" s="1016">
        <v>3981</v>
      </c>
      <c r="O1850" s="1015">
        <v>1000</v>
      </c>
      <c r="P1850" s="1015"/>
      <c r="Q1850" s="1015"/>
      <c r="R1850" s="1015">
        <v>199000</v>
      </c>
      <c r="S1850" s="1016">
        <v>199</v>
      </c>
    </row>
    <row r="1851" spans="1:19">
      <c r="A1851" s="1012" t="s">
        <v>2685</v>
      </c>
      <c r="B1851" s="1012" t="s">
        <v>900</v>
      </c>
      <c r="C1851" s="1012" t="s">
        <v>2686</v>
      </c>
      <c r="D1851" s="1012" t="s">
        <v>2687</v>
      </c>
      <c r="E1851" s="1012" t="s">
        <v>166</v>
      </c>
      <c r="F1851" s="1013">
        <v>40032</v>
      </c>
      <c r="G1851" s="1012" t="s">
        <v>285</v>
      </c>
      <c r="H1851" s="1015">
        <v>20000000</v>
      </c>
      <c r="I1851" s="1015">
        <v>0</v>
      </c>
      <c r="J1851" s="1015">
        <v>23234499.98</v>
      </c>
      <c r="K1851" s="1012" t="s">
        <v>1196</v>
      </c>
      <c r="L1851" s="1015"/>
      <c r="M1851" s="1015"/>
      <c r="N1851" s="1016"/>
      <c r="O1851" s="1015"/>
      <c r="P1851" s="1015"/>
      <c r="Q1851" s="1015"/>
      <c r="R1851" s="1015"/>
      <c r="S1851" s="1016"/>
    </row>
    <row r="1852" spans="1:19">
      <c r="A1852" s="1012" t="s">
        <v>2685</v>
      </c>
      <c r="B1852" s="1012" t="s">
        <v>283</v>
      </c>
      <c r="C1852" s="1012" t="s">
        <v>2686</v>
      </c>
      <c r="D1852" s="1012" t="s">
        <v>2687</v>
      </c>
      <c r="E1852" s="1012" t="s">
        <v>166</v>
      </c>
      <c r="F1852" s="1013">
        <v>40780</v>
      </c>
      <c r="G1852" s="1012" t="s">
        <v>283</v>
      </c>
      <c r="H1852" s="1015"/>
      <c r="I1852" s="1015"/>
      <c r="J1852" s="1015"/>
      <c r="K1852" s="1012" t="s">
        <v>283</v>
      </c>
      <c r="L1852" s="1015">
        <v>20000000</v>
      </c>
      <c r="M1852" s="1015"/>
      <c r="N1852" s="1016">
        <v>20000</v>
      </c>
      <c r="O1852" s="1015">
        <v>1000</v>
      </c>
      <c r="P1852" s="1015"/>
      <c r="Q1852" s="1015"/>
      <c r="R1852" s="1015">
        <v>1000000</v>
      </c>
      <c r="S1852" s="1016">
        <v>1000</v>
      </c>
    </row>
    <row r="1853" spans="1:19">
      <c r="A1853" s="1012" t="s">
        <v>2688</v>
      </c>
      <c r="B1853" s="1012" t="s">
        <v>1049</v>
      </c>
      <c r="C1853" s="1012" t="s">
        <v>2689</v>
      </c>
      <c r="D1853" s="1012" t="s">
        <v>2690</v>
      </c>
      <c r="E1853" s="1012" t="s">
        <v>289</v>
      </c>
      <c r="F1853" s="1013">
        <v>39794</v>
      </c>
      <c r="G1853" s="1012" t="s">
        <v>284</v>
      </c>
      <c r="H1853" s="1015">
        <v>45220000</v>
      </c>
      <c r="I1853" s="1015">
        <v>0</v>
      </c>
      <c r="J1853" s="1015">
        <v>52787673.439999998</v>
      </c>
      <c r="K1853" s="1012" t="s">
        <v>1196</v>
      </c>
      <c r="L1853" s="1015"/>
      <c r="M1853" s="1015"/>
      <c r="N1853" s="1016"/>
      <c r="O1853" s="1015"/>
      <c r="P1853" s="1015"/>
      <c r="Q1853" s="1015"/>
      <c r="R1853" s="1015"/>
      <c r="S1853" s="1016"/>
    </row>
    <row r="1854" spans="1:19">
      <c r="A1854" s="1012" t="s">
        <v>2688</v>
      </c>
      <c r="B1854" s="1012" t="s">
        <v>283</v>
      </c>
      <c r="C1854" s="1012" t="s">
        <v>2689</v>
      </c>
      <c r="D1854" s="1012" t="s">
        <v>2690</v>
      </c>
      <c r="E1854" s="1012" t="s">
        <v>289</v>
      </c>
      <c r="F1854" s="1013">
        <v>40247</v>
      </c>
      <c r="G1854" s="1012" t="s">
        <v>283</v>
      </c>
      <c r="H1854" s="1015"/>
      <c r="I1854" s="1015"/>
      <c r="J1854" s="1015"/>
      <c r="K1854" s="1012" t="s">
        <v>283</v>
      </c>
      <c r="L1854" s="1015">
        <v>45220000</v>
      </c>
      <c r="M1854" s="1015"/>
      <c r="N1854" s="1016">
        <v>45220</v>
      </c>
      <c r="O1854" s="1015">
        <v>1000</v>
      </c>
      <c r="P1854" s="1015"/>
      <c r="Q1854" s="1015"/>
      <c r="R1854" s="1015"/>
      <c r="S1854" s="1016"/>
    </row>
    <row r="1855" spans="1:19">
      <c r="A1855" s="1012" t="s">
        <v>2688</v>
      </c>
      <c r="B1855" s="1012" t="s">
        <v>283</v>
      </c>
      <c r="C1855" s="1012" t="s">
        <v>2689</v>
      </c>
      <c r="D1855" s="1012" t="s">
        <v>2690</v>
      </c>
      <c r="E1855" s="1012" t="s">
        <v>289</v>
      </c>
      <c r="F1855" s="1013">
        <v>40429</v>
      </c>
      <c r="G1855" s="1012" t="s">
        <v>283</v>
      </c>
      <c r="H1855" s="1015"/>
      <c r="I1855" s="1015"/>
      <c r="J1855" s="1015"/>
      <c r="K1855" s="1012" t="s">
        <v>283</v>
      </c>
      <c r="L1855" s="1015"/>
      <c r="M1855" s="1015"/>
      <c r="N1855" s="1016"/>
      <c r="O1855" s="1015"/>
      <c r="P1855" s="1015"/>
      <c r="Q1855" s="1015"/>
      <c r="R1855" s="1015">
        <v>4753984.55</v>
      </c>
      <c r="S1855" s="1016">
        <v>980203</v>
      </c>
    </row>
    <row r="1856" spans="1:19">
      <c r="A1856" s="1012" t="s">
        <v>2691</v>
      </c>
      <c r="B1856" s="1012" t="s">
        <v>924</v>
      </c>
      <c r="C1856" s="1012" t="s">
        <v>2692</v>
      </c>
      <c r="D1856" s="1012" t="s">
        <v>2693</v>
      </c>
      <c r="E1856" s="1012" t="s">
        <v>105</v>
      </c>
      <c r="F1856" s="1013">
        <v>39850</v>
      </c>
      <c r="G1856" s="1012" t="s">
        <v>285</v>
      </c>
      <c r="H1856" s="1015">
        <v>4021000</v>
      </c>
      <c r="I1856" s="1015">
        <v>0</v>
      </c>
      <c r="J1856" s="1015">
        <v>1912684</v>
      </c>
      <c r="K1856" s="1012" t="s">
        <v>898</v>
      </c>
      <c r="L1856" s="1015"/>
      <c r="M1856" s="1015"/>
      <c r="N1856" s="1016"/>
      <c r="O1856" s="1015"/>
      <c r="P1856" s="1015"/>
      <c r="Q1856" s="1015"/>
      <c r="R1856" s="1015"/>
      <c r="S1856" s="1016"/>
    </row>
    <row r="1857" spans="1:19">
      <c r="A1857" s="1012" t="s">
        <v>2691</v>
      </c>
      <c r="B1857" s="1012" t="s">
        <v>283</v>
      </c>
      <c r="C1857" s="1012" t="s">
        <v>2692</v>
      </c>
      <c r="D1857" s="1012" t="s">
        <v>2693</v>
      </c>
      <c r="E1857" s="1012" t="s">
        <v>105</v>
      </c>
      <c r="F1857" s="1013">
        <v>40515</v>
      </c>
      <c r="G1857" s="1012" t="s">
        <v>283</v>
      </c>
      <c r="H1857" s="1015"/>
      <c r="I1857" s="1015"/>
      <c r="J1857" s="1015"/>
      <c r="K1857" s="1012" t="s">
        <v>283</v>
      </c>
      <c r="L1857" s="1015">
        <v>1742850</v>
      </c>
      <c r="M1857" s="1015"/>
      <c r="N1857" s="1016">
        <v>4021</v>
      </c>
      <c r="O1857" s="1015">
        <v>433.43695500000001</v>
      </c>
      <c r="P1857" s="1015">
        <v>-2278150</v>
      </c>
      <c r="Q1857" s="1015"/>
      <c r="R1857" s="1015"/>
      <c r="S1857" s="1016"/>
    </row>
    <row r="1858" spans="1:19">
      <c r="A1858" s="1012" t="s">
        <v>2694</v>
      </c>
      <c r="B1858" s="1012" t="s">
        <v>858</v>
      </c>
      <c r="C1858" s="1012" t="s">
        <v>2695</v>
      </c>
      <c r="D1858" s="1012" t="s">
        <v>2696</v>
      </c>
      <c r="E1858" s="1012" t="s">
        <v>1309</v>
      </c>
      <c r="F1858" s="1013">
        <v>39857</v>
      </c>
      <c r="G1858" s="1012" t="s">
        <v>284</v>
      </c>
      <c r="H1858" s="1015">
        <v>34000000</v>
      </c>
      <c r="I1858" s="1015">
        <v>0</v>
      </c>
      <c r="J1858" s="1015">
        <v>40091342.549999997</v>
      </c>
      <c r="K1858" s="1012" t="s">
        <v>1196</v>
      </c>
      <c r="L1858" s="1015"/>
      <c r="M1858" s="1015"/>
      <c r="N1858" s="1016"/>
      <c r="O1858" s="1015"/>
      <c r="P1858" s="1015"/>
      <c r="Q1858" s="1015"/>
      <c r="R1858" s="1015"/>
      <c r="S1858" s="1016"/>
    </row>
    <row r="1859" spans="1:19">
      <c r="A1859" s="1012" t="s">
        <v>2694</v>
      </c>
      <c r="B1859" s="1012" t="s">
        <v>283</v>
      </c>
      <c r="C1859" s="1012" t="s">
        <v>2695</v>
      </c>
      <c r="D1859" s="1012" t="s">
        <v>2696</v>
      </c>
      <c r="E1859" s="1012" t="s">
        <v>1309</v>
      </c>
      <c r="F1859" s="1013">
        <v>40534</v>
      </c>
      <c r="G1859" s="1012" t="s">
        <v>283</v>
      </c>
      <c r="H1859" s="1015"/>
      <c r="I1859" s="1015"/>
      <c r="J1859" s="1015"/>
      <c r="K1859" s="1012" t="s">
        <v>283</v>
      </c>
      <c r="L1859" s="1015">
        <v>17000000</v>
      </c>
      <c r="M1859" s="1015"/>
      <c r="N1859" s="1016">
        <v>17000</v>
      </c>
      <c r="O1859" s="1015">
        <v>1000</v>
      </c>
      <c r="P1859" s="1015"/>
      <c r="Q1859" s="1015"/>
      <c r="R1859" s="1015"/>
      <c r="S1859" s="1016"/>
    </row>
    <row r="1860" spans="1:19">
      <c r="A1860" s="1012" t="s">
        <v>2694</v>
      </c>
      <c r="B1860" s="1012" t="s">
        <v>283</v>
      </c>
      <c r="C1860" s="1012" t="s">
        <v>2695</v>
      </c>
      <c r="D1860" s="1012" t="s">
        <v>2696</v>
      </c>
      <c r="E1860" s="1012" t="s">
        <v>1309</v>
      </c>
      <c r="F1860" s="1013">
        <v>40870</v>
      </c>
      <c r="G1860" s="1012" t="s">
        <v>283</v>
      </c>
      <c r="H1860" s="1015"/>
      <c r="I1860" s="1015"/>
      <c r="J1860" s="1015"/>
      <c r="K1860" s="1012" t="s">
        <v>283</v>
      </c>
      <c r="L1860" s="1015">
        <v>17000000</v>
      </c>
      <c r="M1860" s="1015"/>
      <c r="N1860" s="1016">
        <v>17000</v>
      </c>
      <c r="O1860" s="1015">
        <v>1000</v>
      </c>
      <c r="P1860" s="1015"/>
      <c r="Q1860" s="1015"/>
      <c r="R1860" s="1015"/>
      <c r="S1860" s="1016"/>
    </row>
    <row r="1861" spans="1:19">
      <c r="A1861" s="1012" t="s">
        <v>2694</v>
      </c>
      <c r="B1861" s="1012" t="s">
        <v>283</v>
      </c>
      <c r="C1861" s="1012" t="s">
        <v>2695</v>
      </c>
      <c r="D1861" s="1012" t="s">
        <v>2696</v>
      </c>
      <c r="E1861" s="1012" t="s">
        <v>1309</v>
      </c>
      <c r="F1861" s="1013">
        <v>41423</v>
      </c>
      <c r="G1861" s="1012" t="s">
        <v>283</v>
      </c>
      <c r="H1861" s="1015"/>
      <c r="I1861" s="1015"/>
      <c r="J1861" s="1015"/>
      <c r="K1861" s="1012" t="s">
        <v>283</v>
      </c>
      <c r="L1861" s="1015"/>
      <c r="M1861" s="1015"/>
      <c r="N1861" s="1016"/>
      <c r="O1861" s="1015"/>
      <c r="P1861" s="1015"/>
      <c r="Q1861" s="1015"/>
      <c r="R1861" s="1015">
        <v>2150648.5499999998</v>
      </c>
      <c r="S1861" s="1016">
        <v>276078.12</v>
      </c>
    </row>
    <row r="1862" spans="1:19">
      <c r="A1862" s="1012" t="s">
        <v>2697</v>
      </c>
      <c r="B1862" s="1012" t="s">
        <v>905</v>
      </c>
      <c r="C1862" s="1012" t="s">
        <v>2698</v>
      </c>
      <c r="D1862" s="1012" t="s">
        <v>2699</v>
      </c>
      <c r="E1862" s="1012" t="s">
        <v>217</v>
      </c>
      <c r="F1862" s="1013">
        <v>39829</v>
      </c>
      <c r="G1862" s="1012" t="s">
        <v>285</v>
      </c>
      <c r="H1862" s="1015">
        <v>20749000</v>
      </c>
      <c r="I1862" s="1015">
        <v>0</v>
      </c>
      <c r="J1862" s="1015">
        <v>18023831.850000001</v>
      </c>
      <c r="K1862" s="1012" t="s">
        <v>898</v>
      </c>
      <c r="L1862" s="1015"/>
      <c r="M1862" s="1015"/>
      <c r="N1862" s="1016"/>
      <c r="O1862" s="1015"/>
      <c r="P1862" s="1015"/>
      <c r="Q1862" s="1015"/>
      <c r="R1862" s="1015"/>
      <c r="S1862" s="1016"/>
    </row>
    <row r="1863" spans="1:19">
      <c r="A1863" s="1012" t="s">
        <v>2697</v>
      </c>
      <c r="B1863" s="1012" t="s">
        <v>283</v>
      </c>
      <c r="C1863" s="1012" t="s">
        <v>2698</v>
      </c>
      <c r="D1863" s="1012" t="s">
        <v>2699</v>
      </c>
      <c r="E1863" s="1012" t="s">
        <v>217</v>
      </c>
      <c r="F1863" s="1013">
        <v>41253</v>
      </c>
      <c r="G1863" s="1012" t="s">
        <v>283</v>
      </c>
      <c r="H1863" s="1015"/>
      <c r="I1863" s="1015"/>
      <c r="J1863" s="1015"/>
      <c r="K1863" s="1012" t="s">
        <v>283</v>
      </c>
      <c r="L1863" s="1015">
        <v>1956900</v>
      </c>
      <c r="M1863" s="1015"/>
      <c r="N1863" s="1016">
        <v>3000</v>
      </c>
      <c r="O1863" s="1015">
        <v>652.29999999999995</v>
      </c>
      <c r="P1863" s="1015">
        <v>-1043100</v>
      </c>
      <c r="Q1863" s="1015"/>
      <c r="R1863" s="1015">
        <v>403161.92</v>
      </c>
      <c r="S1863" s="1016">
        <v>487</v>
      </c>
    </row>
    <row r="1864" spans="1:19">
      <c r="A1864" s="1012" t="s">
        <v>2697</v>
      </c>
      <c r="B1864" s="1012" t="s">
        <v>283</v>
      </c>
      <c r="C1864" s="1012" t="s">
        <v>2698</v>
      </c>
      <c r="D1864" s="1012" t="s">
        <v>2699</v>
      </c>
      <c r="E1864" s="1012" t="s">
        <v>217</v>
      </c>
      <c r="F1864" s="1013">
        <v>41254</v>
      </c>
      <c r="G1864" s="1012" t="s">
        <v>283</v>
      </c>
      <c r="H1864" s="1015"/>
      <c r="I1864" s="1015"/>
      <c r="J1864" s="1015"/>
      <c r="K1864" s="1012" t="s">
        <v>283</v>
      </c>
      <c r="L1864" s="1015">
        <v>11577672.699999999</v>
      </c>
      <c r="M1864" s="1015"/>
      <c r="N1864" s="1016">
        <v>17749</v>
      </c>
      <c r="O1864" s="1015">
        <v>652.29999999999995</v>
      </c>
      <c r="P1864" s="1015">
        <v>-6171327.2999999998</v>
      </c>
      <c r="Q1864" s="1015"/>
      <c r="R1864" s="1015">
        <v>455316.35</v>
      </c>
      <c r="S1864" s="1016">
        <v>550</v>
      </c>
    </row>
    <row r="1865" spans="1:19">
      <c r="A1865" s="1012" t="s">
        <v>2697</v>
      </c>
      <c r="B1865" s="1012" t="s">
        <v>283</v>
      </c>
      <c r="C1865" s="1012" t="s">
        <v>2698</v>
      </c>
      <c r="D1865" s="1012" t="s">
        <v>2699</v>
      </c>
      <c r="E1865" s="1012" t="s">
        <v>217</v>
      </c>
      <c r="F1865" s="1013">
        <v>41285</v>
      </c>
      <c r="G1865" s="1012" t="s">
        <v>283</v>
      </c>
      <c r="H1865" s="1015"/>
      <c r="I1865" s="1015"/>
      <c r="J1865" s="1015"/>
      <c r="K1865" s="1012" t="s">
        <v>283</v>
      </c>
      <c r="L1865" s="1015"/>
      <c r="M1865" s="1015">
        <v>-135345.73000000001</v>
      </c>
      <c r="N1865" s="1016"/>
      <c r="O1865" s="1015"/>
      <c r="P1865" s="1015"/>
      <c r="Q1865" s="1015"/>
      <c r="R1865" s="1015"/>
      <c r="S1865" s="1016"/>
    </row>
    <row r="1866" spans="1:19">
      <c r="A1866" s="1012" t="s">
        <v>2700</v>
      </c>
      <c r="B1866" s="1012"/>
      <c r="C1866" s="1012" t="s">
        <v>2701</v>
      </c>
      <c r="D1866" s="1012" t="s">
        <v>2702</v>
      </c>
      <c r="E1866" s="1012" t="s">
        <v>149</v>
      </c>
      <c r="F1866" s="1013">
        <v>39801</v>
      </c>
      <c r="G1866" s="1012" t="s">
        <v>284</v>
      </c>
      <c r="H1866" s="1015">
        <v>5448000</v>
      </c>
      <c r="I1866" s="1015">
        <v>0</v>
      </c>
      <c r="J1866" s="1015">
        <v>6902866.3300000001</v>
      </c>
      <c r="K1866" s="1012" t="s">
        <v>1196</v>
      </c>
      <c r="L1866" s="1015"/>
      <c r="M1866" s="1015"/>
      <c r="N1866" s="1016"/>
      <c r="O1866" s="1015"/>
      <c r="P1866" s="1015"/>
      <c r="Q1866" s="1015"/>
      <c r="R1866" s="1015"/>
      <c r="S1866" s="1016"/>
    </row>
    <row r="1867" spans="1:19">
      <c r="A1867" s="1012" t="s">
        <v>2700</v>
      </c>
      <c r="B1867" s="1012" t="s">
        <v>283</v>
      </c>
      <c r="C1867" s="1012" t="s">
        <v>2701</v>
      </c>
      <c r="D1867" s="1012" t="s">
        <v>2702</v>
      </c>
      <c r="E1867" s="1012" t="s">
        <v>149</v>
      </c>
      <c r="F1867" s="1013">
        <v>41018</v>
      </c>
      <c r="G1867" s="1012" t="s">
        <v>283</v>
      </c>
      <c r="H1867" s="1015"/>
      <c r="I1867" s="1015"/>
      <c r="J1867" s="1015"/>
      <c r="K1867" s="1012" t="s">
        <v>283</v>
      </c>
      <c r="L1867" s="1015">
        <v>5448000</v>
      </c>
      <c r="M1867" s="1015"/>
      <c r="N1867" s="1016">
        <v>5448</v>
      </c>
      <c r="O1867" s="1015">
        <v>1000</v>
      </c>
      <c r="P1867" s="1015"/>
      <c r="Q1867" s="1015"/>
      <c r="R1867" s="1015">
        <v>792783</v>
      </c>
      <c r="S1867" s="1016">
        <v>175742</v>
      </c>
    </row>
    <row r="1868" spans="1:19">
      <c r="A1868" s="1012" t="s">
        <v>2703</v>
      </c>
      <c r="B1868" s="1012" t="s">
        <v>1013</v>
      </c>
      <c r="C1868" s="1012" t="s">
        <v>2704</v>
      </c>
      <c r="D1868" s="1012" t="s">
        <v>2705</v>
      </c>
      <c r="E1868" s="1012" t="s">
        <v>56</v>
      </c>
      <c r="F1868" s="1013">
        <v>39801</v>
      </c>
      <c r="G1868" s="1012" t="s">
        <v>284</v>
      </c>
      <c r="H1868" s="1015">
        <v>9090000</v>
      </c>
      <c r="I1868" s="1015">
        <v>0</v>
      </c>
      <c r="J1868" s="1015">
        <v>11795867.07</v>
      </c>
      <c r="K1868" s="1012" t="s">
        <v>1196</v>
      </c>
      <c r="L1868" s="1015"/>
      <c r="M1868" s="1015"/>
      <c r="N1868" s="1016"/>
      <c r="O1868" s="1015"/>
      <c r="P1868" s="1015"/>
      <c r="Q1868" s="1015"/>
      <c r="R1868" s="1015"/>
      <c r="S1868" s="1016"/>
    </row>
    <row r="1869" spans="1:19">
      <c r="A1869" s="1012" t="s">
        <v>2703</v>
      </c>
      <c r="B1869" s="1012" t="s">
        <v>283</v>
      </c>
      <c r="C1869" s="1012" t="s">
        <v>2704</v>
      </c>
      <c r="D1869" s="1012" t="s">
        <v>2705</v>
      </c>
      <c r="E1869" s="1012" t="s">
        <v>56</v>
      </c>
      <c r="F1869" s="1013">
        <v>40780</v>
      </c>
      <c r="G1869" s="1012" t="s">
        <v>283</v>
      </c>
      <c r="H1869" s="1015"/>
      <c r="I1869" s="1015"/>
      <c r="J1869" s="1015"/>
      <c r="K1869" s="1012" t="s">
        <v>283</v>
      </c>
      <c r="L1869" s="1015">
        <v>9090000</v>
      </c>
      <c r="M1869" s="1015"/>
      <c r="N1869" s="1016">
        <v>9090</v>
      </c>
      <c r="O1869" s="1015">
        <v>1000</v>
      </c>
      <c r="P1869" s="1015"/>
      <c r="Q1869" s="1015"/>
      <c r="R1869" s="1015"/>
      <c r="S1869" s="1016"/>
    </row>
    <row r="1870" spans="1:19">
      <c r="A1870" s="1012" t="s">
        <v>2703</v>
      </c>
      <c r="B1870" s="1012" t="s">
        <v>283</v>
      </c>
      <c r="C1870" s="1012" t="s">
        <v>2704</v>
      </c>
      <c r="D1870" s="1012" t="s">
        <v>2705</v>
      </c>
      <c r="E1870" s="1012" t="s">
        <v>56</v>
      </c>
      <c r="F1870" s="1013">
        <v>42130</v>
      </c>
      <c r="G1870" s="1012" t="s">
        <v>283</v>
      </c>
      <c r="H1870" s="1015"/>
      <c r="I1870" s="1015"/>
      <c r="J1870" s="1015"/>
      <c r="K1870" s="1012" t="s">
        <v>283</v>
      </c>
      <c r="L1870" s="1015"/>
      <c r="M1870" s="1015"/>
      <c r="N1870" s="1016"/>
      <c r="O1870" s="1015"/>
      <c r="P1870" s="1015"/>
      <c r="Q1870" s="1015"/>
      <c r="R1870" s="1015">
        <v>1486292.07</v>
      </c>
      <c r="S1870" s="1016">
        <v>151029.98000000001</v>
      </c>
    </row>
    <row r="1871" spans="1:19">
      <c r="A1871" s="1012" t="s">
        <v>2706</v>
      </c>
      <c r="B1871" s="1012" t="s">
        <v>858</v>
      </c>
      <c r="C1871" s="1012" t="s">
        <v>2707</v>
      </c>
      <c r="D1871" s="1012" t="s">
        <v>2708</v>
      </c>
      <c r="E1871" s="1012" t="s">
        <v>1052</v>
      </c>
      <c r="F1871" s="1013">
        <v>39822</v>
      </c>
      <c r="G1871" s="1012" t="s">
        <v>284</v>
      </c>
      <c r="H1871" s="1015">
        <v>25000000</v>
      </c>
      <c r="I1871" s="1015">
        <v>0</v>
      </c>
      <c r="J1871" s="1015">
        <v>29722063.780000001</v>
      </c>
      <c r="K1871" s="1012" t="s">
        <v>1196</v>
      </c>
      <c r="L1871" s="1015"/>
      <c r="M1871" s="1015"/>
      <c r="N1871" s="1016"/>
      <c r="O1871" s="1015"/>
      <c r="P1871" s="1015"/>
      <c r="Q1871" s="1015"/>
      <c r="R1871" s="1015"/>
      <c r="S1871" s="1016"/>
    </row>
    <row r="1872" spans="1:19">
      <c r="A1872" s="1012" t="s">
        <v>2706</v>
      </c>
      <c r="B1872" s="1012" t="s">
        <v>283</v>
      </c>
      <c r="C1872" s="1012" t="s">
        <v>2707</v>
      </c>
      <c r="D1872" s="1012" t="s">
        <v>2708</v>
      </c>
      <c r="E1872" s="1012" t="s">
        <v>1052</v>
      </c>
      <c r="F1872" s="1013">
        <v>40779</v>
      </c>
      <c r="G1872" s="1012" t="s">
        <v>283</v>
      </c>
      <c r="H1872" s="1015"/>
      <c r="I1872" s="1015"/>
      <c r="J1872" s="1015"/>
      <c r="K1872" s="1012" t="s">
        <v>283</v>
      </c>
      <c r="L1872" s="1015">
        <v>12500000</v>
      </c>
      <c r="M1872" s="1015"/>
      <c r="N1872" s="1016">
        <v>12500</v>
      </c>
      <c r="O1872" s="1015">
        <v>1000</v>
      </c>
      <c r="P1872" s="1015"/>
      <c r="Q1872" s="1015"/>
      <c r="R1872" s="1015"/>
      <c r="S1872" s="1016"/>
    </row>
    <row r="1873" spans="1:19">
      <c r="A1873" s="1012" t="s">
        <v>2706</v>
      </c>
      <c r="B1873" s="1012" t="s">
        <v>283</v>
      </c>
      <c r="C1873" s="1012" t="s">
        <v>2707</v>
      </c>
      <c r="D1873" s="1012" t="s">
        <v>2708</v>
      </c>
      <c r="E1873" s="1012" t="s">
        <v>1052</v>
      </c>
      <c r="F1873" s="1013">
        <v>41360</v>
      </c>
      <c r="G1873" s="1012" t="s">
        <v>283</v>
      </c>
      <c r="H1873" s="1015"/>
      <c r="I1873" s="1015"/>
      <c r="J1873" s="1015"/>
      <c r="K1873" s="1012" t="s">
        <v>283</v>
      </c>
      <c r="L1873" s="1015">
        <v>2500000</v>
      </c>
      <c r="M1873" s="1015"/>
      <c r="N1873" s="1016">
        <v>2500</v>
      </c>
      <c r="O1873" s="1015">
        <v>1000</v>
      </c>
      <c r="P1873" s="1015"/>
      <c r="Q1873" s="1015"/>
      <c r="R1873" s="1015"/>
      <c r="S1873" s="1016"/>
    </row>
    <row r="1874" spans="1:19">
      <c r="A1874" s="1012" t="s">
        <v>2706</v>
      </c>
      <c r="B1874" s="1012" t="s">
        <v>283</v>
      </c>
      <c r="C1874" s="1012" t="s">
        <v>2707</v>
      </c>
      <c r="D1874" s="1012" t="s">
        <v>2708</v>
      </c>
      <c r="E1874" s="1012" t="s">
        <v>1052</v>
      </c>
      <c r="F1874" s="1013">
        <v>41402</v>
      </c>
      <c r="G1874" s="1012" t="s">
        <v>283</v>
      </c>
      <c r="H1874" s="1015"/>
      <c r="I1874" s="1015"/>
      <c r="J1874" s="1015"/>
      <c r="K1874" s="1012" t="s">
        <v>283</v>
      </c>
      <c r="L1874" s="1015">
        <v>10000000</v>
      </c>
      <c r="M1874" s="1015"/>
      <c r="N1874" s="1016">
        <v>10000</v>
      </c>
      <c r="O1874" s="1015">
        <v>1000</v>
      </c>
      <c r="P1874" s="1015"/>
      <c r="Q1874" s="1015"/>
      <c r="R1874" s="1015"/>
      <c r="S1874" s="1016"/>
    </row>
    <row r="1875" spans="1:19">
      <c r="A1875" s="1012" t="s">
        <v>2706</v>
      </c>
      <c r="B1875" s="1012" t="s">
        <v>283</v>
      </c>
      <c r="C1875" s="1012" t="s">
        <v>2707</v>
      </c>
      <c r="D1875" s="1012" t="s">
        <v>2708</v>
      </c>
      <c r="E1875" s="1012" t="s">
        <v>1052</v>
      </c>
      <c r="F1875" s="1013">
        <v>42152</v>
      </c>
      <c r="G1875" s="1012" t="s">
        <v>283</v>
      </c>
      <c r="H1875" s="1015"/>
      <c r="I1875" s="1015"/>
      <c r="J1875" s="1015"/>
      <c r="K1875" s="1012" t="s">
        <v>283</v>
      </c>
      <c r="L1875" s="1015"/>
      <c r="M1875" s="1015"/>
      <c r="N1875" s="1016"/>
      <c r="O1875" s="1015"/>
      <c r="P1875" s="1015"/>
      <c r="Q1875" s="1015"/>
      <c r="R1875" s="1015">
        <v>389077.67</v>
      </c>
      <c r="S1875" s="1016">
        <v>226819.47</v>
      </c>
    </row>
    <row r="1876" spans="1:19">
      <c r="A1876" s="1012" t="s">
        <v>43</v>
      </c>
      <c r="B1876" s="1012" t="s">
        <v>1693</v>
      </c>
      <c r="C1876" s="1012" t="s">
        <v>2709</v>
      </c>
      <c r="D1876" s="1012" t="s">
        <v>1847</v>
      </c>
      <c r="E1876" s="1012" t="s">
        <v>23</v>
      </c>
      <c r="F1876" s="1013">
        <v>39850</v>
      </c>
      <c r="G1876" s="1012" t="s">
        <v>284</v>
      </c>
      <c r="H1876" s="1015">
        <v>5000000</v>
      </c>
      <c r="I1876" s="1015">
        <v>0</v>
      </c>
      <c r="J1876" s="1015">
        <v>5714215.5599999996</v>
      </c>
      <c r="K1876" s="1012" t="s">
        <v>1196</v>
      </c>
      <c r="L1876" s="1015"/>
      <c r="M1876" s="1015"/>
      <c r="N1876" s="1016"/>
      <c r="O1876" s="1015"/>
      <c r="P1876" s="1015"/>
      <c r="Q1876" s="1015"/>
      <c r="R1876" s="1015"/>
      <c r="S1876" s="1016"/>
    </row>
    <row r="1877" spans="1:19">
      <c r="A1877" s="1012" t="s">
        <v>43</v>
      </c>
      <c r="B1877" s="1012" t="s">
        <v>283</v>
      </c>
      <c r="C1877" s="1012" t="s">
        <v>2709</v>
      </c>
      <c r="D1877" s="1012" t="s">
        <v>1847</v>
      </c>
      <c r="E1877" s="1012" t="s">
        <v>23</v>
      </c>
      <c r="F1877" s="1013">
        <v>40450</v>
      </c>
      <c r="G1877" s="1012" t="s">
        <v>283</v>
      </c>
      <c r="H1877" s="1015"/>
      <c r="I1877" s="1015"/>
      <c r="J1877" s="1015"/>
      <c r="K1877" s="1012" t="s">
        <v>283</v>
      </c>
      <c r="L1877" s="1015">
        <v>5000000</v>
      </c>
      <c r="M1877" s="1015"/>
      <c r="N1877" s="1016">
        <v>5000</v>
      </c>
      <c r="O1877" s="1015">
        <v>1000</v>
      </c>
      <c r="P1877" s="1015"/>
      <c r="Q1877" s="1015"/>
      <c r="R1877" s="1015"/>
      <c r="S1877" s="1016"/>
    </row>
    <row r="1878" spans="1:19">
      <c r="A1878" s="1012" t="s">
        <v>43</v>
      </c>
      <c r="B1878" s="1012" t="s">
        <v>283</v>
      </c>
      <c r="C1878" s="1012" t="s">
        <v>2709</v>
      </c>
      <c r="D1878" s="1012" t="s">
        <v>1847</v>
      </c>
      <c r="E1878" s="1012" t="s">
        <v>23</v>
      </c>
      <c r="F1878" s="1013">
        <v>42137</v>
      </c>
      <c r="G1878" s="1012" t="s">
        <v>283</v>
      </c>
      <c r="H1878" s="1015"/>
      <c r="I1878" s="1015"/>
      <c r="J1878" s="1015"/>
      <c r="K1878" s="1012" t="s">
        <v>283</v>
      </c>
      <c r="L1878" s="1015"/>
      <c r="M1878" s="1015"/>
      <c r="N1878" s="1016"/>
      <c r="O1878" s="1015"/>
      <c r="P1878" s="1015"/>
      <c r="Q1878" s="1015"/>
      <c r="R1878" s="1015">
        <v>302410</v>
      </c>
      <c r="S1878" s="1016">
        <v>54705</v>
      </c>
    </row>
    <row r="1879" spans="1:19">
      <c r="A1879" s="1012" t="s">
        <v>2710</v>
      </c>
      <c r="B1879" s="1012" t="s">
        <v>891</v>
      </c>
      <c r="C1879" s="1012" t="s">
        <v>2711</v>
      </c>
      <c r="D1879" s="1012" t="s">
        <v>2712</v>
      </c>
      <c r="E1879" s="1012" t="s">
        <v>166</v>
      </c>
      <c r="F1879" s="1013">
        <v>39871</v>
      </c>
      <c r="G1879" s="1012" t="s">
        <v>285</v>
      </c>
      <c r="H1879" s="1015">
        <v>731000</v>
      </c>
      <c r="I1879" s="1015">
        <v>0</v>
      </c>
      <c r="J1879" s="1015">
        <v>813086.56</v>
      </c>
      <c r="K1879" s="1012" t="s">
        <v>1196</v>
      </c>
      <c r="L1879" s="1015"/>
      <c r="M1879" s="1015"/>
      <c r="N1879" s="1016"/>
      <c r="O1879" s="1015"/>
      <c r="P1879" s="1015"/>
      <c r="Q1879" s="1015"/>
      <c r="R1879" s="1015"/>
      <c r="S1879" s="1016"/>
    </row>
    <row r="1880" spans="1:19">
      <c r="A1880" s="1012" t="s">
        <v>2710</v>
      </c>
      <c r="B1880" s="1012" t="s">
        <v>283</v>
      </c>
      <c r="C1880" s="1012" t="s">
        <v>2711</v>
      </c>
      <c r="D1880" s="1012" t="s">
        <v>2712</v>
      </c>
      <c r="E1880" s="1012" t="s">
        <v>166</v>
      </c>
      <c r="F1880" s="1013">
        <v>40282</v>
      </c>
      <c r="G1880" s="1012" t="s">
        <v>283</v>
      </c>
      <c r="H1880" s="1015"/>
      <c r="I1880" s="1015"/>
      <c r="J1880" s="1015"/>
      <c r="K1880" s="1012" t="s">
        <v>283</v>
      </c>
      <c r="L1880" s="1015">
        <v>731000</v>
      </c>
      <c r="M1880" s="1015"/>
      <c r="N1880" s="1016">
        <v>731</v>
      </c>
      <c r="O1880" s="1015">
        <v>1000</v>
      </c>
      <c r="P1880" s="1015"/>
      <c r="Q1880" s="1015"/>
      <c r="R1880" s="1015">
        <v>37000</v>
      </c>
      <c r="S1880" s="1016">
        <v>37</v>
      </c>
    </row>
    <row r="1881" spans="1:19">
      <c r="A1881" s="1012" t="s">
        <v>2713</v>
      </c>
      <c r="B1881" s="1012" t="s">
        <v>891</v>
      </c>
      <c r="C1881" s="1012" t="s">
        <v>2714</v>
      </c>
      <c r="D1881" s="1012" t="s">
        <v>2715</v>
      </c>
      <c r="E1881" s="1012" t="s">
        <v>948</v>
      </c>
      <c r="F1881" s="1013">
        <v>39850</v>
      </c>
      <c r="G1881" s="1012" t="s">
        <v>285</v>
      </c>
      <c r="H1881" s="1015">
        <v>301000</v>
      </c>
      <c r="I1881" s="1015">
        <v>0</v>
      </c>
      <c r="J1881" s="1015">
        <v>379458.89</v>
      </c>
      <c r="K1881" s="1012" t="s">
        <v>1196</v>
      </c>
      <c r="L1881" s="1015"/>
      <c r="M1881" s="1015"/>
      <c r="N1881" s="1016"/>
      <c r="O1881" s="1015"/>
      <c r="P1881" s="1015"/>
      <c r="Q1881" s="1015"/>
      <c r="R1881" s="1015"/>
      <c r="S1881" s="1016"/>
    </row>
    <row r="1882" spans="1:19">
      <c r="A1882" s="1012" t="s">
        <v>2713</v>
      </c>
      <c r="B1882" s="1012" t="s">
        <v>283</v>
      </c>
      <c r="C1882" s="1012" t="s">
        <v>2714</v>
      </c>
      <c r="D1882" s="1012" t="s">
        <v>2715</v>
      </c>
      <c r="E1882" s="1012" t="s">
        <v>948</v>
      </c>
      <c r="F1882" s="1013">
        <v>41262</v>
      </c>
      <c r="G1882" s="1012" t="s">
        <v>283</v>
      </c>
      <c r="H1882" s="1015"/>
      <c r="I1882" s="1015"/>
      <c r="J1882" s="1015"/>
      <c r="K1882" s="1012" t="s">
        <v>283</v>
      </c>
      <c r="L1882" s="1015">
        <v>301000</v>
      </c>
      <c r="M1882" s="1015"/>
      <c r="N1882" s="1016">
        <v>301</v>
      </c>
      <c r="O1882" s="1015">
        <v>1000</v>
      </c>
      <c r="P1882" s="1015"/>
      <c r="Q1882" s="1015"/>
      <c r="R1882" s="1015">
        <v>15000</v>
      </c>
      <c r="S1882" s="1016">
        <v>15</v>
      </c>
    </row>
    <row r="1883" spans="1:19">
      <c r="A1883" s="1012" t="s">
        <v>2716</v>
      </c>
      <c r="B1883" s="1012" t="s">
        <v>858</v>
      </c>
      <c r="C1883" s="1012" t="s">
        <v>2717</v>
      </c>
      <c r="D1883" s="1012" t="s">
        <v>2702</v>
      </c>
      <c r="E1883" s="1012" t="s">
        <v>149</v>
      </c>
      <c r="F1883" s="1013">
        <v>39990</v>
      </c>
      <c r="G1883" s="1012" t="s">
        <v>284</v>
      </c>
      <c r="H1883" s="1015">
        <v>3400000000</v>
      </c>
      <c r="I1883" s="1015">
        <v>0</v>
      </c>
      <c r="J1883" s="1015">
        <v>4236125671</v>
      </c>
      <c r="K1883" s="1012" t="s">
        <v>1196</v>
      </c>
      <c r="L1883" s="1015"/>
      <c r="M1883" s="1015"/>
      <c r="N1883" s="1016"/>
      <c r="O1883" s="1015"/>
      <c r="P1883" s="1015"/>
      <c r="Q1883" s="1015"/>
      <c r="R1883" s="1015"/>
      <c r="S1883" s="1016"/>
    </row>
    <row r="1884" spans="1:19">
      <c r="A1884" s="1012" t="s">
        <v>2716</v>
      </c>
      <c r="B1884" s="1012" t="s">
        <v>283</v>
      </c>
      <c r="C1884" s="1012" t="s">
        <v>2717</v>
      </c>
      <c r="D1884" s="1012" t="s">
        <v>2702</v>
      </c>
      <c r="E1884" s="1012" t="s">
        <v>149</v>
      </c>
      <c r="F1884" s="1013">
        <v>40268</v>
      </c>
      <c r="G1884" s="1012" t="s">
        <v>283</v>
      </c>
      <c r="H1884" s="1015"/>
      <c r="I1884" s="1015"/>
      <c r="J1884" s="1015"/>
      <c r="K1884" s="1012" t="s">
        <v>283</v>
      </c>
      <c r="L1884" s="1015">
        <v>3400000000</v>
      </c>
      <c r="M1884" s="1015"/>
      <c r="N1884" s="1016">
        <v>3400000</v>
      </c>
      <c r="O1884" s="1015">
        <v>1000</v>
      </c>
      <c r="P1884" s="1015"/>
      <c r="Q1884" s="1015"/>
      <c r="R1884" s="1015"/>
      <c r="S1884" s="1016"/>
    </row>
    <row r="1885" spans="1:19">
      <c r="A1885" s="1012" t="s">
        <v>2716</v>
      </c>
      <c r="B1885" s="1012" t="s">
        <v>283</v>
      </c>
      <c r="C1885" s="1012" t="s">
        <v>2717</v>
      </c>
      <c r="D1885" s="1012" t="s">
        <v>2702</v>
      </c>
      <c r="E1885" s="1012" t="s">
        <v>149</v>
      </c>
      <c r="F1885" s="1013">
        <v>40448</v>
      </c>
      <c r="G1885" s="1012" t="s">
        <v>283</v>
      </c>
      <c r="H1885" s="1015"/>
      <c r="I1885" s="1015"/>
      <c r="J1885" s="1015"/>
      <c r="K1885" s="1012" t="s">
        <v>283</v>
      </c>
      <c r="L1885" s="1015"/>
      <c r="M1885" s="1015"/>
      <c r="N1885" s="1016"/>
      <c r="O1885" s="1015"/>
      <c r="P1885" s="1015"/>
      <c r="Q1885" s="1015"/>
      <c r="R1885" s="1015">
        <v>706264559.88999999</v>
      </c>
      <c r="S1885" s="1016">
        <v>52093973</v>
      </c>
    </row>
    <row r="1886" spans="1:19">
      <c r="A1886" s="1012" t="s">
        <v>2718</v>
      </c>
      <c r="B1886" s="1012" t="s">
        <v>900</v>
      </c>
      <c r="C1886" s="1012" t="s">
        <v>2719</v>
      </c>
      <c r="D1886" s="1012" t="s">
        <v>1410</v>
      </c>
      <c r="E1886" s="1012" t="s">
        <v>998</v>
      </c>
      <c r="F1886" s="1013">
        <v>39955</v>
      </c>
      <c r="G1886" s="1012" t="s">
        <v>285</v>
      </c>
      <c r="H1886" s="1015">
        <v>15000000</v>
      </c>
      <c r="I1886" s="1015">
        <v>0</v>
      </c>
      <c r="J1886" s="1015">
        <v>17580291.550000001</v>
      </c>
      <c r="K1886" s="1012" t="s">
        <v>1196</v>
      </c>
      <c r="L1886" s="1015"/>
      <c r="M1886" s="1015"/>
      <c r="N1886" s="1016"/>
      <c r="O1886" s="1015"/>
      <c r="P1886" s="1015"/>
      <c r="Q1886" s="1015"/>
      <c r="R1886" s="1015"/>
      <c r="S1886" s="1016"/>
    </row>
    <row r="1887" spans="1:19">
      <c r="A1887" s="1012" t="s">
        <v>2718</v>
      </c>
      <c r="B1887" s="1012" t="s">
        <v>283</v>
      </c>
      <c r="C1887" s="1012" t="s">
        <v>2719</v>
      </c>
      <c r="D1887" s="1012" t="s">
        <v>1410</v>
      </c>
      <c r="E1887" s="1012" t="s">
        <v>998</v>
      </c>
      <c r="F1887" s="1013">
        <v>40773</v>
      </c>
      <c r="G1887" s="1012" t="s">
        <v>283</v>
      </c>
      <c r="H1887" s="1015"/>
      <c r="I1887" s="1015"/>
      <c r="J1887" s="1015"/>
      <c r="K1887" s="1012" t="s">
        <v>283</v>
      </c>
      <c r="L1887" s="1015">
        <v>15000000</v>
      </c>
      <c r="M1887" s="1015"/>
      <c r="N1887" s="1016">
        <v>15000</v>
      </c>
      <c r="O1887" s="1015">
        <v>1000</v>
      </c>
      <c r="P1887" s="1015"/>
      <c r="Q1887" s="1015"/>
      <c r="R1887" s="1015">
        <v>750000</v>
      </c>
      <c r="S1887" s="1016">
        <v>750</v>
      </c>
    </row>
    <row r="1888" spans="1:19">
      <c r="A1888" s="1012" t="s">
        <v>2720</v>
      </c>
      <c r="B1888" s="1012" t="s">
        <v>905</v>
      </c>
      <c r="C1888" s="1012" t="s">
        <v>2721</v>
      </c>
      <c r="D1888" s="1012" t="s">
        <v>2722</v>
      </c>
      <c r="E1888" s="1012" t="s">
        <v>105</v>
      </c>
      <c r="F1888" s="1013">
        <v>39805</v>
      </c>
      <c r="G1888" s="1012" t="s">
        <v>285</v>
      </c>
      <c r="H1888" s="1015">
        <v>7500000</v>
      </c>
      <c r="I1888" s="1015">
        <v>0</v>
      </c>
      <c r="J1888" s="1015">
        <v>9232652.1699999999</v>
      </c>
      <c r="K1888" s="1012" t="s">
        <v>898</v>
      </c>
      <c r="L1888" s="1015"/>
      <c r="M1888" s="1015"/>
      <c r="N1888" s="1016"/>
      <c r="O1888" s="1015"/>
      <c r="P1888" s="1015"/>
      <c r="Q1888" s="1015"/>
      <c r="R1888" s="1015"/>
      <c r="S1888" s="1016"/>
    </row>
    <row r="1889" spans="1:19">
      <c r="A1889" s="1012" t="s">
        <v>2720</v>
      </c>
      <c r="B1889" s="1012" t="s">
        <v>283</v>
      </c>
      <c r="C1889" s="1012" t="s">
        <v>2721</v>
      </c>
      <c r="D1889" s="1012" t="s">
        <v>2722</v>
      </c>
      <c r="E1889" s="1012" t="s">
        <v>105</v>
      </c>
      <c r="F1889" s="1013">
        <v>41213</v>
      </c>
      <c r="G1889" s="1012" t="s">
        <v>283</v>
      </c>
      <c r="H1889" s="1015"/>
      <c r="I1889" s="1015"/>
      <c r="J1889" s="1015"/>
      <c r="K1889" s="1012" t="s">
        <v>283</v>
      </c>
      <c r="L1889" s="1015">
        <v>7359000</v>
      </c>
      <c r="M1889" s="1015"/>
      <c r="N1889" s="1016">
        <v>7500</v>
      </c>
      <c r="O1889" s="1015">
        <v>981.2</v>
      </c>
      <c r="P1889" s="1015">
        <v>-141000</v>
      </c>
      <c r="Q1889" s="1015"/>
      <c r="R1889" s="1015">
        <v>371250</v>
      </c>
      <c r="S1889" s="1016">
        <v>375</v>
      </c>
    </row>
    <row r="1890" spans="1:19">
      <c r="A1890" s="1012" t="s">
        <v>2720</v>
      </c>
      <c r="B1890" s="1012" t="s">
        <v>283</v>
      </c>
      <c r="C1890" s="1012" t="s">
        <v>2721</v>
      </c>
      <c r="D1890" s="1012" t="s">
        <v>2722</v>
      </c>
      <c r="E1890" s="1012" t="s">
        <v>105</v>
      </c>
      <c r="F1890" s="1013">
        <v>41285</v>
      </c>
      <c r="G1890" s="1012" t="s">
        <v>283</v>
      </c>
      <c r="H1890" s="1015"/>
      <c r="I1890" s="1015"/>
      <c r="J1890" s="1015"/>
      <c r="K1890" s="1012" t="s">
        <v>283</v>
      </c>
      <c r="L1890" s="1015"/>
      <c r="M1890" s="1015">
        <v>-73590</v>
      </c>
      <c r="N1890" s="1016"/>
      <c r="O1890" s="1015"/>
      <c r="P1890" s="1015"/>
      <c r="Q1890" s="1015"/>
      <c r="R1890" s="1015"/>
      <c r="S1890" s="1016"/>
    </row>
    <row r="1891" spans="1:19">
      <c r="A1891" s="1012" t="s">
        <v>2723</v>
      </c>
      <c r="B1891" s="1012" t="s">
        <v>858</v>
      </c>
      <c r="C1891" s="1012" t="s">
        <v>2724</v>
      </c>
      <c r="D1891" s="1012" t="s">
        <v>1565</v>
      </c>
      <c r="E1891" s="1012" t="s">
        <v>239</v>
      </c>
      <c r="F1891" s="1013">
        <v>39813</v>
      </c>
      <c r="G1891" s="1012" t="s">
        <v>284</v>
      </c>
      <c r="H1891" s="1015">
        <v>7579200000</v>
      </c>
      <c r="I1891" s="1015">
        <v>0</v>
      </c>
      <c r="J1891" s="1015">
        <v>8320638950.8299999</v>
      </c>
      <c r="K1891" s="1012" t="s">
        <v>1196</v>
      </c>
      <c r="L1891" s="1015"/>
      <c r="M1891" s="1015"/>
      <c r="N1891" s="1016"/>
      <c r="O1891" s="1015"/>
      <c r="P1891" s="1015"/>
      <c r="Q1891" s="1015"/>
      <c r="R1891" s="1015"/>
      <c r="S1891" s="1016"/>
    </row>
    <row r="1892" spans="1:19">
      <c r="A1892" s="1012" t="s">
        <v>2723</v>
      </c>
      <c r="B1892" s="1012" t="s">
        <v>283</v>
      </c>
      <c r="C1892" s="1012" t="s">
        <v>2724</v>
      </c>
      <c r="D1892" s="1012" t="s">
        <v>1565</v>
      </c>
      <c r="E1892" s="1012" t="s">
        <v>239</v>
      </c>
      <c r="F1892" s="1013">
        <v>40219</v>
      </c>
      <c r="G1892" s="1012" t="s">
        <v>283</v>
      </c>
      <c r="H1892" s="1015"/>
      <c r="I1892" s="1015"/>
      <c r="J1892" s="1015"/>
      <c r="K1892" s="1012" t="s">
        <v>283</v>
      </c>
      <c r="L1892" s="1015">
        <v>7579200000</v>
      </c>
      <c r="M1892" s="1015"/>
      <c r="N1892" s="1016">
        <v>75792</v>
      </c>
      <c r="O1892" s="1015">
        <v>100000</v>
      </c>
      <c r="P1892" s="1015"/>
      <c r="Q1892" s="1015"/>
      <c r="R1892" s="1015"/>
      <c r="S1892" s="1016"/>
    </row>
    <row r="1893" spans="1:19">
      <c r="A1893" s="1012" t="s">
        <v>2723</v>
      </c>
      <c r="B1893" s="1012" t="s">
        <v>283</v>
      </c>
      <c r="C1893" s="1012" t="s">
        <v>2724</v>
      </c>
      <c r="D1893" s="1012" t="s">
        <v>1565</v>
      </c>
      <c r="E1893" s="1012" t="s">
        <v>239</v>
      </c>
      <c r="F1893" s="1013">
        <v>40303</v>
      </c>
      <c r="G1893" s="1012" t="s">
        <v>283</v>
      </c>
      <c r="H1893" s="1015"/>
      <c r="I1893" s="1015"/>
      <c r="J1893" s="1015"/>
      <c r="K1893" s="1012" t="s">
        <v>283</v>
      </c>
      <c r="L1893" s="1015"/>
      <c r="M1893" s="1015"/>
      <c r="N1893" s="1016"/>
      <c r="O1893" s="1015"/>
      <c r="P1893" s="1015"/>
      <c r="Q1893" s="1015"/>
      <c r="R1893" s="1015">
        <v>320372284.16000003</v>
      </c>
      <c r="S1893" s="1016">
        <v>16885192</v>
      </c>
    </row>
    <row r="1894" spans="1:19">
      <c r="A1894" s="1012" t="s">
        <v>2725</v>
      </c>
      <c r="B1894" s="1012" t="s">
        <v>900</v>
      </c>
      <c r="C1894" s="1012" t="s">
        <v>2726</v>
      </c>
      <c r="D1894" s="1012" t="s">
        <v>882</v>
      </c>
      <c r="E1894" s="1012" t="s">
        <v>6</v>
      </c>
      <c r="F1894" s="1013">
        <v>39864</v>
      </c>
      <c r="G1894" s="1012" t="s">
        <v>285</v>
      </c>
      <c r="H1894" s="1015">
        <v>5450000</v>
      </c>
      <c r="I1894" s="1015">
        <v>0</v>
      </c>
      <c r="J1894" s="1015">
        <v>6474752.1399999997</v>
      </c>
      <c r="K1894" s="1012" t="s">
        <v>1196</v>
      </c>
      <c r="L1894" s="1015"/>
      <c r="M1894" s="1015"/>
      <c r="N1894" s="1016"/>
      <c r="O1894" s="1015"/>
      <c r="P1894" s="1015"/>
      <c r="Q1894" s="1015"/>
      <c r="R1894" s="1015"/>
      <c r="S1894" s="1016"/>
    </row>
    <row r="1895" spans="1:19">
      <c r="A1895" s="1012" t="s">
        <v>2725</v>
      </c>
      <c r="B1895" s="1012" t="s">
        <v>283</v>
      </c>
      <c r="C1895" s="1012" t="s">
        <v>2726</v>
      </c>
      <c r="D1895" s="1012" t="s">
        <v>882</v>
      </c>
      <c r="E1895" s="1012" t="s">
        <v>6</v>
      </c>
      <c r="F1895" s="1013">
        <v>40787</v>
      </c>
      <c r="G1895" s="1012" t="s">
        <v>283</v>
      </c>
      <c r="H1895" s="1015"/>
      <c r="I1895" s="1015"/>
      <c r="J1895" s="1015"/>
      <c r="K1895" s="1012" t="s">
        <v>283</v>
      </c>
      <c r="L1895" s="1015">
        <v>5450000</v>
      </c>
      <c r="M1895" s="1015"/>
      <c r="N1895" s="1016">
        <v>5450</v>
      </c>
      <c r="O1895" s="1015">
        <v>1000</v>
      </c>
      <c r="P1895" s="1015"/>
      <c r="Q1895" s="1015"/>
      <c r="R1895" s="1015">
        <v>273000</v>
      </c>
      <c r="S1895" s="1016">
        <v>273</v>
      </c>
    </row>
    <row r="1896" spans="1:19">
      <c r="A1896" s="1012" t="s">
        <v>2727</v>
      </c>
      <c r="B1896" s="1012" t="s">
        <v>905</v>
      </c>
      <c r="C1896" s="1012" t="s">
        <v>2728</v>
      </c>
      <c r="D1896" s="1012" t="s">
        <v>1368</v>
      </c>
      <c r="E1896" s="1012" t="s">
        <v>19</v>
      </c>
      <c r="F1896" s="1013">
        <v>39822</v>
      </c>
      <c r="G1896" s="1012" t="s">
        <v>285</v>
      </c>
      <c r="H1896" s="1015">
        <v>12000000</v>
      </c>
      <c r="I1896" s="1015">
        <v>0</v>
      </c>
      <c r="J1896" s="1015">
        <v>13065246</v>
      </c>
      <c r="K1896" s="1012" t="s">
        <v>898</v>
      </c>
      <c r="L1896" s="1015"/>
      <c r="M1896" s="1015"/>
      <c r="N1896" s="1016"/>
      <c r="O1896" s="1015"/>
      <c r="P1896" s="1015"/>
      <c r="Q1896" s="1015"/>
      <c r="R1896" s="1015"/>
      <c r="S1896" s="1016"/>
    </row>
    <row r="1897" spans="1:19">
      <c r="A1897" s="1012" t="s">
        <v>2727</v>
      </c>
      <c r="B1897" s="1012" t="s">
        <v>283</v>
      </c>
      <c r="C1897" s="1012" t="s">
        <v>2728</v>
      </c>
      <c r="D1897" s="1012" t="s">
        <v>1368</v>
      </c>
      <c r="E1897" s="1012" t="s">
        <v>19</v>
      </c>
      <c r="F1897" s="1013">
        <v>41341</v>
      </c>
      <c r="G1897" s="1012" t="s">
        <v>283</v>
      </c>
      <c r="H1897" s="1015"/>
      <c r="I1897" s="1015"/>
      <c r="J1897" s="1015"/>
      <c r="K1897" s="1012" t="s">
        <v>283</v>
      </c>
      <c r="L1897" s="1015">
        <v>244225</v>
      </c>
      <c r="M1897" s="1015"/>
      <c r="N1897" s="1016">
        <v>250</v>
      </c>
      <c r="O1897" s="1015">
        <v>976.9</v>
      </c>
      <c r="P1897" s="1015">
        <v>-5775</v>
      </c>
      <c r="Q1897" s="1015"/>
      <c r="R1897" s="1015">
        <v>4806.45</v>
      </c>
      <c r="S1897" s="1016">
        <v>5</v>
      </c>
    </row>
    <row r="1898" spans="1:19">
      <c r="A1898" s="1012" t="s">
        <v>2727</v>
      </c>
      <c r="B1898" s="1012" t="s">
        <v>283</v>
      </c>
      <c r="C1898" s="1012" t="s">
        <v>2728</v>
      </c>
      <c r="D1898" s="1012" t="s">
        <v>1368</v>
      </c>
      <c r="E1898" s="1012" t="s">
        <v>19</v>
      </c>
      <c r="F1898" s="1013">
        <v>41344</v>
      </c>
      <c r="G1898" s="1012" t="s">
        <v>283</v>
      </c>
      <c r="H1898" s="1015"/>
      <c r="I1898" s="1015"/>
      <c r="J1898" s="1015"/>
      <c r="K1898" s="1012" t="s">
        <v>283</v>
      </c>
      <c r="L1898" s="1015">
        <v>11478575</v>
      </c>
      <c r="M1898" s="1015"/>
      <c r="N1898" s="1016">
        <v>11750</v>
      </c>
      <c r="O1898" s="1015">
        <v>976.9</v>
      </c>
      <c r="P1898" s="1015">
        <v>-271425</v>
      </c>
      <c r="Q1898" s="1015"/>
      <c r="R1898" s="1015">
        <v>571967.55000000005</v>
      </c>
      <c r="S1898" s="1016">
        <v>595</v>
      </c>
    </row>
    <row r="1899" spans="1:19">
      <c r="A1899" s="1012" t="s">
        <v>2727</v>
      </c>
      <c r="B1899" s="1012" t="s">
        <v>283</v>
      </c>
      <c r="C1899" s="1012" t="s">
        <v>2728</v>
      </c>
      <c r="D1899" s="1012" t="s">
        <v>1368</v>
      </c>
      <c r="E1899" s="1012" t="s">
        <v>19</v>
      </c>
      <c r="F1899" s="1013">
        <v>41373</v>
      </c>
      <c r="G1899" s="1012" t="s">
        <v>283</v>
      </c>
      <c r="H1899" s="1015"/>
      <c r="I1899" s="1015"/>
      <c r="J1899" s="1015"/>
      <c r="K1899" s="1012" t="s">
        <v>283</v>
      </c>
      <c r="L1899" s="1015"/>
      <c r="M1899" s="1015">
        <v>-117228</v>
      </c>
      <c r="N1899" s="1016"/>
      <c r="O1899" s="1015"/>
      <c r="P1899" s="1015"/>
      <c r="Q1899" s="1015"/>
      <c r="R1899" s="1015"/>
      <c r="S1899" s="1016"/>
    </row>
    <row r="1900" spans="1:19">
      <c r="A1900" s="1012" t="s">
        <v>2729</v>
      </c>
      <c r="B1900" s="1012" t="s">
        <v>1930</v>
      </c>
      <c r="C1900" s="1012" t="s">
        <v>2730</v>
      </c>
      <c r="D1900" s="1012" t="s">
        <v>2731</v>
      </c>
      <c r="E1900" s="1012" t="s">
        <v>239</v>
      </c>
      <c r="F1900" s="1013">
        <v>39871</v>
      </c>
      <c r="G1900" s="1012" t="s">
        <v>285</v>
      </c>
      <c r="H1900" s="1015">
        <v>541000</v>
      </c>
      <c r="I1900" s="1015">
        <v>0</v>
      </c>
      <c r="J1900" s="1015">
        <v>2322183.2000000002</v>
      </c>
      <c r="K1900" s="1012" t="s">
        <v>1196</v>
      </c>
      <c r="L1900" s="1015"/>
      <c r="M1900" s="1015"/>
      <c r="N1900" s="1016"/>
      <c r="O1900" s="1015"/>
      <c r="P1900" s="1015"/>
      <c r="Q1900" s="1015"/>
      <c r="R1900" s="1015"/>
      <c r="S1900" s="1016"/>
    </row>
    <row r="1901" spans="1:19">
      <c r="A1901" s="1012" t="s">
        <v>2729</v>
      </c>
      <c r="B1901" s="1012" t="s">
        <v>283</v>
      </c>
      <c r="C1901" s="1012" t="s">
        <v>2730</v>
      </c>
      <c r="D1901" s="1012" t="s">
        <v>2731</v>
      </c>
      <c r="E1901" s="1012" t="s">
        <v>239</v>
      </c>
      <c r="F1901" s="1013">
        <v>40158</v>
      </c>
      <c r="G1901" s="1012" t="s">
        <v>283</v>
      </c>
      <c r="H1901" s="1015">
        <v>1505000</v>
      </c>
      <c r="I1901" s="1015"/>
      <c r="J1901" s="1015"/>
      <c r="K1901" s="1012" t="s">
        <v>283</v>
      </c>
      <c r="L1901" s="1015"/>
      <c r="M1901" s="1015"/>
      <c r="N1901" s="1016"/>
      <c r="O1901" s="1015"/>
      <c r="P1901" s="1015"/>
      <c r="Q1901" s="1015"/>
      <c r="R1901" s="1015"/>
      <c r="S1901" s="1016"/>
    </row>
    <row r="1902" spans="1:19">
      <c r="A1902" s="1012" t="s">
        <v>2729</v>
      </c>
      <c r="B1902" s="1012" t="s">
        <v>283</v>
      </c>
      <c r="C1902" s="1012" t="s">
        <v>2730</v>
      </c>
      <c r="D1902" s="1012" t="s">
        <v>2731</v>
      </c>
      <c r="E1902" s="1012" t="s">
        <v>239</v>
      </c>
      <c r="F1902" s="1013">
        <v>40808</v>
      </c>
      <c r="G1902" s="1012" t="s">
        <v>283</v>
      </c>
      <c r="H1902" s="1015"/>
      <c r="I1902" s="1015"/>
      <c r="J1902" s="1015"/>
      <c r="K1902" s="1012" t="s">
        <v>283</v>
      </c>
      <c r="L1902" s="1015">
        <v>2046000</v>
      </c>
      <c r="M1902" s="1015"/>
      <c r="N1902" s="1016">
        <v>2046</v>
      </c>
      <c r="O1902" s="1015">
        <v>1000</v>
      </c>
      <c r="P1902" s="1015"/>
      <c r="Q1902" s="1015"/>
      <c r="R1902" s="1015">
        <v>61000</v>
      </c>
      <c r="S1902" s="1016">
        <v>61</v>
      </c>
    </row>
    <row r="1903" spans="1:19">
      <c r="A1903" s="1012" t="s">
        <v>2732</v>
      </c>
      <c r="B1903" s="1012" t="s">
        <v>2733</v>
      </c>
      <c r="C1903" s="1012" t="s">
        <v>2734</v>
      </c>
      <c r="D1903" s="1012" t="s">
        <v>2735</v>
      </c>
      <c r="E1903" s="1012" t="s">
        <v>894</v>
      </c>
      <c r="F1903" s="1013">
        <v>39836</v>
      </c>
      <c r="G1903" s="1012" t="s">
        <v>285</v>
      </c>
      <c r="H1903" s="1015">
        <v>5677000</v>
      </c>
      <c r="I1903" s="1015">
        <v>0</v>
      </c>
      <c r="J1903" s="1015">
        <v>6449130.6399999997</v>
      </c>
      <c r="K1903" s="1012" t="s">
        <v>898</v>
      </c>
      <c r="L1903" s="1015"/>
      <c r="M1903" s="1015"/>
      <c r="N1903" s="1016"/>
      <c r="O1903" s="1015"/>
      <c r="P1903" s="1015"/>
      <c r="Q1903" s="1015"/>
      <c r="R1903" s="1015"/>
      <c r="S1903" s="1016"/>
    </row>
    <row r="1904" spans="1:19">
      <c r="A1904" s="1012" t="s">
        <v>2732</v>
      </c>
      <c r="B1904" s="1012" t="s">
        <v>283</v>
      </c>
      <c r="C1904" s="1012" t="s">
        <v>2734</v>
      </c>
      <c r="D1904" s="1012" t="s">
        <v>2735</v>
      </c>
      <c r="E1904" s="1012" t="s">
        <v>894</v>
      </c>
      <c r="F1904" s="1013">
        <v>41221</v>
      </c>
      <c r="G1904" s="1012" t="s">
        <v>283</v>
      </c>
      <c r="H1904" s="1015"/>
      <c r="I1904" s="1015"/>
      <c r="J1904" s="1015"/>
      <c r="K1904" s="1012" t="s">
        <v>283</v>
      </c>
      <c r="L1904" s="1015">
        <v>1165528.32</v>
      </c>
      <c r="M1904" s="1015"/>
      <c r="N1904" s="1016">
        <v>1312</v>
      </c>
      <c r="O1904" s="1015">
        <v>888.36</v>
      </c>
      <c r="P1904" s="1015">
        <v>-146471.67999999999</v>
      </c>
      <c r="Q1904" s="1015"/>
      <c r="R1904" s="1015"/>
      <c r="S1904" s="1016"/>
    </row>
    <row r="1905" spans="1:19">
      <c r="A1905" s="1012" t="s">
        <v>2732</v>
      </c>
      <c r="B1905" s="1012" t="s">
        <v>283</v>
      </c>
      <c r="C1905" s="1012" t="s">
        <v>2734</v>
      </c>
      <c r="D1905" s="1012" t="s">
        <v>2735</v>
      </c>
      <c r="E1905" s="1012" t="s">
        <v>894</v>
      </c>
      <c r="F1905" s="1013">
        <v>41222</v>
      </c>
      <c r="G1905" s="1012" t="s">
        <v>283</v>
      </c>
      <c r="H1905" s="1015"/>
      <c r="I1905" s="1015"/>
      <c r="J1905" s="1015"/>
      <c r="K1905" s="1012" t="s">
        <v>283</v>
      </c>
      <c r="L1905" s="1015">
        <v>3877691.4</v>
      </c>
      <c r="M1905" s="1015"/>
      <c r="N1905" s="1016">
        <v>4365</v>
      </c>
      <c r="O1905" s="1015">
        <v>888.36</v>
      </c>
      <c r="P1905" s="1015">
        <v>-487308.6</v>
      </c>
      <c r="Q1905" s="1015"/>
      <c r="R1905" s="1015">
        <v>282284.64</v>
      </c>
      <c r="S1905" s="1016">
        <v>284</v>
      </c>
    </row>
    <row r="1906" spans="1:19">
      <c r="A1906" s="1012" t="s">
        <v>2732</v>
      </c>
      <c r="B1906" s="1012" t="s">
        <v>283</v>
      </c>
      <c r="C1906" s="1012" t="s">
        <v>2734</v>
      </c>
      <c r="D1906" s="1012" t="s">
        <v>2735</v>
      </c>
      <c r="E1906" s="1012" t="s">
        <v>894</v>
      </c>
      <c r="F1906" s="1013">
        <v>41285</v>
      </c>
      <c r="G1906" s="1012" t="s">
        <v>283</v>
      </c>
      <c r="H1906" s="1015"/>
      <c r="I1906" s="1015"/>
      <c r="J1906" s="1015"/>
      <c r="K1906" s="1012" t="s">
        <v>283</v>
      </c>
      <c r="L1906" s="1015"/>
      <c r="M1906" s="1015">
        <v>-50432.2</v>
      </c>
      <c r="N1906" s="1016"/>
      <c r="O1906" s="1015"/>
      <c r="P1906" s="1015"/>
      <c r="Q1906" s="1015"/>
      <c r="R1906" s="1015"/>
      <c r="S1906" s="1016"/>
    </row>
    <row r="1907" spans="1:19">
      <c r="A1907" s="1012" t="s">
        <v>2736</v>
      </c>
      <c r="B1907" s="1012"/>
      <c r="C1907" s="1012" t="s">
        <v>2737</v>
      </c>
      <c r="D1907" s="1012" t="s">
        <v>2215</v>
      </c>
      <c r="E1907" s="1012" t="s">
        <v>894</v>
      </c>
      <c r="F1907" s="1013">
        <v>39787</v>
      </c>
      <c r="G1907" s="1012" t="s">
        <v>284</v>
      </c>
      <c r="H1907" s="1015">
        <v>37000000</v>
      </c>
      <c r="I1907" s="1015">
        <v>0</v>
      </c>
      <c r="J1907" s="1015">
        <v>13444359.59</v>
      </c>
      <c r="K1907" s="1012" t="s">
        <v>898</v>
      </c>
      <c r="L1907" s="1015"/>
      <c r="M1907" s="1015"/>
      <c r="N1907" s="1016"/>
      <c r="O1907" s="1015"/>
      <c r="P1907" s="1015"/>
      <c r="Q1907" s="1015"/>
      <c r="R1907" s="1015"/>
      <c r="S1907" s="1016"/>
    </row>
    <row r="1908" spans="1:19">
      <c r="A1908" s="1012" t="s">
        <v>2736</v>
      </c>
      <c r="B1908" s="1012" t="s">
        <v>283</v>
      </c>
      <c r="C1908" s="1012" t="s">
        <v>2737</v>
      </c>
      <c r="D1908" s="1012" t="s">
        <v>2215</v>
      </c>
      <c r="E1908" s="1012" t="s">
        <v>894</v>
      </c>
      <c r="F1908" s="1013">
        <v>40451</v>
      </c>
      <c r="G1908" s="1012" t="s">
        <v>283</v>
      </c>
      <c r="H1908" s="1015"/>
      <c r="I1908" s="1015"/>
      <c r="J1908" s="1015"/>
      <c r="K1908" s="1012" t="s">
        <v>283</v>
      </c>
      <c r="L1908" s="1015">
        <v>12119637.369999999</v>
      </c>
      <c r="M1908" s="1015"/>
      <c r="N1908" s="1016">
        <v>12119.63737</v>
      </c>
      <c r="O1908" s="1015">
        <v>1000</v>
      </c>
      <c r="P1908" s="1015">
        <v>-24880362.629999999</v>
      </c>
      <c r="Q1908" s="1015"/>
      <c r="R1908" s="1015">
        <v>40000</v>
      </c>
      <c r="S1908" s="1016">
        <v>1106388.92</v>
      </c>
    </row>
    <row r="1909" spans="1:19">
      <c r="A1909" s="1012" t="s">
        <v>2738</v>
      </c>
      <c r="B1909" s="1012" t="s">
        <v>2972</v>
      </c>
      <c r="C1909" s="1012" t="s">
        <v>2739</v>
      </c>
      <c r="D1909" s="1012" t="s">
        <v>2740</v>
      </c>
      <c r="E1909" s="1012" t="s">
        <v>11</v>
      </c>
      <c r="F1909" s="1013">
        <v>39801</v>
      </c>
      <c r="G1909" s="1012" t="s">
        <v>284</v>
      </c>
      <c r="H1909" s="1015">
        <v>14448000</v>
      </c>
      <c r="I1909" s="1015">
        <v>0</v>
      </c>
      <c r="J1909" s="1015">
        <v>10180200.33</v>
      </c>
      <c r="K1909" s="1012" t="s">
        <v>898</v>
      </c>
      <c r="L1909" s="1015"/>
      <c r="M1909" s="1015"/>
      <c r="N1909" s="1016"/>
      <c r="O1909" s="1015"/>
      <c r="P1909" s="1015"/>
      <c r="Q1909" s="1015"/>
      <c r="R1909" s="1015"/>
      <c r="S1909" s="1016"/>
    </row>
    <row r="1910" spans="1:19">
      <c r="A1910" s="1012" t="s">
        <v>2738</v>
      </c>
      <c r="B1910" s="1012" t="s">
        <v>283</v>
      </c>
      <c r="C1910" s="1012" t="s">
        <v>2739</v>
      </c>
      <c r="D1910" s="1012" t="s">
        <v>2740</v>
      </c>
      <c r="E1910" s="1012" t="s">
        <v>11</v>
      </c>
      <c r="F1910" s="1013">
        <v>42552</v>
      </c>
      <c r="G1910" s="1012" t="s">
        <v>283</v>
      </c>
      <c r="H1910" s="1015"/>
      <c r="I1910" s="1015"/>
      <c r="J1910" s="1015"/>
      <c r="K1910" s="1012" t="s">
        <v>283</v>
      </c>
      <c r="L1910" s="1015">
        <v>8984227</v>
      </c>
      <c r="M1910" s="1015"/>
      <c r="N1910" s="1016">
        <v>14448</v>
      </c>
      <c r="O1910" s="1015">
        <v>621.83187899999996</v>
      </c>
      <c r="P1910" s="1015">
        <v>-5463773</v>
      </c>
      <c r="Q1910" s="1015"/>
      <c r="R1910" s="1015"/>
      <c r="S1910" s="1016"/>
    </row>
    <row r="1911" spans="1:19">
      <c r="A1911" s="1012" t="s">
        <v>2741</v>
      </c>
      <c r="B1911" s="1012" t="s">
        <v>2742</v>
      </c>
      <c r="C1911" s="1012" t="s">
        <v>2743</v>
      </c>
      <c r="D1911" s="1012" t="s">
        <v>2744</v>
      </c>
      <c r="E1911" s="1012" t="s">
        <v>19</v>
      </c>
      <c r="F1911" s="1013">
        <v>39920</v>
      </c>
      <c r="G1911" s="1012" t="s">
        <v>285</v>
      </c>
      <c r="H1911" s="1015">
        <v>3800000</v>
      </c>
      <c r="I1911" s="1015">
        <v>0</v>
      </c>
      <c r="J1911" s="1015">
        <v>223208</v>
      </c>
      <c r="K1911" s="1012" t="s">
        <v>2930</v>
      </c>
      <c r="L1911" s="1015"/>
      <c r="M1911" s="1015"/>
      <c r="N1911" s="1016"/>
      <c r="O1911" s="1015"/>
      <c r="P1911" s="1015"/>
      <c r="Q1911" s="1015"/>
      <c r="R1911" s="1015"/>
      <c r="S1911" s="1016"/>
    </row>
    <row r="1912" spans="1:19">
      <c r="A1912" s="1012" t="s">
        <v>2741</v>
      </c>
      <c r="B1912" s="1012" t="s">
        <v>283</v>
      </c>
      <c r="C1912" s="1012" t="s">
        <v>2743</v>
      </c>
      <c r="D1912" s="1012" t="s">
        <v>2744</v>
      </c>
      <c r="E1912" s="1012" t="s">
        <v>19</v>
      </c>
      <c r="F1912" s="1013">
        <v>40494</v>
      </c>
      <c r="G1912" s="1012" t="s">
        <v>283</v>
      </c>
      <c r="H1912" s="1015"/>
      <c r="I1912" s="1015"/>
      <c r="J1912" s="1015"/>
      <c r="K1912" s="1012" t="s">
        <v>283</v>
      </c>
      <c r="L1912" s="1015"/>
      <c r="M1912" s="1015"/>
      <c r="N1912" s="1016"/>
      <c r="O1912" s="1015"/>
      <c r="P1912" s="1015">
        <v>-3800000</v>
      </c>
      <c r="Q1912" s="1015"/>
      <c r="R1912" s="1015"/>
      <c r="S1912" s="1016"/>
    </row>
    <row r="1913" spans="1:19">
      <c r="A1913" s="1012" t="s">
        <v>2745</v>
      </c>
      <c r="B1913" s="1012"/>
      <c r="C1913" s="1012" t="s">
        <v>2746</v>
      </c>
      <c r="D1913" s="1012" t="s">
        <v>2747</v>
      </c>
      <c r="E1913" s="1012" t="s">
        <v>188</v>
      </c>
      <c r="F1913" s="1013">
        <v>39805</v>
      </c>
      <c r="G1913" s="1012" t="s">
        <v>284</v>
      </c>
      <c r="H1913" s="1015">
        <v>16641000</v>
      </c>
      <c r="I1913" s="1015">
        <v>0</v>
      </c>
      <c r="J1913" s="1015">
        <v>18857818.52</v>
      </c>
      <c r="K1913" s="1012" t="s">
        <v>898</v>
      </c>
      <c r="L1913" s="1015"/>
      <c r="M1913" s="1015"/>
      <c r="N1913" s="1016"/>
      <c r="O1913" s="1015"/>
      <c r="P1913" s="1015"/>
      <c r="Q1913" s="1015"/>
      <c r="R1913" s="1015"/>
      <c r="S1913" s="1016"/>
    </row>
    <row r="1914" spans="1:19">
      <c r="A1914" s="1012" t="s">
        <v>2745</v>
      </c>
      <c r="B1914" s="1012" t="s">
        <v>283</v>
      </c>
      <c r="C1914" s="1012" t="s">
        <v>2746</v>
      </c>
      <c r="D1914" s="1012" t="s">
        <v>2747</v>
      </c>
      <c r="E1914" s="1012" t="s">
        <v>188</v>
      </c>
      <c r="F1914" s="1013">
        <v>41221</v>
      </c>
      <c r="G1914" s="1012" t="s">
        <v>283</v>
      </c>
      <c r="H1914" s="1015"/>
      <c r="I1914" s="1015"/>
      <c r="J1914" s="1015"/>
      <c r="K1914" s="1012" t="s">
        <v>283</v>
      </c>
      <c r="L1914" s="1015">
        <v>3290437.5</v>
      </c>
      <c r="M1914" s="1015"/>
      <c r="N1914" s="1016">
        <v>3815</v>
      </c>
      <c r="O1914" s="1015">
        <v>862.5</v>
      </c>
      <c r="P1914" s="1015">
        <v>-524562.5</v>
      </c>
      <c r="Q1914" s="1015"/>
      <c r="R1914" s="1015"/>
      <c r="S1914" s="1016"/>
    </row>
    <row r="1915" spans="1:19">
      <c r="A1915" s="1012" t="s">
        <v>2745</v>
      </c>
      <c r="B1915" s="1012" t="s">
        <v>283</v>
      </c>
      <c r="C1915" s="1012" t="s">
        <v>2746</v>
      </c>
      <c r="D1915" s="1012" t="s">
        <v>2747</v>
      </c>
      <c r="E1915" s="1012" t="s">
        <v>188</v>
      </c>
      <c r="F1915" s="1013">
        <v>41222</v>
      </c>
      <c r="G1915" s="1012" t="s">
        <v>283</v>
      </c>
      <c r="H1915" s="1015"/>
      <c r="I1915" s="1015"/>
      <c r="J1915" s="1015"/>
      <c r="K1915" s="1012" t="s">
        <v>283</v>
      </c>
      <c r="L1915" s="1015">
        <v>1580962.5</v>
      </c>
      <c r="M1915" s="1015"/>
      <c r="N1915" s="1016">
        <v>1833</v>
      </c>
      <c r="O1915" s="1015">
        <v>862.5</v>
      </c>
      <c r="P1915" s="1015">
        <v>-252037.5</v>
      </c>
      <c r="Q1915" s="1015"/>
      <c r="R1915" s="1015"/>
      <c r="S1915" s="1016"/>
    </row>
    <row r="1916" spans="1:19">
      <c r="A1916" s="1012" t="s">
        <v>2745</v>
      </c>
      <c r="B1916" s="1012" t="s">
        <v>283</v>
      </c>
      <c r="C1916" s="1012" t="s">
        <v>2746</v>
      </c>
      <c r="D1916" s="1012" t="s">
        <v>2747</v>
      </c>
      <c r="E1916" s="1012" t="s">
        <v>188</v>
      </c>
      <c r="F1916" s="1013">
        <v>41226</v>
      </c>
      <c r="G1916" s="1012" t="s">
        <v>283</v>
      </c>
      <c r="H1916" s="1015"/>
      <c r="I1916" s="1015"/>
      <c r="J1916" s="1015"/>
      <c r="K1916" s="1012" t="s">
        <v>283</v>
      </c>
      <c r="L1916" s="1015">
        <v>9481462.5</v>
      </c>
      <c r="M1916" s="1015"/>
      <c r="N1916" s="1016">
        <v>10993</v>
      </c>
      <c r="O1916" s="1015">
        <v>862.5</v>
      </c>
      <c r="P1916" s="1015">
        <v>-1511537.5</v>
      </c>
      <c r="Q1916" s="1015"/>
      <c r="R1916" s="1015"/>
      <c r="S1916" s="1016"/>
    </row>
    <row r="1917" spans="1:19">
      <c r="A1917" s="1012" t="s">
        <v>2745</v>
      </c>
      <c r="B1917" s="1012" t="s">
        <v>283</v>
      </c>
      <c r="C1917" s="1012" t="s">
        <v>2746</v>
      </c>
      <c r="D1917" s="1012" t="s">
        <v>2747</v>
      </c>
      <c r="E1917" s="1012" t="s">
        <v>188</v>
      </c>
      <c r="F1917" s="1013">
        <v>41285</v>
      </c>
      <c r="G1917" s="1012" t="s">
        <v>283</v>
      </c>
      <c r="H1917" s="1015"/>
      <c r="I1917" s="1015"/>
      <c r="J1917" s="1015"/>
      <c r="K1917" s="1012" t="s">
        <v>283</v>
      </c>
      <c r="L1917" s="1015"/>
      <c r="M1917" s="1015">
        <v>-143528.63</v>
      </c>
      <c r="N1917" s="1016"/>
      <c r="O1917" s="1015"/>
      <c r="P1917" s="1015"/>
      <c r="Q1917" s="1015"/>
      <c r="R1917" s="1015"/>
      <c r="S1917" s="1016"/>
    </row>
    <row r="1918" spans="1:19">
      <c r="A1918" s="1012" t="s">
        <v>2745</v>
      </c>
      <c r="B1918" s="1012" t="s">
        <v>283</v>
      </c>
      <c r="C1918" s="1012" t="s">
        <v>2746</v>
      </c>
      <c r="D1918" s="1012" t="s">
        <v>2747</v>
      </c>
      <c r="E1918" s="1012" t="s">
        <v>188</v>
      </c>
      <c r="F1918" s="1013">
        <v>41436</v>
      </c>
      <c r="G1918" s="1012" t="s">
        <v>283</v>
      </c>
      <c r="H1918" s="1015"/>
      <c r="I1918" s="1015"/>
      <c r="J1918" s="1015"/>
      <c r="K1918" s="1012" t="s">
        <v>283</v>
      </c>
      <c r="L1918" s="1015"/>
      <c r="M1918" s="1015"/>
      <c r="N1918" s="1016"/>
      <c r="O1918" s="1015"/>
      <c r="P1918" s="1015"/>
      <c r="Q1918" s="1015"/>
      <c r="R1918" s="1015">
        <v>1301856</v>
      </c>
      <c r="S1918" s="1016">
        <v>370899</v>
      </c>
    </row>
    <row r="1919" spans="1:19">
      <c r="A1919" s="1012" t="s">
        <v>2748</v>
      </c>
      <c r="B1919" s="1012" t="s">
        <v>891</v>
      </c>
      <c r="C1919" s="1012" t="s">
        <v>2749</v>
      </c>
      <c r="D1919" s="1012" t="s">
        <v>2750</v>
      </c>
      <c r="E1919" s="1012" t="s">
        <v>1865</v>
      </c>
      <c r="F1919" s="1013">
        <v>39906</v>
      </c>
      <c r="G1919" s="1012" t="s">
        <v>285</v>
      </c>
      <c r="H1919" s="1015">
        <v>2117000</v>
      </c>
      <c r="I1919" s="1015">
        <v>0</v>
      </c>
      <c r="J1919" s="1015">
        <v>2569490.36</v>
      </c>
      <c r="K1919" s="1012" t="s">
        <v>1196</v>
      </c>
      <c r="L1919" s="1015"/>
      <c r="M1919" s="1015"/>
      <c r="N1919" s="1016"/>
      <c r="O1919" s="1015"/>
      <c r="P1919" s="1015"/>
      <c r="Q1919" s="1015"/>
      <c r="R1919" s="1015"/>
      <c r="S1919" s="1016"/>
    </row>
    <row r="1920" spans="1:19">
      <c r="A1920" s="1012" t="s">
        <v>2748</v>
      </c>
      <c r="B1920" s="1012" t="s">
        <v>283</v>
      </c>
      <c r="C1920" s="1012" t="s">
        <v>2749</v>
      </c>
      <c r="D1920" s="1012" t="s">
        <v>2750</v>
      </c>
      <c r="E1920" s="1012" t="s">
        <v>1865</v>
      </c>
      <c r="F1920" s="1013">
        <v>41003</v>
      </c>
      <c r="G1920" s="1012" t="s">
        <v>283</v>
      </c>
      <c r="H1920" s="1015"/>
      <c r="I1920" s="1015"/>
      <c r="J1920" s="1015"/>
      <c r="K1920" s="1012" t="s">
        <v>283</v>
      </c>
      <c r="L1920" s="1015">
        <v>2117000</v>
      </c>
      <c r="M1920" s="1015"/>
      <c r="N1920" s="1016">
        <v>2117</v>
      </c>
      <c r="O1920" s="1015">
        <v>1000</v>
      </c>
      <c r="P1920" s="1015"/>
      <c r="Q1920" s="1015"/>
      <c r="R1920" s="1015">
        <v>106000</v>
      </c>
      <c r="S1920" s="1016">
        <v>106</v>
      </c>
    </row>
    <row r="1921" spans="1:19">
      <c r="A1921" s="1012" t="s">
        <v>2751</v>
      </c>
      <c r="B1921" s="1012" t="s">
        <v>924</v>
      </c>
      <c r="C1921" s="1012" t="s">
        <v>2752</v>
      </c>
      <c r="D1921" s="1012" t="s">
        <v>1956</v>
      </c>
      <c r="E1921" s="1012" t="s">
        <v>1309</v>
      </c>
      <c r="F1921" s="1013">
        <v>39850</v>
      </c>
      <c r="G1921" s="1012" t="s">
        <v>285</v>
      </c>
      <c r="H1921" s="1015">
        <v>4000000</v>
      </c>
      <c r="I1921" s="1015">
        <v>0</v>
      </c>
      <c r="J1921" s="1015">
        <v>5210672.22</v>
      </c>
      <c r="K1921" s="1012" t="s">
        <v>1196</v>
      </c>
      <c r="L1921" s="1015"/>
      <c r="M1921" s="1015"/>
      <c r="N1921" s="1016"/>
      <c r="O1921" s="1015"/>
      <c r="P1921" s="1015"/>
      <c r="Q1921" s="1015"/>
      <c r="R1921" s="1015"/>
      <c r="S1921" s="1016"/>
    </row>
    <row r="1922" spans="1:19">
      <c r="A1922" s="1012" t="s">
        <v>2751</v>
      </c>
      <c r="B1922" s="1012" t="s">
        <v>283</v>
      </c>
      <c r="C1922" s="1012" t="s">
        <v>2752</v>
      </c>
      <c r="D1922" s="1012" t="s">
        <v>1956</v>
      </c>
      <c r="E1922" s="1012" t="s">
        <v>1309</v>
      </c>
      <c r="F1922" s="1013">
        <v>41542</v>
      </c>
      <c r="G1922" s="1012" t="s">
        <v>283</v>
      </c>
      <c r="H1922" s="1015"/>
      <c r="I1922" s="1015"/>
      <c r="J1922" s="1015"/>
      <c r="K1922" s="1012" t="s">
        <v>283</v>
      </c>
      <c r="L1922" s="1015">
        <v>4000000</v>
      </c>
      <c r="M1922" s="1015"/>
      <c r="N1922" s="1016">
        <v>4000</v>
      </c>
      <c r="O1922" s="1015">
        <v>1000</v>
      </c>
      <c r="P1922" s="1015"/>
      <c r="Q1922" s="1015"/>
      <c r="R1922" s="1015">
        <v>200000</v>
      </c>
      <c r="S1922" s="1016">
        <v>200</v>
      </c>
    </row>
    <row r="1923" spans="1:19">
      <c r="A1923" s="1012" t="s">
        <v>2753</v>
      </c>
      <c r="B1923" s="1012" t="s">
        <v>953</v>
      </c>
      <c r="C1923" s="1012" t="s">
        <v>2754</v>
      </c>
      <c r="D1923" s="1012" t="s">
        <v>2755</v>
      </c>
      <c r="E1923" s="1012" t="s">
        <v>246</v>
      </c>
      <c r="F1923" s="1013">
        <v>39794</v>
      </c>
      <c r="G1923" s="1012" t="s">
        <v>284</v>
      </c>
      <c r="H1923" s="1015">
        <v>76458000</v>
      </c>
      <c r="I1923" s="1015">
        <v>0</v>
      </c>
      <c r="J1923" s="1015">
        <v>88577166.670000002</v>
      </c>
      <c r="K1923" s="1012" t="s">
        <v>1196</v>
      </c>
      <c r="L1923" s="1015"/>
      <c r="M1923" s="1015"/>
      <c r="N1923" s="1016"/>
      <c r="O1923" s="1015"/>
      <c r="P1923" s="1015"/>
      <c r="Q1923" s="1015"/>
      <c r="R1923" s="1015"/>
      <c r="S1923" s="1016"/>
    </row>
    <row r="1924" spans="1:19">
      <c r="A1924" s="1012" t="s">
        <v>2753</v>
      </c>
      <c r="B1924" s="1012" t="s">
        <v>283</v>
      </c>
      <c r="C1924" s="1012" t="s">
        <v>2754</v>
      </c>
      <c r="D1924" s="1012" t="s">
        <v>2755</v>
      </c>
      <c r="E1924" s="1012" t="s">
        <v>246</v>
      </c>
      <c r="F1924" s="1013">
        <v>40808</v>
      </c>
      <c r="G1924" s="1012" t="s">
        <v>283</v>
      </c>
      <c r="H1924" s="1015"/>
      <c r="I1924" s="1015"/>
      <c r="J1924" s="1015"/>
      <c r="K1924" s="1012" t="s">
        <v>283</v>
      </c>
      <c r="L1924" s="1015">
        <v>76458000</v>
      </c>
      <c r="M1924" s="1015"/>
      <c r="N1924" s="1016">
        <v>76458</v>
      </c>
      <c r="O1924" s="1015">
        <v>1000</v>
      </c>
      <c r="P1924" s="1015"/>
      <c r="Q1924" s="1015"/>
      <c r="R1924" s="1015"/>
      <c r="S1924" s="1016"/>
    </row>
    <row r="1925" spans="1:19">
      <c r="A1925" s="1012" t="s">
        <v>2753</v>
      </c>
      <c r="B1925" s="1012" t="s">
        <v>283</v>
      </c>
      <c r="C1925" s="1012" t="s">
        <v>2754</v>
      </c>
      <c r="D1925" s="1012" t="s">
        <v>2755</v>
      </c>
      <c r="E1925" s="1012" t="s">
        <v>246</v>
      </c>
      <c r="F1925" s="1013">
        <v>41409</v>
      </c>
      <c r="G1925" s="1012" t="s">
        <v>283</v>
      </c>
      <c r="H1925" s="1015"/>
      <c r="I1925" s="1015"/>
      <c r="J1925" s="1015"/>
      <c r="K1925" s="1012" t="s">
        <v>283</v>
      </c>
      <c r="L1925" s="1015"/>
      <c r="M1925" s="1015"/>
      <c r="N1925" s="1016"/>
      <c r="O1925" s="1015"/>
      <c r="P1925" s="1015"/>
      <c r="Q1925" s="1015"/>
      <c r="R1925" s="1015">
        <v>1500000</v>
      </c>
      <c r="S1925" s="1016">
        <v>554329.52</v>
      </c>
    </row>
    <row r="1926" spans="1:19">
      <c r="A1926" s="1012" t="s">
        <v>2756</v>
      </c>
      <c r="B1926" s="1012" t="s">
        <v>924</v>
      </c>
      <c r="C1926" s="1012" t="s">
        <v>2757</v>
      </c>
      <c r="D1926" s="1012" t="s">
        <v>1819</v>
      </c>
      <c r="E1926" s="1012" t="s">
        <v>166</v>
      </c>
      <c r="F1926" s="1013">
        <v>39829</v>
      </c>
      <c r="G1926" s="1012" t="s">
        <v>284</v>
      </c>
      <c r="H1926" s="1015">
        <v>3268000</v>
      </c>
      <c r="I1926" s="1015">
        <v>0</v>
      </c>
      <c r="J1926" s="1015">
        <v>2412702.0299999998</v>
      </c>
      <c r="K1926" s="1012" t="s">
        <v>898</v>
      </c>
      <c r="L1926" s="1015"/>
      <c r="M1926" s="1015"/>
      <c r="N1926" s="1016"/>
      <c r="O1926" s="1015"/>
      <c r="P1926" s="1015"/>
      <c r="Q1926" s="1015"/>
      <c r="R1926" s="1015"/>
      <c r="S1926" s="1016"/>
    </row>
    <row r="1927" spans="1:19">
      <c r="A1927" s="1012" t="s">
        <v>2756</v>
      </c>
      <c r="B1927" s="1012" t="s">
        <v>283</v>
      </c>
      <c r="C1927" s="1012" t="s">
        <v>2757</v>
      </c>
      <c r="D1927" s="1012" t="s">
        <v>1819</v>
      </c>
      <c r="E1927" s="1012" t="s">
        <v>166</v>
      </c>
      <c r="F1927" s="1013">
        <v>40589</v>
      </c>
      <c r="G1927" s="1012" t="s">
        <v>283</v>
      </c>
      <c r="H1927" s="1015"/>
      <c r="I1927" s="1015"/>
      <c r="J1927" s="1015"/>
      <c r="K1927" s="1012" t="s">
        <v>283</v>
      </c>
      <c r="L1927" s="1015">
        <v>500000</v>
      </c>
      <c r="M1927" s="1015"/>
      <c r="N1927" s="1016">
        <v>3118</v>
      </c>
      <c r="O1927" s="1015">
        <v>160.35920400000001</v>
      </c>
      <c r="P1927" s="1015">
        <v>-2618000</v>
      </c>
      <c r="Q1927" s="1015"/>
      <c r="R1927" s="1015"/>
      <c r="S1927" s="1016"/>
    </row>
    <row r="1928" spans="1:19">
      <c r="A1928" s="1012" t="s">
        <v>2756</v>
      </c>
      <c r="B1928" s="1012" t="s">
        <v>283</v>
      </c>
      <c r="C1928" s="1012" t="s">
        <v>2757</v>
      </c>
      <c r="D1928" s="1012" t="s">
        <v>1819</v>
      </c>
      <c r="E1928" s="1012" t="s">
        <v>166</v>
      </c>
      <c r="F1928" s="1013">
        <v>41264</v>
      </c>
      <c r="G1928" s="1012" t="s">
        <v>283</v>
      </c>
      <c r="H1928" s="1015"/>
      <c r="I1928" s="1015"/>
      <c r="J1928" s="1015"/>
      <c r="K1928" s="1012" t="s">
        <v>283</v>
      </c>
      <c r="L1928" s="1015">
        <v>150000</v>
      </c>
      <c r="M1928" s="1015"/>
      <c r="N1928" s="1016">
        <v>150000</v>
      </c>
      <c r="O1928" s="1015">
        <v>1</v>
      </c>
      <c r="P1928" s="1015"/>
      <c r="Q1928" s="1015"/>
      <c r="R1928" s="1015"/>
      <c r="S1928" s="1016"/>
    </row>
    <row r="1929" spans="1:19">
      <c r="A1929" s="1012" t="s">
        <v>2756</v>
      </c>
      <c r="B1929" s="1012" t="s">
        <v>283</v>
      </c>
      <c r="C1929" s="1012" t="s">
        <v>2757</v>
      </c>
      <c r="D1929" s="1012" t="s">
        <v>1819</v>
      </c>
      <c r="E1929" s="1012" t="s">
        <v>166</v>
      </c>
      <c r="F1929" s="1013">
        <v>42222</v>
      </c>
      <c r="G1929" s="1012" t="s">
        <v>283</v>
      </c>
      <c r="H1929" s="1015"/>
      <c r="I1929" s="1015"/>
      <c r="J1929" s="1015"/>
      <c r="K1929" s="1012" t="s">
        <v>283</v>
      </c>
      <c r="L1929" s="1015"/>
      <c r="M1929" s="1015"/>
      <c r="N1929" s="1016"/>
      <c r="O1929" s="1015"/>
      <c r="P1929" s="1015"/>
      <c r="Q1929" s="1015"/>
      <c r="R1929" s="1015">
        <v>1570287</v>
      </c>
      <c r="S1929" s="1016"/>
    </row>
    <row r="1930" spans="1:19">
      <c r="A1930" s="1012" t="s">
        <v>2758</v>
      </c>
      <c r="B1930" s="1012" t="s">
        <v>900</v>
      </c>
      <c r="C1930" s="1012" t="s">
        <v>2759</v>
      </c>
      <c r="D1930" s="1012" t="s">
        <v>2472</v>
      </c>
      <c r="E1930" s="1012" t="s">
        <v>998</v>
      </c>
      <c r="F1930" s="1013">
        <v>39899</v>
      </c>
      <c r="G1930" s="1012" t="s">
        <v>285</v>
      </c>
      <c r="H1930" s="1015">
        <v>3700000</v>
      </c>
      <c r="I1930" s="1015">
        <v>0</v>
      </c>
      <c r="J1930" s="1015">
        <v>4386324.6399999997</v>
      </c>
      <c r="K1930" s="1012" t="s">
        <v>1196</v>
      </c>
      <c r="L1930" s="1015"/>
      <c r="M1930" s="1015"/>
      <c r="N1930" s="1016"/>
      <c r="O1930" s="1015"/>
      <c r="P1930" s="1015"/>
      <c r="Q1930" s="1015"/>
      <c r="R1930" s="1015"/>
      <c r="S1930" s="1016"/>
    </row>
    <row r="1931" spans="1:19">
      <c r="A1931" s="1012" t="s">
        <v>2758</v>
      </c>
      <c r="B1931" s="1012" t="s">
        <v>283</v>
      </c>
      <c r="C1931" s="1012" t="s">
        <v>2759</v>
      </c>
      <c r="D1931" s="1012" t="s">
        <v>2472</v>
      </c>
      <c r="E1931" s="1012" t="s">
        <v>998</v>
      </c>
      <c r="F1931" s="1013">
        <v>40808</v>
      </c>
      <c r="G1931" s="1012" t="s">
        <v>283</v>
      </c>
      <c r="H1931" s="1015"/>
      <c r="I1931" s="1015"/>
      <c r="J1931" s="1015"/>
      <c r="K1931" s="1012" t="s">
        <v>283</v>
      </c>
      <c r="L1931" s="1015">
        <v>3700000</v>
      </c>
      <c r="M1931" s="1015"/>
      <c r="N1931" s="1016">
        <v>3700</v>
      </c>
      <c r="O1931" s="1015">
        <v>1000</v>
      </c>
      <c r="P1931" s="1015"/>
      <c r="Q1931" s="1015"/>
      <c r="R1931" s="1015">
        <v>185000</v>
      </c>
      <c r="S1931" s="1016">
        <v>185</v>
      </c>
    </row>
    <row r="1932" spans="1:19">
      <c r="A1932" s="1012" t="s">
        <v>2760</v>
      </c>
      <c r="B1932" s="1012" t="s">
        <v>900</v>
      </c>
      <c r="C1932" s="1012" t="s">
        <v>2761</v>
      </c>
      <c r="D1932" s="1012" t="s">
        <v>2762</v>
      </c>
      <c r="E1932" s="1012" t="s">
        <v>967</v>
      </c>
      <c r="F1932" s="1013">
        <v>39801</v>
      </c>
      <c r="G1932" s="1012" t="s">
        <v>285</v>
      </c>
      <c r="H1932" s="1015">
        <v>15540000</v>
      </c>
      <c r="I1932" s="1015">
        <v>0</v>
      </c>
      <c r="J1932" s="1015">
        <v>18653115.75</v>
      </c>
      <c r="K1932" s="1012" t="s">
        <v>1196</v>
      </c>
      <c r="L1932" s="1015"/>
      <c r="M1932" s="1015"/>
      <c r="N1932" s="1016"/>
      <c r="O1932" s="1015"/>
      <c r="P1932" s="1015"/>
      <c r="Q1932" s="1015"/>
      <c r="R1932" s="1015"/>
      <c r="S1932" s="1016"/>
    </row>
    <row r="1933" spans="1:19">
      <c r="A1933" s="1012" t="s">
        <v>2760</v>
      </c>
      <c r="B1933" s="1012" t="s">
        <v>283</v>
      </c>
      <c r="C1933" s="1012" t="s">
        <v>2761</v>
      </c>
      <c r="D1933" s="1012" t="s">
        <v>2762</v>
      </c>
      <c r="E1933" s="1012" t="s">
        <v>967</v>
      </c>
      <c r="F1933" s="1013">
        <v>40808</v>
      </c>
      <c r="G1933" s="1012" t="s">
        <v>283</v>
      </c>
      <c r="H1933" s="1015"/>
      <c r="I1933" s="1015"/>
      <c r="J1933" s="1015"/>
      <c r="K1933" s="1012" t="s">
        <v>283</v>
      </c>
      <c r="L1933" s="1015">
        <v>15540000</v>
      </c>
      <c r="M1933" s="1015"/>
      <c r="N1933" s="1016">
        <v>15540</v>
      </c>
      <c r="O1933" s="1015">
        <v>1000</v>
      </c>
      <c r="P1933" s="1015"/>
      <c r="Q1933" s="1015"/>
      <c r="R1933" s="1015">
        <v>777000</v>
      </c>
      <c r="S1933" s="1016">
        <v>777</v>
      </c>
    </row>
    <row r="1934" spans="1:19">
      <c r="A1934" s="1012" t="s">
        <v>2763</v>
      </c>
      <c r="B1934" s="1012" t="s">
        <v>905</v>
      </c>
      <c r="C1934" s="1012" t="s">
        <v>2764</v>
      </c>
      <c r="D1934" s="1012" t="s">
        <v>2765</v>
      </c>
      <c r="E1934" s="1012" t="s">
        <v>1280</v>
      </c>
      <c r="F1934" s="1013">
        <v>39899</v>
      </c>
      <c r="G1934" s="1012" t="s">
        <v>285</v>
      </c>
      <c r="H1934" s="1015">
        <v>35539000</v>
      </c>
      <c r="I1934" s="1015">
        <v>0</v>
      </c>
      <c r="J1934" s="1015">
        <v>34644476.740000002</v>
      </c>
      <c r="K1934" s="1012" t="s">
        <v>898</v>
      </c>
      <c r="L1934" s="1015"/>
      <c r="M1934" s="1015"/>
      <c r="N1934" s="1016"/>
      <c r="O1934" s="1015"/>
      <c r="P1934" s="1015"/>
      <c r="Q1934" s="1015"/>
      <c r="R1934" s="1015"/>
      <c r="S1934" s="1016"/>
    </row>
    <row r="1935" spans="1:19">
      <c r="A1935" s="1012" t="s">
        <v>2763</v>
      </c>
      <c r="B1935" s="1012" t="s">
        <v>283</v>
      </c>
      <c r="C1935" s="1012" t="s">
        <v>2764</v>
      </c>
      <c r="D1935" s="1012" t="s">
        <v>2765</v>
      </c>
      <c r="E1935" s="1012" t="s">
        <v>1280</v>
      </c>
      <c r="F1935" s="1013">
        <v>41128</v>
      </c>
      <c r="G1935" s="1012" t="s">
        <v>283</v>
      </c>
      <c r="H1935" s="1015"/>
      <c r="I1935" s="1015"/>
      <c r="J1935" s="1015"/>
      <c r="K1935" s="1012" t="s">
        <v>283</v>
      </c>
      <c r="L1935" s="1015">
        <v>2639379.5</v>
      </c>
      <c r="M1935" s="1015"/>
      <c r="N1935" s="1016">
        <v>3518</v>
      </c>
      <c r="O1935" s="1015">
        <v>750.25</v>
      </c>
      <c r="P1935" s="1015">
        <v>-878620.5</v>
      </c>
      <c r="Q1935" s="1015"/>
      <c r="R1935" s="1015">
        <v>163062.9</v>
      </c>
      <c r="S1935" s="1016">
        <v>175</v>
      </c>
    </row>
    <row r="1936" spans="1:19">
      <c r="A1936" s="1012" t="s">
        <v>2763</v>
      </c>
      <c r="B1936" s="1012" t="s">
        <v>283</v>
      </c>
      <c r="C1936" s="1012" t="s">
        <v>2764</v>
      </c>
      <c r="D1936" s="1012" t="s">
        <v>2765</v>
      </c>
      <c r="E1936" s="1012" t="s">
        <v>1280</v>
      </c>
      <c r="F1936" s="1013">
        <v>41130</v>
      </c>
      <c r="G1936" s="1012" t="s">
        <v>283</v>
      </c>
      <c r="H1936" s="1015"/>
      <c r="I1936" s="1015"/>
      <c r="J1936" s="1015"/>
      <c r="K1936" s="1012" t="s">
        <v>283</v>
      </c>
      <c r="L1936" s="1015">
        <v>7038845.5</v>
      </c>
      <c r="M1936" s="1015"/>
      <c r="N1936" s="1016">
        <v>9382</v>
      </c>
      <c r="O1936" s="1015">
        <v>750.25</v>
      </c>
      <c r="P1936" s="1015">
        <v>-2343154.5</v>
      </c>
      <c r="Q1936" s="1015"/>
      <c r="R1936" s="1015">
        <v>1300776.05</v>
      </c>
      <c r="S1936" s="1016">
        <v>1396</v>
      </c>
    </row>
    <row r="1937" spans="1:19">
      <c r="A1937" s="1012" t="s">
        <v>2763</v>
      </c>
      <c r="B1937" s="1012" t="s">
        <v>283</v>
      </c>
      <c r="C1937" s="1012" t="s">
        <v>2764</v>
      </c>
      <c r="D1937" s="1012" t="s">
        <v>2765</v>
      </c>
      <c r="E1937" s="1012" t="s">
        <v>1280</v>
      </c>
      <c r="F1937" s="1013">
        <v>41131</v>
      </c>
      <c r="G1937" s="1012" t="s">
        <v>283</v>
      </c>
      <c r="H1937" s="1015"/>
      <c r="I1937" s="1015"/>
      <c r="J1937" s="1015"/>
      <c r="K1937" s="1012" t="s">
        <v>283</v>
      </c>
      <c r="L1937" s="1015">
        <v>16984909.75</v>
      </c>
      <c r="M1937" s="1015"/>
      <c r="N1937" s="1016">
        <v>22639</v>
      </c>
      <c r="O1937" s="1015">
        <v>750.25</v>
      </c>
      <c r="P1937" s="1015">
        <v>-5654090.25</v>
      </c>
      <c r="Q1937" s="1015"/>
      <c r="R1937" s="1015">
        <v>191948.33</v>
      </c>
      <c r="S1937" s="1016">
        <v>206</v>
      </c>
    </row>
    <row r="1938" spans="1:19">
      <c r="A1938" s="1012" t="s">
        <v>2763</v>
      </c>
      <c r="B1938" s="1012" t="s">
        <v>283</v>
      </c>
      <c r="C1938" s="1012" t="s">
        <v>2764</v>
      </c>
      <c r="D1938" s="1012" t="s">
        <v>2765</v>
      </c>
      <c r="E1938" s="1012" t="s">
        <v>1280</v>
      </c>
      <c r="F1938" s="1013">
        <v>41163</v>
      </c>
      <c r="G1938" s="1012" t="s">
        <v>283</v>
      </c>
      <c r="H1938" s="1015"/>
      <c r="I1938" s="1015"/>
      <c r="J1938" s="1015"/>
      <c r="K1938" s="1012" t="s">
        <v>283</v>
      </c>
      <c r="L1938" s="1015"/>
      <c r="M1938" s="1015">
        <v>-266631.34999999998</v>
      </c>
      <c r="N1938" s="1016"/>
      <c r="O1938" s="1015"/>
      <c r="P1938" s="1015"/>
      <c r="Q1938" s="1015"/>
      <c r="R1938" s="1015"/>
      <c r="S1938" s="1016"/>
    </row>
    <row r="1939" spans="1:19">
      <c r="A1939" s="1012" t="s">
        <v>57</v>
      </c>
      <c r="B1939" s="1012" t="s">
        <v>2766</v>
      </c>
      <c r="C1939" s="1012" t="s">
        <v>2767</v>
      </c>
      <c r="D1939" s="1012" t="s">
        <v>1683</v>
      </c>
      <c r="E1939" s="1012" t="s">
        <v>60</v>
      </c>
      <c r="F1939" s="1013">
        <v>39906</v>
      </c>
      <c r="G1939" s="1012" t="s">
        <v>7</v>
      </c>
      <c r="H1939" s="1015">
        <v>2795000</v>
      </c>
      <c r="I1939" s="1015">
        <v>0</v>
      </c>
      <c r="J1939" s="1015">
        <v>2985215.11</v>
      </c>
      <c r="K1939" s="1012" t="s">
        <v>1196</v>
      </c>
      <c r="L1939" s="1015"/>
      <c r="M1939" s="1015"/>
      <c r="N1939" s="1016"/>
      <c r="O1939" s="1015"/>
      <c r="P1939" s="1015"/>
      <c r="Q1939" s="1015"/>
      <c r="R1939" s="1015"/>
      <c r="S1939" s="1016"/>
    </row>
    <row r="1940" spans="1:19">
      <c r="A1940" s="1012" t="s">
        <v>57</v>
      </c>
      <c r="B1940" s="1012" t="s">
        <v>283</v>
      </c>
      <c r="C1940" s="1012" t="s">
        <v>2767</v>
      </c>
      <c r="D1940" s="1012" t="s">
        <v>1683</v>
      </c>
      <c r="E1940" s="1012" t="s">
        <v>60</v>
      </c>
      <c r="F1940" s="1013">
        <v>40403</v>
      </c>
      <c r="G1940" s="1012" t="s">
        <v>283</v>
      </c>
      <c r="H1940" s="1015"/>
      <c r="I1940" s="1015"/>
      <c r="J1940" s="1015"/>
      <c r="K1940" s="1012" t="s">
        <v>283</v>
      </c>
      <c r="L1940" s="1015">
        <v>2795000</v>
      </c>
      <c r="M1940" s="1015"/>
      <c r="N1940" s="1016">
        <v>2795</v>
      </c>
      <c r="O1940" s="1015">
        <v>1000</v>
      </c>
      <c r="P1940" s="1015"/>
      <c r="Q1940" s="1015"/>
      <c r="R1940" s="1015"/>
      <c r="S1940" s="1016"/>
    </row>
    <row r="1941" spans="1:19">
      <c r="A1941" s="1012" t="s">
        <v>2768</v>
      </c>
      <c r="B1941" s="1012" t="s">
        <v>1538</v>
      </c>
      <c r="C1941" s="1012" t="s">
        <v>2769</v>
      </c>
      <c r="D1941" s="1012" t="s">
        <v>1565</v>
      </c>
      <c r="E1941" s="1012" t="s">
        <v>239</v>
      </c>
      <c r="F1941" s="1013">
        <v>39871</v>
      </c>
      <c r="G1941" s="1012" t="s">
        <v>285</v>
      </c>
      <c r="H1941" s="1015">
        <v>23000000</v>
      </c>
      <c r="I1941" s="1015">
        <v>0</v>
      </c>
      <c r="J1941" s="1015">
        <v>28642402.329999998</v>
      </c>
      <c r="K1941" s="1012" t="s">
        <v>1196</v>
      </c>
      <c r="L1941" s="1015"/>
      <c r="M1941" s="1015"/>
      <c r="N1941" s="1016"/>
      <c r="O1941" s="1015"/>
      <c r="P1941" s="1015"/>
      <c r="Q1941" s="1015"/>
      <c r="R1941" s="1015"/>
      <c r="S1941" s="1016"/>
    </row>
    <row r="1942" spans="1:19">
      <c r="A1942" s="1012" t="s">
        <v>2768</v>
      </c>
      <c r="B1942" s="1012" t="s">
        <v>283</v>
      </c>
      <c r="C1942" s="1012" t="s">
        <v>2769</v>
      </c>
      <c r="D1942" s="1012" t="s">
        <v>1565</v>
      </c>
      <c r="E1942" s="1012" t="s">
        <v>239</v>
      </c>
      <c r="F1942" s="1013">
        <v>41178</v>
      </c>
      <c r="G1942" s="1012" t="s">
        <v>283</v>
      </c>
      <c r="H1942" s="1015"/>
      <c r="I1942" s="1015"/>
      <c r="J1942" s="1015"/>
      <c r="K1942" s="1012" t="s">
        <v>283</v>
      </c>
      <c r="L1942" s="1015">
        <v>23000000</v>
      </c>
      <c r="M1942" s="1015"/>
      <c r="N1942" s="1016">
        <v>23000</v>
      </c>
      <c r="O1942" s="1015">
        <v>1000</v>
      </c>
      <c r="P1942" s="1015"/>
      <c r="Q1942" s="1015"/>
      <c r="R1942" s="1015">
        <v>1150000</v>
      </c>
      <c r="S1942" s="1016">
        <v>1150</v>
      </c>
    </row>
    <row r="1943" spans="1:19">
      <c r="A1943" s="1012" t="s">
        <v>2770</v>
      </c>
      <c r="B1943" s="1012" t="s">
        <v>1077</v>
      </c>
      <c r="C1943" s="1012" t="s">
        <v>2771</v>
      </c>
      <c r="D1943" s="1012" t="s">
        <v>2772</v>
      </c>
      <c r="E1943" s="1012" t="s">
        <v>60</v>
      </c>
      <c r="F1943" s="1013">
        <v>39906</v>
      </c>
      <c r="G1943" s="1012" t="s">
        <v>284</v>
      </c>
      <c r="H1943" s="1015">
        <v>2765000</v>
      </c>
      <c r="I1943" s="1015">
        <v>0</v>
      </c>
      <c r="J1943" s="1015">
        <v>6496417.1600000001</v>
      </c>
      <c r="K1943" s="1012" t="s">
        <v>898</v>
      </c>
      <c r="L1943" s="1015"/>
      <c r="M1943" s="1015"/>
      <c r="N1943" s="1016"/>
      <c r="O1943" s="1015"/>
      <c r="P1943" s="1015"/>
      <c r="Q1943" s="1015"/>
      <c r="R1943" s="1015"/>
      <c r="S1943" s="1016"/>
    </row>
    <row r="1944" spans="1:19">
      <c r="A1944" s="1012" t="s">
        <v>2770</v>
      </c>
      <c r="B1944" s="1012" t="s">
        <v>283</v>
      </c>
      <c r="C1944" s="1012" t="s">
        <v>2771</v>
      </c>
      <c r="D1944" s="1012" t="s">
        <v>2772</v>
      </c>
      <c r="E1944" s="1012" t="s">
        <v>60</v>
      </c>
      <c r="F1944" s="1013">
        <v>40169</v>
      </c>
      <c r="G1944" s="1012" t="s">
        <v>283</v>
      </c>
      <c r="H1944" s="1015">
        <v>4237000</v>
      </c>
      <c r="I1944" s="1015"/>
      <c r="J1944" s="1015"/>
      <c r="K1944" s="1012" t="s">
        <v>283</v>
      </c>
      <c r="L1944" s="1015"/>
      <c r="M1944" s="1015"/>
      <c r="N1944" s="1016"/>
      <c r="O1944" s="1015"/>
      <c r="P1944" s="1015"/>
      <c r="Q1944" s="1015"/>
      <c r="R1944" s="1015"/>
      <c r="S1944" s="1016"/>
    </row>
    <row r="1945" spans="1:19">
      <c r="A1945" s="1012" t="s">
        <v>2770</v>
      </c>
      <c r="B1945" s="1012" t="s">
        <v>283</v>
      </c>
      <c r="C1945" s="1012" t="s">
        <v>2771</v>
      </c>
      <c r="D1945" s="1012" t="s">
        <v>2772</v>
      </c>
      <c r="E1945" s="1012" t="s">
        <v>60</v>
      </c>
      <c r="F1945" s="1013">
        <v>41242</v>
      </c>
      <c r="G1945" s="1012" t="s">
        <v>283</v>
      </c>
      <c r="H1945" s="1015"/>
      <c r="I1945" s="1015"/>
      <c r="J1945" s="1015"/>
      <c r="K1945" s="1012" t="s">
        <v>283</v>
      </c>
      <c r="L1945" s="1015">
        <v>5251500</v>
      </c>
      <c r="M1945" s="1015"/>
      <c r="N1945" s="1016">
        <v>7002</v>
      </c>
      <c r="O1945" s="1015">
        <v>750</v>
      </c>
      <c r="P1945" s="1015">
        <v>-1750500</v>
      </c>
      <c r="Q1945" s="1015"/>
      <c r="R1945" s="1015">
        <v>124665.75</v>
      </c>
      <c r="S1945" s="1016">
        <v>138</v>
      </c>
    </row>
    <row r="1946" spans="1:19">
      <c r="A1946" s="1012" t="s">
        <v>2770</v>
      </c>
      <c r="B1946" s="1012" t="s">
        <v>283</v>
      </c>
      <c r="C1946" s="1012" t="s">
        <v>2771</v>
      </c>
      <c r="D1946" s="1012" t="s">
        <v>2772</v>
      </c>
      <c r="E1946" s="1012" t="s">
        <v>60</v>
      </c>
      <c r="F1946" s="1013">
        <v>41285</v>
      </c>
      <c r="G1946" s="1012" t="s">
        <v>283</v>
      </c>
      <c r="H1946" s="1015"/>
      <c r="I1946" s="1015"/>
      <c r="J1946" s="1015"/>
      <c r="K1946" s="1012" t="s">
        <v>283</v>
      </c>
      <c r="L1946" s="1015"/>
      <c r="M1946" s="1015">
        <v>-52515</v>
      </c>
      <c r="N1946" s="1016"/>
      <c r="O1946" s="1015"/>
      <c r="P1946" s="1015"/>
      <c r="Q1946" s="1015"/>
      <c r="R1946" s="1015"/>
      <c r="S1946" s="1016"/>
    </row>
    <row r="1947" spans="1:19">
      <c r="A1947" s="1012" t="s">
        <v>2773</v>
      </c>
      <c r="B1947" s="1012" t="s">
        <v>858</v>
      </c>
      <c r="C1947" s="1012" t="s">
        <v>2774</v>
      </c>
      <c r="D1947" s="1012" t="s">
        <v>2775</v>
      </c>
      <c r="E1947" s="1012" t="s">
        <v>23</v>
      </c>
      <c r="F1947" s="1013">
        <v>39773</v>
      </c>
      <c r="G1947" s="1012" t="s">
        <v>284</v>
      </c>
      <c r="H1947" s="1015">
        <v>215000000</v>
      </c>
      <c r="I1947" s="1015">
        <v>0</v>
      </c>
      <c r="J1947" s="1015">
        <v>236287500</v>
      </c>
      <c r="K1947" s="1012" t="s">
        <v>1196</v>
      </c>
      <c r="L1947" s="1015"/>
      <c r="M1947" s="1015"/>
      <c r="N1947" s="1016"/>
      <c r="O1947" s="1015"/>
      <c r="P1947" s="1015"/>
      <c r="Q1947" s="1015"/>
      <c r="R1947" s="1015"/>
      <c r="S1947" s="1016"/>
    </row>
    <row r="1948" spans="1:19">
      <c r="A1948" s="1012" t="s">
        <v>2773</v>
      </c>
      <c r="B1948" s="1012" t="s">
        <v>283</v>
      </c>
      <c r="C1948" s="1012" t="s">
        <v>2774</v>
      </c>
      <c r="D1948" s="1012" t="s">
        <v>2775</v>
      </c>
      <c r="E1948" s="1012" t="s">
        <v>23</v>
      </c>
      <c r="F1948" s="1013">
        <v>40156</v>
      </c>
      <c r="G1948" s="1012" t="s">
        <v>283</v>
      </c>
      <c r="H1948" s="1015"/>
      <c r="I1948" s="1015"/>
      <c r="J1948" s="1015"/>
      <c r="K1948" s="1012" t="s">
        <v>283</v>
      </c>
      <c r="L1948" s="1015">
        <v>215000000</v>
      </c>
      <c r="M1948" s="1015"/>
      <c r="N1948" s="1016">
        <v>215000</v>
      </c>
      <c r="O1948" s="1015">
        <v>1000</v>
      </c>
      <c r="P1948" s="1015"/>
      <c r="Q1948" s="1015"/>
      <c r="R1948" s="1015"/>
      <c r="S1948" s="1016"/>
    </row>
    <row r="1949" spans="1:19">
      <c r="A1949" s="1012" t="s">
        <v>2773</v>
      </c>
      <c r="B1949" s="1012" t="s">
        <v>283</v>
      </c>
      <c r="C1949" s="1012" t="s">
        <v>2774</v>
      </c>
      <c r="D1949" s="1012" t="s">
        <v>2775</v>
      </c>
      <c r="E1949" s="1012" t="s">
        <v>23</v>
      </c>
      <c r="F1949" s="1013">
        <v>40177</v>
      </c>
      <c r="G1949" s="1012" t="s">
        <v>283</v>
      </c>
      <c r="H1949" s="1015"/>
      <c r="I1949" s="1015"/>
      <c r="J1949" s="1015"/>
      <c r="K1949" s="1012" t="s">
        <v>283</v>
      </c>
      <c r="L1949" s="1015"/>
      <c r="M1949" s="1015"/>
      <c r="N1949" s="1016"/>
      <c r="O1949" s="1015"/>
      <c r="P1949" s="1015"/>
      <c r="Q1949" s="1015"/>
      <c r="R1949" s="1015">
        <v>10000000</v>
      </c>
      <c r="S1949" s="1016">
        <v>1647931</v>
      </c>
    </row>
    <row r="1950" spans="1:19">
      <c r="A1950" s="1012" t="s">
        <v>2776</v>
      </c>
      <c r="B1950" s="1012" t="s">
        <v>900</v>
      </c>
      <c r="C1950" s="1012" t="s">
        <v>2777</v>
      </c>
      <c r="D1950" s="1012" t="s">
        <v>2778</v>
      </c>
      <c r="E1950" s="1012" t="s">
        <v>1865</v>
      </c>
      <c r="F1950" s="1013">
        <v>39962</v>
      </c>
      <c r="G1950" s="1012" t="s">
        <v>285</v>
      </c>
      <c r="H1950" s="1015">
        <v>12000000</v>
      </c>
      <c r="I1950" s="1015">
        <v>0</v>
      </c>
      <c r="J1950" s="1015">
        <v>14075133.27</v>
      </c>
      <c r="K1950" s="1012" t="s">
        <v>1196</v>
      </c>
      <c r="L1950" s="1015"/>
      <c r="M1950" s="1015"/>
      <c r="N1950" s="1016"/>
      <c r="O1950" s="1015"/>
      <c r="P1950" s="1015"/>
      <c r="Q1950" s="1015"/>
      <c r="R1950" s="1015"/>
      <c r="S1950" s="1016"/>
    </row>
    <row r="1951" spans="1:19">
      <c r="A1951" s="1012" t="s">
        <v>2776</v>
      </c>
      <c r="B1951" s="1012" t="s">
        <v>283</v>
      </c>
      <c r="C1951" s="1012" t="s">
        <v>2777</v>
      </c>
      <c r="D1951" s="1012" t="s">
        <v>2778</v>
      </c>
      <c r="E1951" s="1012" t="s">
        <v>1865</v>
      </c>
      <c r="F1951" s="1013">
        <v>40787</v>
      </c>
      <c r="G1951" s="1012" t="s">
        <v>283</v>
      </c>
      <c r="H1951" s="1015"/>
      <c r="I1951" s="1015"/>
      <c r="J1951" s="1015"/>
      <c r="K1951" s="1012" t="s">
        <v>283</v>
      </c>
      <c r="L1951" s="1015">
        <v>12000000</v>
      </c>
      <c r="M1951" s="1015"/>
      <c r="N1951" s="1016">
        <v>12000</v>
      </c>
      <c r="O1951" s="1015">
        <v>1000</v>
      </c>
      <c r="P1951" s="1015"/>
      <c r="Q1951" s="1015"/>
      <c r="R1951" s="1015">
        <v>600000</v>
      </c>
      <c r="S1951" s="1016">
        <v>60</v>
      </c>
    </row>
    <row r="1952" spans="1:19">
      <c r="A1952" s="1012" t="s">
        <v>2779</v>
      </c>
      <c r="B1952" s="1012" t="s">
        <v>858</v>
      </c>
      <c r="C1952" s="1012" t="s">
        <v>2780</v>
      </c>
      <c r="D1952" s="1012" t="s">
        <v>1485</v>
      </c>
      <c r="E1952" s="1012" t="s">
        <v>109</v>
      </c>
      <c r="F1952" s="1013">
        <v>39766</v>
      </c>
      <c r="G1952" s="1012" t="s">
        <v>284</v>
      </c>
      <c r="H1952" s="1015">
        <v>6599000000</v>
      </c>
      <c r="I1952" s="1015">
        <v>0</v>
      </c>
      <c r="J1952" s="1015">
        <v>6933220416.6700001</v>
      </c>
      <c r="K1952" s="1012" t="s">
        <v>1196</v>
      </c>
      <c r="L1952" s="1015"/>
      <c r="M1952" s="1015"/>
      <c r="N1952" s="1016"/>
      <c r="O1952" s="1015"/>
      <c r="P1952" s="1015"/>
      <c r="Q1952" s="1015"/>
      <c r="R1952" s="1015"/>
      <c r="S1952" s="1016"/>
    </row>
    <row r="1953" spans="1:19">
      <c r="A1953" s="1012" t="s">
        <v>2779</v>
      </c>
      <c r="B1953" s="1012" t="s">
        <v>283</v>
      </c>
      <c r="C1953" s="1012" t="s">
        <v>2780</v>
      </c>
      <c r="D1953" s="1012" t="s">
        <v>1485</v>
      </c>
      <c r="E1953" s="1012" t="s">
        <v>109</v>
      </c>
      <c r="F1953" s="1013">
        <v>39981</v>
      </c>
      <c r="G1953" s="1012" t="s">
        <v>283</v>
      </c>
      <c r="H1953" s="1015"/>
      <c r="I1953" s="1015"/>
      <c r="J1953" s="1015"/>
      <c r="K1953" s="1012" t="s">
        <v>283</v>
      </c>
      <c r="L1953" s="1015">
        <v>6599000000</v>
      </c>
      <c r="M1953" s="1015"/>
      <c r="N1953" s="1016">
        <v>6599000</v>
      </c>
      <c r="O1953" s="1015">
        <v>1000</v>
      </c>
      <c r="P1953" s="1015"/>
      <c r="Q1953" s="1015"/>
      <c r="R1953" s="1015"/>
      <c r="S1953" s="1016"/>
    </row>
    <row r="1954" spans="1:19">
      <c r="A1954" s="1012" t="s">
        <v>2779</v>
      </c>
      <c r="B1954" s="1012" t="s">
        <v>283</v>
      </c>
      <c r="C1954" s="1012" t="s">
        <v>2780</v>
      </c>
      <c r="D1954" s="1012" t="s">
        <v>1485</v>
      </c>
      <c r="E1954" s="1012" t="s">
        <v>109</v>
      </c>
      <c r="F1954" s="1013">
        <v>40009</v>
      </c>
      <c r="G1954" s="1012" t="s">
        <v>283</v>
      </c>
      <c r="H1954" s="1015"/>
      <c r="I1954" s="1015"/>
      <c r="J1954" s="1015"/>
      <c r="K1954" s="1012" t="s">
        <v>283</v>
      </c>
      <c r="L1954" s="1015"/>
      <c r="M1954" s="1015"/>
      <c r="N1954" s="1016"/>
      <c r="O1954" s="1015"/>
      <c r="P1954" s="1015"/>
      <c r="Q1954" s="1015"/>
      <c r="R1954" s="1015">
        <v>139000000</v>
      </c>
      <c r="S1954" s="1016">
        <v>32679102</v>
      </c>
    </row>
    <row r="1955" spans="1:19">
      <c r="A1955" s="1012" t="s">
        <v>2781</v>
      </c>
      <c r="B1955" s="1012" t="s">
        <v>2782</v>
      </c>
      <c r="C1955" s="1012" t="s">
        <v>2783</v>
      </c>
      <c r="D1955" s="1012" t="s">
        <v>2784</v>
      </c>
      <c r="E1955" s="1012" t="s">
        <v>894</v>
      </c>
      <c r="F1955" s="1013">
        <v>40032</v>
      </c>
      <c r="G1955" s="1012" t="s">
        <v>285</v>
      </c>
      <c r="H1955" s="1015">
        <v>50236000</v>
      </c>
      <c r="I1955" s="1015">
        <v>0</v>
      </c>
      <c r="J1955" s="1015">
        <v>13070409.4</v>
      </c>
      <c r="K1955" s="1012" t="s">
        <v>898</v>
      </c>
      <c r="L1955" s="1015"/>
      <c r="M1955" s="1015"/>
      <c r="N1955" s="1016"/>
      <c r="O1955" s="1015"/>
      <c r="P1955" s="1015"/>
      <c r="Q1955" s="1015"/>
      <c r="R1955" s="1015"/>
      <c r="S1955" s="1016"/>
    </row>
    <row r="1956" spans="1:19">
      <c r="A1956" s="1012" t="s">
        <v>2781</v>
      </c>
      <c r="B1956" s="1012" t="s">
        <v>283</v>
      </c>
      <c r="C1956" s="1012" t="s">
        <v>2783</v>
      </c>
      <c r="D1956" s="1012" t="s">
        <v>2784</v>
      </c>
      <c r="E1956" s="1012" t="s">
        <v>894</v>
      </c>
      <c r="F1956" s="1013">
        <v>42080</v>
      </c>
      <c r="G1956" s="1012" t="s">
        <v>283</v>
      </c>
      <c r="H1956" s="1015"/>
      <c r="I1956" s="1015"/>
      <c r="J1956" s="1015"/>
      <c r="K1956" s="1012" t="s">
        <v>283</v>
      </c>
      <c r="L1956" s="1015">
        <v>11738143.76</v>
      </c>
      <c r="M1956" s="1015"/>
      <c r="N1956" s="1016">
        <v>50236</v>
      </c>
      <c r="O1956" s="1015">
        <v>233.66</v>
      </c>
      <c r="P1956" s="1015">
        <v>-38497856.240000002</v>
      </c>
      <c r="Q1956" s="1015"/>
      <c r="R1956" s="1015">
        <v>586953.92000000004</v>
      </c>
      <c r="S1956" s="1016">
        <v>2512</v>
      </c>
    </row>
    <row r="1957" spans="1:19">
      <c r="A1957" s="1012" t="s">
        <v>2785</v>
      </c>
      <c r="B1957" s="1012" t="s">
        <v>900</v>
      </c>
      <c r="C1957" s="1012" t="s">
        <v>2786</v>
      </c>
      <c r="D1957" s="1012" t="s">
        <v>2787</v>
      </c>
      <c r="E1957" s="1012" t="s">
        <v>948</v>
      </c>
      <c r="F1957" s="1013">
        <v>39843</v>
      </c>
      <c r="G1957" s="1012" t="s">
        <v>285</v>
      </c>
      <c r="H1957" s="1015">
        <v>8950000</v>
      </c>
      <c r="I1957" s="1015">
        <v>0</v>
      </c>
      <c r="J1957" s="1015">
        <v>10634911.779999999</v>
      </c>
      <c r="K1957" s="1012" t="s">
        <v>1196</v>
      </c>
      <c r="L1957" s="1015"/>
      <c r="M1957" s="1015"/>
      <c r="N1957" s="1016"/>
      <c r="O1957" s="1015"/>
      <c r="P1957" s="1015"/>
      <c r="Q1957" s="1015"/>
      <c r="R1957" s="1015"/>
      <c r="S1957" s="1016"/>
    </row>
    <row r="1958" spans="1:19">
      <c r="A1958" s="1012" t="s">
        <v>2785</v>
      </c>
      <c r="B1958" s="1012" t="s">
        <v>283</v>
      </c>
      <c r="C1958" s="1012" t="s">
        <v>2786</v>
      </c>
      <c r="D1958" s="1012" t="s">
        <v>2787</v>
      </c>
      <c r="E1958" s="1012" t="s">
        <v>948</v>
      </c>
      <c r="F1958" s="1013">
        <v>40766</v>
      </c>
      <c r="G1958" s="1012" t="s">
        <v>283</v>
      </c>
      <c r="H1958" s="1015"/>
      <c r="I1958" s="1015"/>
      <c r="J1958" s="1015"/>
      <c r="K1958" s="1012" t="s">
        <v>283</v>
      </c>
      <c r="L1958" s="1015">
        <v>8950000</v>
      </c>
      <c r="M1958" s="1015"/>
      <c r="N1958" s="1016">
        <v>8950</v>
      </c>
      <c r="O1958" s="1015">
        <v>1000</v>
      </c>
      <c r="P1958" s="1015"/>
      <c r="Q1958" s="1015"/>
      <c r="R1958" s="1015">
        <v>450000</v>
      </c>
      <c r="S1958" s="1016">
        <v>45</v>
      </c>
    </row>
    <row r="1959" spans="1:19">
      <c r="A1959" s="1012" t="s">
        <v>2788</v>
      </c>
      <c r="B1959" s="1012" t="s">
        <v>3037</v>
      </c>
      <c r="C1959" s="1012" t="s">
        <v>2789</v>
      </c>
      <c r="D1959" s="1012" t="s">
        <v>2308</v>
      </c>
      <c r="E1959" s="1012" t="s">
        <v>6</v>
      </c>
      <c r="F1959" s="1013">
        <v>39766</v>
      </c>
      <c r="G1959" s="1012" t="s">
        <v>284</v>
      </c>
      <c r="H1959" s="1015">
        <v>298737000</v>
      </c>
      <c r="I1959" s="1015">
        <v>0</v>
      </c>
      <c r="J1959" s="1015">
        <v>7510095.0700000003</v>
      </c>
      <c r="K1959" s="1012" t="s">
        <v>1099</v>
      </c>
      <c r="L1959" s="1015"/>
      <c r="M1959" s="1015"/>
      <c r="N1959" s="1016"/>
      <c r="O1959" s="1015"/>
      <c r="P1959" s="1015"/>
      <c r="Q1959" s="1015"/>
      <c r="R1959" s="1015"/>
      <c r="S1959" s="1016"/>
    </row>
    <row r="1960" spans="1:19">
      <c r="A1960" s="1012" t="s">
        <v>2788</v>
      </c>
      <c r="B1960" s="1012" t="s">
        <v>283</v>
      </c>
      <c r="C1960" s="1012" t="s">
        <v>2789</v>
      </c>
      <c r="D1960" s="1012" t="s">
        <v>2308</v>
      </c>
      <c r="E1960" s="1012" t="s">
        <v>6</v>
      </c>
      <c r="F1960" s="1013">
        <v>40123</v>
      </c>
      <c r="G1960" s="1012" t="s">
        <v>283</v>
      </c>
      <c r="H1960" s="1015"/>
      <c r="I1960" s="1015"/>
      <c r="J1960" s="1015"/>
      <c r="K1960" s="1012" t="s">
        <v>283</v>
      </c>
      <c r="L1960" s="1015"/>
      <c r="M1960" s="1015"/>
      <c r="N1960" s="1016"/>
      <c r="O1960" s="1015"/>
      <c r="P1960" s="1015">
        <v>-298737000</v>
      </c>
      <c r="Q1960" s="1015"/>
      <c r="R1960" s="1015"/>
      <c r="S1960" s="1016"/>
    </row>
    <row r="1961" spans="1:19">
      <c r="A1961" s="1012" t="s">
        <v>2790</v>
      </c>
      <c r="B1961" s="1012" t="s">
        <v>1049</v>
      </c>
      <c r="C1961" s="1012" t="s">
        <v>2791</v>
      </c>
      <c r="D1961" s="1012" t="s">
        <v>1180</v>
      </c>
      <c r="E1961" s="1012" t="s">
        <v>1181</v>
      </c>
      <c r="F1961" s="1013">
        <v>39766</v>
      </c>
      <c r="G1961" s="1012" t="s">
        <v>284</v>
      </c>
      <c r="H1961" s="1015">
        <v>214181000</v>
      </c>
      <c r="I1961" s="1015">
        <v>0</v>
      </c>
      <c r="J1961" s="1015">
        <v>232156554.58000001</v>
      </c>
      <c r="K1961" s="1012" t="s">
        <v>1196</v>
      </c>
      <c r="L1961" s="1015"/>
      <c r="M1961" s="1015"/>
      <c r="N1961" s="1016"/>
      <c r="O1961" s="1015"/>
      <c r="P1961" s="1015"/>
      <c r="Q1961" s="1015"/>
      <c r="R1961" s="1015"/>
      <c r="S1961" s="1016"/>
    </row>
    <row r="1962" spans="1:19">
      <c r="A1962" s="1012" t="s">
        <v>2790</v>
      </c>
      <c r="B1962" s="1012" t="s">
        <v>283</v>
      </c>
      <c r="C1962" s="1012" t="s">
        <v>2791</v>
      </c>
      <c r="D1962" s="1012" t="s">
        <v>1180</v>
      </c>
      <c r="E1962" s="1012" t="s">
        <v>1181</v>
      </c>
      <c r="F1962" s="1013">
        <v>40226</v>
      </c>
      <c r="G1962" s="1012" t="s">
        <v>283</v>
      </c>
      <c r="H1962" s="1015"/>
      <c r="I1962" s="1015"/>
      <c r="J1962" s="1015"/>
      <c r="K1962" s="1012" t="s">
        <v>283</v>
      </c>
      <c r="L1962" s="1015">
        <v>214181000</v>
      </c>
      <c r="M1962" s="1015"/>
      <c r="N1962" s="1016">
        <v>214181</v>
      </c>
      <c r="O1962" s="1015">
        <v>1000</v>
      </c>
      <c r="P1962" s="1015"/>
      <c r="Q1962" s="1015"/>
      <c r="R1962" s="1015"/>
      <c r="S1962" s="1016"/>
    </row>
    <row r="1963" spans="1:19">
      <c r="A1963" s="1012" t="s">
        <v>2790</v>
      </c>
      <c r="B1963" s="1012" t="s">
        <v>283</v>
      </c>
      <c r="C1963" s="1012" t="s">
        <v>2791</v>
      </c>
      <c r="D1963" s="1012" t="s">
        <v>1180</v>
      </c>
      <c r="E1963" s="1012" t="s">
        <v>1181</v>
      </c>
      <c r="F1963" s="1013">
        <v>40268</v>
      </c>
      <c r="G1963" s="1012" t="s">
        <v>283</v>
      </c>
      <c r="H1963" s="1015"/>
      <c r="I1963" s="1015"/>
      <c r="J1963" s="1015"/>
      <c r="K1963" s="1012" t="s">
        <v>283</v>
      </c>
      <c r="L1963" s="1015"/>
      <c r="M1963" s="1015"/>
      <c r="N1963" s="1016"/>
      <c r="O1963" s="1015"/>
      <c r="P1963" s="1015"/>
      <c r="Q1963" s="1015"/>
      <c r="R1963" s="1015">
        <v>4500000</v>
      </c>
      <c r="S1963" s="1016">
        <v>1110898</v>
      </c>
    </row>
    <row r="1964" spans="1:19">
      <c r="A1964" s="1012" t="s">
        <v>2792</v>
      </c>
      <c r="B1964" s="1012" t="s">
        <v>1739</v>
      </c>
      <c r="C1964" s="1012" t="s">
        <v>2793</v>
      </c>
      <c r="D1964" s="1012" t="s">
        <v>2039</v>
      </c>
      <c r="E1964" s="1012" t="s">
        <v>105</v>
      </c>
      <c r="F1964" s="1013">
        <v>39934</v>
      </c>
      <c r="G1964" s="1012" t="s">
        <v>284</v>
      </c>
      <c r="H1964" s="1015">
        <v>3194000</v>
      </c>
      <c r="I1964" s="1015">
        <v>0</v>
      </c>
      <c r="J1964" s="1015">
        <v>7031291.6500000004</v>
      </c>
      <c r="K1964" s="1012" t="s">
        <v>1196</v>
      </c>
      <c r="L1964" s="1015"/>
      <c r="M1964" s="1015"/>
      <c r="N1964" s="1016"/>
      <c r="O1964" s="1015"/>
      <c r="P1964" s="1015"/>
      <c r="Q1964" s="1015"/>
      <c r="R1964" s="1015"/>
      <c r="S1964" s="1016"/>
    </row>
    <row r="1965" spans="1:19">
      <c r="A1965" s="1012" t="s">
        <v>2792</v>
      </c>
      <c r="B1965" s="1012" t="s">
        <v>283</v>
      </c>
      <c r="C1965" s="1012" t="s">
        <v>2793</v>
      </c>
      <c r="D1965" s="1012" t="s">
        <v>2039</v>
      </c>
      <c r="E1965" s="1012" t="s">
        <v>105</v>
      </c>
      <c r="F1965" s="1013">
        <v>40165</v>
      </c>
      <c r="G1965" s="1012" t="s">
        <v>283</v>
      </c>
      <c r="H1965" s="1015">
        <v>2997000</v>
      </c>
      <c r="I1965" s="1015"/>
      <c r="J1965" s="1015"/>
      <c r="K1965" s="1012" t="s">
        <v>283</v>
      </c>
      <c r="L1965" s="1015"/>
      <c r="M1965" s="1015"/>
      <c r="N1965" s="1016"/>
      <c r="O1965" s="1015"/>
      <c r="P1965" s="1015"/>
      <c r="Q1965" s="1015"/>
      <c r="R1965" s="1015"/>
      <c r="S1965" s="1016"/>
    </row>
    <row r="1966" spans="1:19">
      <c r="A1966" s="1012" t="s">
        <v>2792</v>
      </c>
      <c r="B1966" s="1012" t="s">
        <v>283</v>
      </c>
      <c r="C1966" s="1012" t="s">
        <v>2793</v>
      </c>
      <c r="D1966" s="1012" t="s">
        <v>2039</v>
      </c>
      <c r="E1966" s="1012" t="s">
        <v>105</v>
      </c>
      <c r="F1966" s="1013">
        <v>40808</v>
      </c>
      <c r="G1966" s="1012" t="s">
        <v>283</v>
      </c>
      <c r="H1966" s="1015"/>
      <c r="I1966" s="1015"/>
      <c r="J1966" s="1015"/>
      <c r="K1966" s="1012" t="s">
        <v>283</v>
      </c>
      <c r="L1966" s="1015">
        <v>6191000</v>
      </c>
      <c r="M1966" s="1015"/>
      <c r="N1966" s="1016">
        <v>6191</v>
      </c>
      <c r="O1966" s="1015">
        <v>1000</v>
      </c>
      <c r="P1966" s="1015"/>
      <c r="Q1966" s="1015"/>
      <c r="R1966" s="1015">
        <v>160000</v>
      </c>
      <c r="S1966" s="1016">
        <v>160</v>
      </c>
    </row>
    <row r="1967" spans="1:19">
      <c r="A1967" s="1012" t="s">
        <v>2794</v>
      </c>
      <c r="B1967" s="1012" t="s">
        <v>2795</v>
      </c>
      <c r="C1967" s="1012" t="s">
        <v>2796</v>
      </c>
      <c r="D1967" s="1012" t="s">
        <v>2797</v>
      </c>
      <c r="E1967" s="1012" t="s">
        <v>1280</v>
      </c>
      <c r="F1967" s="1013">
        <v>40176</v>
      </c>
      <c r="G1967" s="1012" t="s">
        <v>285</v>
      </c>
      <c r="H1967" s="1015">
        <v>2179000</v>
      </c>
      <c r="I1967" s="1015">
        <v>0</v>
      </c>
      <c r="J1967" s="1015">
        <v>2639873.33</v>
      </c>
      <c r="K1967" s="1012" t="s">
        <v>1196</v>
      </c>
      <c r="L1967" s="1015"/>
      <c r="M1967" s="1015"/>
      <c r="N1967" s="1016"/>
      <c r="O1967" s="1015"/>
      <c r="P1967" s="1015"/>
      <c r="Q1967" s="1015"/>
      <c r="R1967" s="1015"/>
      <c r="S1967" s="1016"/>
    </row>
    <row r="1968" spans="1:19">
      <c r="A1968" s="1012" t="s">
        <v>2794</v>
      </c>
      <c r="B1968" s="1012" t="s">
        <v>283</v>
      </c>
      <c r="C1968" s="1012" t="s">
        <v>2796</v>
      </c>
      <c r="D1968" s="1012" t="s">
        <v>2797</v>
      </c>
      <c r="E1968" s="1012" t="s">
        <v>1280</v>
      </c>
      <c r="F1968" s="1013">
        <v>41115</v>
      </c>
      <c r="G1968" s="1012" t="s">
        <v>283</v>
      </c>
      <c r="H1968" s="1015"/>
      <c r="I1968" s="1015"/>
      <c r="J1968" s="1015"/>
      <c r="K1968" s="1012" t="s">
        <v>283</v>
      </c>
      <c r="L1968" s="1015">
        <v>600000</v>
      </c>
      <c r="M1968" s="1015"/>
      <c r="N1968" s="1016">
        <v>600</v>
      </c>
      <c r="O1968" s="1015">
        <v>1000</v>
      </c>
      <c r="P1968" s="1015"/>
      <c r="Q1968" s="1015"/>
      <c r="R1968" s="1015"/>
      <c r="S1968" s="1016"/>
    </row>
    <row r="1969" spans="1:19">
      <c r="A1969" s="1012" t="s">
        <v>2794</v>
      </c>
      <c r="B1969" s="1012" t="s">
        <v>283</v>
      </c>
      <c r="C1969" s="1012" t="s">
        <v>2796</v>
      </c>
      <c r="D1969" s="1012" t="s">
        <v>2797</v>
      </c>
      <c r="E1969" s="1012" t="s">
        <v>1280</v>
      </c>
      <c r="F1969" s="1013">
        <v>41549</v>
      </c>
      <c r="G1969" s="1012" t="s">
        <v>283</v>
      </c>
      <c r="H1969" s="1015"/>
      <c r="I1969" s="1015"/>
      <c r="J1969" s="1015"/>
      <c r="K1969" s="1012" t="s">
        <v>283</v>
      </c>
      <c r="L1969" s="1015">
        <v>1579000</v>
      </c>
      <c r="M1969" s="1015"/>
      <c r="N1969" s="1016">
        <v>1579</v>
      </c>
      <c r="O1969" s="1015">
        <v>1000</v>
      </c>
      <c r="P1969" s="1015"/>
      <c r="Q1969" s="1015"/>
      <c r="R1969" s="1015">
        <v>65000</v>
      </c>
      <c r="S1969" s="1016">
        <v>65</v>
      </c>
    </row>
    <row r="1970" spans="1:19">
      <c r="A1970" s="1012" t="s">
        <v>2798</v>
      </c>
      <c r="B1970" s="1012" t="s">
        <v>2799</v>
      </c>
      <c r="C1970" s="1012" t="s">
        <v>2800</v>
      </c>
      <c r="D1970" s="1012" t="s">
        <v>1315</v>
      </c>
      <c r="E1970" s="1012" t="s">
        <v>246</v>
      </c>
      <c r="F1970" s="1013">
        <v>39801</v>
      </c>
      <c r="G1970" s="1012" t="s">
        <v>284</v>
      </c>
      <c r="H1970" s="1015">
        <v>59000000</v>
      </c>
      <c r="I1970" s="1015">
        <v>0</v>
      </c>
      <c r="J1970" s="1015">
        <v>62145972.219999999</v>
      </c>
      <c r="K1970" s="1012" t="s">
        <v>1196</v>
      </c>
      <c r="L1970" s="1015"/>
      <c r="M1970" s="1015"/>
      <c r="N1970" s="1016"/>
      <c r="O1970" s="1015"/>
      <c r="P1970" s="1015"/>
      <c r="Q1970" s="1015"/>
      <c r="R1970" s="1015"/>
      <c r="S1970" s="1016"/>
    </row>
    <row r="1971" spans="1:19">
      <c r="A1971" s="1012" t="s">
        <v>2798</v>
      </c>
      <c r="B1971" s="1012" t="s">
        <v>283</v>
      </c>
      <c r="C1971" s="1012" t="s">
        <v>2800</v>
      </c>
      <c r="D1971" s="1012" t="s">
        <v>1315</v>
      </c>
      <c r="E1971" s="1012" t="s">
        <v>246</v>
      </c>
      <c r="F1971" s="1013">
        <v>40135</v>
      </c>
      <c r="G1971" s="1012" t="s">
        <v>283</v>
      </c>
      <c r="H1971" s="1015"/>
      <c r="I1971" s="1015"/>
      <c r="J1971" s="1015"/>
      <c r="K1971" s="1012" t="s">
        <v>283</v>
      </c>
      <c r="L1971" s="1015">
        <v>59000000</v>
      </c>
      <c r="M1971" s="1015"/>
      <c r="N1971" s="1016">
        <v>59000</v>
      </c>
      <c r="O1971" s="1015">
        <v>1000</v>
      </c>
      <c r="P1971" s="1015"/>
      <c r="Q1971" s="1015"/>
      <c r="R1971" s="1015"/>
      <c r="S1971" s="1016"/>
    </row>
    <row r="1972" spans="1:19">
      <c r="A1972" s="1012" t="s">
        <v>2798</v>
      </c>
      <c r="B1972" s="1012" t="s">
        <v>283</v>
      </c>
      <c r="C1972" s="1012" t="s">
        <v>2800</v>
      </c>
      <c r="D1972" s="1012" t="s">
        <v>1315</v>
      </c>
      <c r="E1972" s="1012" t="s">
        <v>246</v>
      </c>
      <c r="F1972" s="1013">
        <v>40170</v>
      </c>
      <c r="G1972" s="1012" t="s">
        <v>283</v>
      </c>
      <c r="H1972" s="1015"/>
      <c r="I1972" s="1015"/>
      <c r="J1972" s="1015"/>
      <c r="K1972" s="1012" t="s">
        <v>283</v>
      </c>
      <c r="L1972" s="1015"/>
      <c r="M1972" s="1015"/>
      <c r="N1972" s="1016"/>
      <c r="O1972" s="1015"/>
      <c r="P1972" s="1015"/>
      <c r="Q1972" s="1015"/>
      <c r="R1972" s="1015">
        <v>450000</v>
      </c>
      <c r="S1972" s="1016">
        <v>211318</v>
      </c>
    </row>
    <row r="1973" spans="1:19">
      <c r="A1973" s="1012" t="s">
        <v>2801</v>
      </c>
      <c r="B1973" s="1012" t="s">
        <v>924</v>
      </c>
      <c r="C1973" s="1012" t="s">
        <v>2802</v>
      </c>
      <c r="D1973" s="1012" t="s">
        <v>2803</v>
      </c>
      <c r="E1973" s="1012" t="s">
        <v>6</v>
      </c>
      <c r="F1973" s="1013">
        <v>39864</v>
      </c>
      <c r="G1973" s="1012" t="s">
        <v>285</v>
      </c>
      <c r="H1973" s="1015">
        <v>8700000</v>
      </c>
      <c r="I1973" s="1015">
        <v>0</v>
      </c>
      <c r="J1973" s="1015">
        <v>3432657.85</v>
      </c>
      <c r="K1973" s="1012" t="s">
        <v>898</v>
      </c>
      <c r="L1973" s="1015"/>
      <c r="M1973" s="1015"/>
      <c r="N1973" s="1016"/>
      <c r="O1973" s="1015"/>
      <c r="P1973" s="1015"/>
      <c r="Q1973" s="1015"/>
      <c r="R1973" s="1015"/>
      <c r="S1973" s="1016"/>
    </row>
    <row r="1974" spans="1:19">
      <c r="A1974" s="1012" t="s">
        <v>2801</v>
      </c>
      <c r="B1974" s="1012" t="s">
        <v>283</v>
      </c>
      <c r="C1974" s="1012" t="s">
        <v>2802</v>
      </c>
      <c r="D1974" s="1012" t="s">
        <v>2803</v>
      </c>
      <c r="E1974" s="1012" t="s">
        <v>6</v>
      </c>
      <c r="F1974" s="1013">
        <v>41822</v>
      </c>
      <c r="G1974" s="1012" t="s">
        <v>283</v>
      </c>
      <c r="H1974" s="1015"/>
      <c r="I1974" s="1015"/>
      <c r="J1974" s="1015"/>
      <c r="K1974" s="1012" t="s">
        <v>283</v>
      </c>
      <c r="L1974" s="1015">
        <v>3319050</v>
      </c>
      <c r="M1974" s="1015"/>
      <c r="N1974" s="1016">
        <v>8700</v>
      </c>
      <c r="O1974" s="1015">
        <v>381.5</v>
      </c>
      <c r="P1974" s="1015">
        <v>-5380950</v>
      </c>
      <c r="Q1974" s="1015"/>
      <c r="R1974" s="1015">
        <v>138607.85</v>
      </c>
      <c r="S1974" s="1016">
        <v>435</v>
      </c>
    </row>
    <row r="1975" spans="1:19">
      <c r="A1975" s="1012" t="s">
        <v>2801</v>
      </c>
      <c r="B1975" s="1012" t="s">
        <v>283</v>
      </c>
      <c r="C1975" s="1012" t="s">
        <v>2802</v>
      </c>
      <c r="D1975" s="1012" t="s">
        <v>2803</v>
      </c>
      <c r="E1975" s="1012" t="s">
        <v>6</v>
      </c>
      <c r="F1975" s="1013">
        <v>41908</v>
      </c>
      <c r="G1975" s="1012" t="s">
        <v>283</v>
      </c>
      <c r="H1975" s="1015"/>
      <c r="I1975" s="1015"/>
      <c r="J1975" s="1015"/>
      <c r="K1975" s="1012" t="s">
        <v>283</v>
      </c>
      <c r="L1975" s="1015"/>
      <c r="M1975" s="1015">
        <v>-25000</v>
      </c>
      <c r="N1975" s="1016"/>
      <c r="O1975" s="1015"/>
      <c r="P1975" s="1015"/>
      <c r="Q1975" s="1015"/>
      <c r="R1975" s="1015"/>
      <c r="S1975" s="1016"/>
    </row>
    <row r="1976" spans="1:19">
      <c r="A1976" s="1012" t="s">
        <v>2804</v>
      </c>
      <c r="B1976" s="1012"/>
      <c r="C1976" s="1012" t="s">
        <v>2805</v>
      </c>
      <c r="D1976" s="1012" t="s">
        <v>2806</v>
      </c>
      <c r="E1976" s="1012" t="s">
        <v>1080</v>
      </c>
      <c r="F1976" s="1013">
        <v>39829</v>
      </c>
      <c r="G1976" s="1012" t="s">
        <v>284</v>
      </c>
      <c r="H1976" s="1015">
        <v>20600000</v>
      </c>
      <c r="I1976" s="1015">
        <v>0</v>
      </c>
      <c r="J1976" s="1015">
        <v>20315924.719999999</v>
      </c>
      <c r="K1976" s="1012" t="s">
        <v>898</v>
      </c>
      <c r="L1976" s="1015"/>
      <c r="M1976" s="1015"/>
      <c r="N1976" s="1016"/>
      <c r="O1976" s="1015"/>
      <c r="P1976" s="1015"/>
      <c r="Q1976" s="1015"/>
      <c r="R1976" s="1015"/>
      <c r="S1976" s="1016"/>
    </row>
    <row r="1977" spans="1:19">
      <c r="A1977" s="1012" t="s">
        <v>2804</v>
      </c>
      <c r="B1977" s="1012" t="s">
        <v>283</v>
      </c>
      <c r="C1977" s="1012" t="s">
        <v>2805</v>
      </c>
      <c r="D1977" s="1012" t="s">
        <v>2806</v>
      </c>
      <c r="E1977" s="1012" t="s">
        <v>1080</v>
      </c>
      <c r="F1977" s="1013">
        <v>41079</v>
      </c>
      <c r="G1977" s="1012" t="s">
        <v>283</v>
      </c>
      <c r="H1977" s="1015"/>
      <c r="I1977" s="1015"/>
      <c r="J1977" s="1015"/>
      <c r="K1977" s="1012" t="s">
        <v>283</v>
      </c>
      <c r="L1977" s="1015">
        <v>17005300</v>
      </c>
      <c r="M1977" s="1015">
        <v>-255079.5</v>
      </c>
      <c r="N1977" s="1016">
        <v>20600</v>
      </c>
      <c r="O1977" s="1015">
        <v>825.5</v>
      </c>
      <c r="P1977" s="1015">
        <v>-3594700</v>
      </c>
      <c r="Q1977" s="1015"/>
      <c r="R1977" s="1015"/>
      <c r="S1977" s="1016"/>
    </row>
    <row r="1978" spans="1:19">
      <c r="A1978" s="1012" t="s">
        <v>2804</v>
      </c>
      <c r="B1978" s="1012" t="s">
        <v>283</v>
      </c>
      <c r="C1978" s="1012" t="s">
        <v>2805</v>
      </c>
      <c r="D1978" s="1012" t="s">
        <v>2806</v>
      </c>
      <c r="E1978" s="1012" t="s">
        <v>1080</v>
      </c>
      <c r="F1978" s="1013">
        <v>41108</v>
      </c>
      <c r="G1978" s="1012" t="s">
        <v>283</v>
      </c>
      <c r="H1978" s="1015"/>
      <c r="I1978" s="1015"/>
      <c r="J1978" s="1015"/>
      <c r="K1978" s="1012" t="s">
        <v>283</v>
      </c>
      <c r="L1978" s="1015"/>
      <c r="M1978" s="1015"/>
      <c r="N1978" s="1016"/>
      <c r="O1978" s="1015"/>
      <c r="P1978" s="1015"/>
      <c r="Q1978" s="1015"/>
      <c r="R1978" s="1015">
        <v>38000</v>
      </c>
      <c r="S1978" s="1016">
        <v>311492</v>
      </c>
    </row>
    <row r="1979" spans="1:19">
      <c r="A1979" s="1012" t="s">
        <v>12</v>
      </c>
      <c r="B1979" s="1012" t="s">
        <v>1693</v>
      </c>
      <c r="C1979" s="1012" t="s">
        <v>2807</v>
      </c>
      <c r="D1979" s="1012" t="s">
        <v>2808</v>
      </c>
      <c r="E1979" s="1012" t="s">
        <v>15</v>
      </c>
      <c r="F1979" s="1013">
        <v>39805</v>
      </c>
      <c r="G1979" s="1012" t="s">
        <v>284</v>
      </c>
      <c r="H1979" s="1015">
        <v>10300000</v>
      </c>
      <c r="I1979" s="1015">
        <v>0</v>
      </c>
      <c r="J1979" s="1015">
        <v>11182763.890000001</v>
      </c>
      <c r="K1979" s="1012" t="s">
        <v>1196</v>
      </c>
      <c r="L1979" s="1015"/>
      <c r="M1979" s="1015"/>
      <c r="N1979" s="1016"/>
      <c r="O1979" s="1015"/>
      <c r="P1979" s="1015"/>
      <c r="Q1979" s="1015"/>
      <c r="R1979" s="1015"/>
      <c r="S1979" s="1016"/>
    </row>
    <row r="1980" spans="1:19">
      <c r="A1980" s="1012" t="s">
        <v>12</v>
      </c>
      <c r="B1980" s="1012" t="s">
        <v>283</v>
      </c>
      <c r="C1980" s="1012" t="s">
        <v>2807</v>
      </c>
      <c r="D1980" s="1012" t="s">
        <v>2808</v>
      </c>
      <c r="E1980" s="1012" t="s">
        <v>15</v>
      </c>
      <c r="F1980" s="1013">
        <v>40424</v>
      </c>
      <c r="G1980" s="1012" t="s">
        <v>283</v>
      </c>
      <c r="H1980" s="1015"/>
      <c r="I1980" s="1015"/>
      <c r="J1980" s="1015"/>
      <c r="K1980" s="1012" t="s">
        <v>283</v>
      </c>
      <c r="L1980" s="1015">
        <v>10300000</v>
      </c>
      <c r="M1980" s="1015"/>
      <c r="N1980" s="1016">
        <v>10300</v>
      </c>
      <c r="O1980" s="1015">
        <v>1000</v>
      </c>
      <c r="P1980" s="1015"/>
      <c r="Q1980" s="1015"/>
      <c r="R1980" s="1015"/>
      <c r="S1980" s="1016"/>
    </row>
    <row r="1981" spans="1:19">
      <c r="A1981" s="1012" t="s">
        <v>12</v>
      </c>
      <c r="B1981" s="1012" t="s">
        <v>283</v>
      </c>
      <c r="C1981" s="1012" t="s">
        <v>2807</v>
      </c>
      <c r="D1981" s="1012" t="s">
        <v>2808</v>
      </c>
      <c r="E1981" s="1012" t="s">
        <v>15</v>
      </c>
      <c r="F1981" s="1013">
        <v>42137</v>
      </c>
      <c r="G1981" s="1012" t="s">
        <v>283</v>
      </c>
      <c r="H1981" s="1015"/>
      <c r="I1981" s="1015"/>
      <c r="J1981" s="1015"/>
      <c r="K1981" s="1012" t="s">
        <v>283</v>
      </c>
      <c r="L1981" s="1015"/>
      <c r="M1981" s="1015"/>
      <c r="N1981" s="1016"/>
      <c r="O1981" s="1015"/>
      <c r="P1981" s="1015"/>
      <c r="Q1981" s="1015"/>
      <c r="R1981" s="1015">
        <v>10125</v>
      </c>
      <c r="S1981" s="1016">
        <v>111258</v>
      </c>
    </row>
    <row r="1982" spans="1:19">
      <c r="A1982" s="1012" t="s">
        <v>2809</v>
      </c>
      <c r="B1982" s="1012" t="s">
        <v>1593</v>
      </c>
      <c r="C1982" s="1012" t="s">
        <v>2810</v>
      </c>
      <c r="D1982" s="1012" t="s">
        <v>2811</v>
      </c>
      <c r="E1982" s="1012" t="s">
        <v>19</v>
      </c>
      <c r="F1982" s="1013">
        <v>39955</v>
      </c>
      <c r="G1982" s="1012" t="s">
        <v>922</v>
      </c>
      <c r="H1982" s="1015">
        <v>14400000</v>
      </c>
      <c r="I1982" s="1015">
        <v>0</v>
      </c>
      <c r="J1982" s="1015">
        <v>18882079.620000001</v>
      </c>
      <c r="K1982" s="1012" t="s">
        <v>1196</v>
      </c>
      <c r="L1982" s="1015"/>
      <c r="M1982" s="1015"/>
      <c r="N1982" s="1016"/>
      <c r="O1982" s="1015"/>
      <c r="P1982" s="1015"/>
      <c r="Q1982" s="1015"/>
      <c r="R1982" s="1015"/>
      <c r="S1982" s="1016"/>
    </row>
    <row r="1983" spans="1:19">
      <c r="A1983" s="1012" t="s">
        <v>2809</v>
      </c>
      <c r="B1983" s="1012" t="s">
        <v>283</v>
      </c>
      <c r="C1983" s="1012" t="s">
        <v>2810</v>
      </c>
      <c r="D1983" s="1012" t="s">
        <v>2811</v>
      </c>
      <c r="E1983" s="1012" t="s">
        <v>19</v>
      </c>
      <c r="F1983" s="1013">
        <v>41093</v>
      </c>
      <c r="G1983" s="1012" t="s">
        <v>283</v>
      </c>
      <c r="H1983" s="1015"/>
      <c r="I1983" s="1015"/>
      <c r="J1983" s="1015"/>
      <c r="K1983" s="1012" t="s">
        <v>283</v>
      </c>
      <c r="L1983" s="1015">
        <v>14400000</v>
      </c>
      <c r="M1983" s="1015"/>
      <c r="N1983" s="1016">
        <v>14400000</v>
      </c>
      <c r="O1983" s="1015">
        <v>1</v>
      </c>
      <c r="P1983" s="1015"/>
      <c r="Q1983" s="1015"/>
      <c r="R1983" s="1015">
        <v>720000</v>
      </c>
      <c r="S1983" s="1016">
        <v>720000</v>
      </c>
    </row>
    <row r="1984" spans="1:19">
      <c r="A1984" s="1012" t="s">
        <v>2812</v>
      </c>
      <c r="B1984" s="1012"/>
      <c r="C1984" s="1012" t="s">
        <v>2813</v>
      </c>
      <c r="D1984" s="1012" t="s">
        <v>2814</v>
      </c>
      <c r="E1984" s="1012" t="s">
        <v>19</v>
      </c>
      <c r="F1984" s="1013">
        <v>39787</v>
      </c>
      <c r="G1984" s="1012" t="s">
        <v>284</v>
      </c>
      <c r="H1984" s="1015">
        <v>180000000</v>
      </c>
      <c r="I1984" s="1015">
        <v>0</v>
      </c>
      <c r="J1984" s="1015">
        <v>210367527</v>
      </c>
      <c r="K1984" s="1012" t="s">
        <v>898</v>
      </c>
      <c r="L1984" s="1015"/>
      <c r="M1984" s="1015"/>
      <c r="N1984" s="1016"/>
      <c r="O1984" s="1015"/>
      <c r="P1984" s="1015"/>
      <c r="Q1984" s="1015"/>
      <c r="R1984" s="1015"/>
      <c r="S1984" s="1016"/>
    </row>
    <row r="1985" spans="1:19">
      <c r="A1985" s="1012" t="s">
        <v>2812</v>
      </c>
      <c r="B1985" s="1012" t="s">
        <v>283</v>
      </c>
      <c r="C1985" s="1012" t="s">
        <v>2813</v>
      </c>
      <c r="D1985" s="1012" t="s">
        <v>2814</v>
      </c>
      <c r="E1985" s="1012" t="s">
        <v>19</v>
      </c>
      <c r="F1985" s="1013">
        <v>41359</v>
      </c>
      <c r="G1985" s="1012" t="s">
        <v>283</v>
      </c>
      <c r="H1985" s="1015"/>
      <c r="I1985" s="1015"/>
      <c r="J1985" s="1015"/>
      <c r="K1985" s="1012" t="s">
        <v>283</v>
      </c>
      <c r="L1985" s="1015">
        <v>1516900</v>
      </c>
      <c r="M1985" s="1015"/>
      <c r="N1985" s="1016">
        <v>1576</v>
      </c>
      <c r="O1985" s="1015">
        <v>962.5</v>
      </c>
      <c r="P1985" s="1015">
        <v>-59100</v>
      </c>
      <c r="Q1985" s="1015"/>
      <c r="R1985" s="1015"/>
      <c r="S1985" s="1016"/>
    </row>
    <row r="1986" spans="1:19">
      <c r="A1986" s="1012" t="s">
        <v>2812</v>
      </c>
      <c r="B1986" s="1012" t="s">
        <v>283</v>
      </c>
      <c r="C1986" s="1012" t="s">
        <v>2813</v>
      </c>
      <c r="D1986" s="1012" t="s">
        <v>2814</v>
      </c>
      <c r="E1986" s="1012" t="s">
        <v>19</v>
      </c>
      <c r="F1986" s="1013">
        <v>41360</v>
      </c>
      <c r="G1986" s="1012" t="s">
        <v>283</v>
      </c>
      <c r="H1986" s="1015"/>
      <c r="I1986" s="1015"/>
      <c r="J1986" s="1015"/>
      <c r="K1986" s="1012" t="s">
        <v>283</v>
      </c>
      <c r="L1986" s="1015">
        <v>12587575</v>
      </c>
      <c r="M1986" s="1015"/>
      <c r="N1986" s="1016">
        <v>13078</v>
      </c>
      <c r="O1986" s="1015">
        <v>962.5</v>
      </c>
      <c r="P1986" s="1015">
        <v>-490425</v>
      </c>
      <c r="Q1986" s="1015"/>
      <c r="R1986" s="1015"/>
      <c r="S1986" s="1016"/>
    </row>
    <row r="1987" spans="1:19">
      <c r="A1987" s="1012" t="s">
        <v>2812</v>
      </c>
      <c r="B1987" s="1012" t="s">
        <v>283</v>
      </c>
      <c r="C1987" s="1012" t="s">
        <v>2813</v>
      </c>
      <c r="D1987" s="1012" t="s">
        <v>2814</v>
      </c>
      <c r="E1987" s="1012" t="s">
        <v>19</v>
      </c>
      <c r="F1987" s="1013">
        <v>41361</v>
      </c>
      <c r="G1987" s="1012" t="s">
        <v>283</v>
      </c>
      <c r="H1987" s="1015"/>
      <c r="I1987" s="1015"/>
      <c r="J1987" s="1015"/>
      <c r="K1987" s="1012" t="s">
        <v>283</v>
      </c>
      <c r="L1987" s="1015">
        <v>159145525</v>
      </c>
      <c r="M1987" s="1015"/>
      <c r="N1987" s="1016">
        <v>165346</v>
      </c>
      <c r="O1987" s="1015">
        <v>962.5</v>
      </c>
      <c r="P1987" s="1015">
        <v>-6200475</v>
      </c>
      <c r="Q1987" s="1015"/>
      <c r="R1987" s="1015"/>
      <c r="S1987" s="1016"/>
    </row>
    <row r="1988" spans="1:19">
      <c r="A1988" s="1012" t="s">
        <v>2812</v>
      </c>
      <c r="B1988" s="1012" t="s">
        <v>283</v>
      </c>
      <c r="C1988" s="1012" t="s">
        <v>2813</v>
      </c>
      <c r="D1988" s="1012" t="s">
        <v>2814</v>
      </c>
      <c r="E1988" s="1012" t="s">
        <v>19</v>
      </c>
      <c r="F1988" s="1013">
        <v>41373</v>
      </c>
      <c r="G1988" s="1012" t="s">
        <v>283</v>
      </c>
      <c r="H1988" s="1015"/>
      <c r="I1988" s="1015"/>
      <c r="J1988" s="1015"/>
      <c r="K1988" s="1012" t="s">
        <v>283</v>
      </c>
      <c r="L1988" s="1015"/>
      <c r="M1988" s="1015">
        <v>-1732500</v>
      </c>
      <c r="N1988" s="1016"/>
      <c r="O1988" s="1015"/>
      <c r="P1988" s="1015"/>
      <c r="Q1988" s="1015"/>
      <c r="R1988" s="1015"/>
      <c r="S1988" s="1016"/>
    </row>
    <row r="1989" spans="1:19">
      <c r="A1989" s="1012" t="s">
        <v>2812</v>
      </c>
      <c r="B1989" s="1012" t="s">
        <v>283</v>
      </c>
      <c r="C1989" s="1012" t="s">
        <v>2813</v>
      </c>
      <c r="D1989" s="1012" t="s">
        <v>2814</v>
      </c>
      <c r="E1989" s="1012" t="s">
        <v>19</v>
      </c>
      <c r="F1989" s="1013">
        <v>41435</v>
      </c>
      <c r="G1989" s="1012" t="s">
        <v>283</v>
      </c>
      <c r="H1989" s="1015"/>
      <c r="I1989" s="1015"/>
      <c r="J1989" s="1015"/>
      <c r="K1989" s="1012" t="s">
        <v>283</v>
      </c>
      <c r="L1989" s="1015"/>
      <c r="M1989" s="1015"/>
      <c r="N1989" s="1016"/>
      <c r="O1989" s="1015"/>
      <c r="P1989" s="1015"/>
      <c r="Q1989" s="1015"/>
      <c r="R1989" s="1015">
        <v>6677</v>
      </c>
      <c r="S1989" s="1016">
        <v>219908.4</v>
      </c>
    </row>
    <row r="1990" spans="1:19">
      <c r="A1990" s="1012" t="s">
        <v>2815</v>
      </c>
      <c r="B1990" s="1012" t="s">
        <v>2088</v>
      </c>
      <c r="C1990" s="1012" t="s">
        <v>2816</v>
      </c>
      <c r="D1990" s="1012" t="s">
        <v>2817</v>
      </c>
      <c r="E1990" s="1012" t="s">
        <v>246</v>
      </c>
      <c r="F1990" s="1013">
        <v>39829</v>
      </c>
      <c r="G1990" s="1012" t="s">
        <v>285</v>
      </c>
      <c r="H1990" s="1015">
        <v>5658000</v>
      </c>
      <c r="I1990" s="1015">
        <v>0</v>
      </c>
      <c r="J1990" s="1015">
        <v>6649963.9199999999</v>
      </c>
      <c r="K1990" s="1012" t="s">
        <v>1196</v>
      </c>
      <c r="L1990" s="1015"/>
      <c r="M1990" s="1015"/>
      <c r="N1990" s="1016"/>
      <c r="O1990" s="1015"/>
      <c r="P1990" s="1015"/>
      <c r="Q1990" s="1015"/>
      <c r="R1990" s="1015"/>
      <c r="S1990" s="1016"/>
    </row>
    <row r="1991" spans="1:19">
      <c r="A1991" s="1012" t="s">
        <v>2815</v>
      </c>
      <c r="B1991" s="1012" t="s">
        <v>283</v>
      </c>
      <c r="C1991" s="1012" t="s">
        <v>2816</v>
      </c>
      <c r="D1991" s="1012" t="s">
        <v>2817</v>
      </c>
      <c r="E1991" s="1012" t="s">
        <v>246</v>
      </c>
      <c r="F1991" s="1013">
        <v>40527</v>
      </c>
      <c r="G1991" s="1012" t="s">
        <v>283</v>
      </c>
      <c r="H1991" s="1015"/>
      <c r="I1991" s="1015"/>
      <c r="J1991" s="1015"/>
      <c r="K1991" s="1012" t="s">
        <v>283</v>
      </c>
      <c r="L1991" s="1015">
        <v>3000000</v>
      </c>
      <c r="M1991" s="1015"/>
      <c r="N1991" s="1016">
        <v>3000</v>
      </c>
      <c r="O1991" s="1015">
        <v>1000</v>
      </c>
      <c r="P1991" s="1015"/>
      <c r="Q1991" s="1015"/>
      <c r="R1991" s="1015"/>
      <c r="S1991" s="1016"/>
    </row>
    <row r="1992" spans="1:19">
      <c r="A1992" s="1012" t="s">
        <v>2815</v>
      </c>
      <c r="B1992" s="1012" t="s">
        <v>283</v>
      </c>
      <c r="C1992" s="1012" t="s">
        <v>2816</v>
      </c>
      <c r="D1992" s="1012" t="s">
        <v>2817</v>
      </c>
      <c r="E1992" s="1012" t="s">
        <v>246</v>
      </c>
      <c r="F1992" s="1013">
        <v>40801</v>
      </c>
      <c r="G1992" s="1012" t="s">
        <v>283</v>
      </c>
      <c r="H1992" s="1015"/>
      <c r="I1992" s="1015"/>
      <c r="J1992" s="1015"/>
      <c r="K1992" s="1012" t="s">
        <v>283</v>
      </c>
      <c r="L1992" s="1015">
        <v>2658000</v>
      </c>
      <c r="M1992" s="1015"/>
      <c r="N1992" s="1016">
        <v>2658</v>
      </c>
      <c r="O1992" s="1015">
        <v>1000</v>
      </c>
      <c r="P1992" s="1015"/>
      <c r="Q1992" s="1015"/>
      <c r="R1992" s="1015">
        <v>283000</v>
      </c>
      <c r="S1992" s="1016">
        <v>283</v>
      </c>
    </row>
    <row r="1993" spans="1:19">
      <c r="A1993" s="1012" t="s">
        <v>2818</v>
      </c>
      <c r="B1993" s="1012" t="s">
        <v>858</v>
      </c>
      <c r="C1993" s="1012" t="s">
        <v>2819</v>
      </c>
      <c r="D1993" s="1012" t="s">
        <v>2820</v>
      </c>
      <c r="E1993" s="1012" t="s">
        <v>83</v>
      </c>
      <c r="F1993" s="1013">
        <v>39787</v>
      </c>
      <c r="G1993" s="1012" t="s">
        <v>284</v>
      </c>
      <c r="H1993" s="1015">
        <v>20649000</v>
      </c>
      <c r="I1993" s="1015">
        <v>0</v>
      </c>
      <c r="J1993" s="1015">
        <v>28013814.5</v>
      </c>
      <c r="K1993" s="1012" t="s">
        <v>1196</v>
      </c>
      <c r="L1993" s="1015"/>
      <c r="M1993" s="1015"/>
      <c r="N1993" s="1016"/>
      <c r="O1993" s="1015"/>
      <c r="P1993" s="1015"/>
      <c r="Q1993" s="1015"/>
      <c r="R1993" s="1015"/>
      <c r="S1993" s="1016"/>
    </row>
    <row r="1994" spans="1:19">
      <c r="A1994" s="1012" t="s">
        <v>2818</v>
      </c>
      <c r="B1994" s="1012" t="s">
        <v>283</v>
      </c>
      <c r="C1994" s="1012" t="s">
        <v>2819</v>
      </c>
      <c r="D1994" s="1012" t="s">
        <v>2820</v>
      </c>
      <c r="E1994" s="1012" t="s">
        <v>83</v>
      </c>
      <c r="F1994" s="1013">
        <v>41409</v>
      </c>
      <c r="G1994" s="1012" t="s">
        <v>283</v>
      </c>
      <c r="H1994" s="1015"/>
      <c r="I1994" s="1015"/>
      <c r="J1994" s="1015"/>
      <c r="K1994" s="1012" t="s">
        <v>283</v>
      </c>
      <c r="L1994" s="1015">
        <v>10324000</v>
      </c>
      <c r="M1994" s="1015"/>
      <c r="N1994" s="1016">
        <v>10324</v>
      </c>
      <c r="O1994" s="1015">
        <v>1000</v>
      </c>
      <c r="P1994" s="1015"/>
      <c r="Q1994" s="1015"/>
      <c r="R1994" s="1015"/>
      <c r="S1994" s="1016"/>
    </row>
    <row r="1995" spans="1:19">
      <c r="A1995" s="1012" t="s">
        <v>2818</v>
      </c>
      <c r="B1995" s="1012" t="s">
        <v>283</v>
      </c>
      <c r="C1995" s="1012" t="s">
        <v>2819</v>
      </c>
      <c r="D1995" s="1012" t="s">
        <v>2820</v>
      </c>
      <c r="E1995" s="1012" t="s">
        <v>83</v>
      </c>
      <c r="F1995" s="1013">
        <v>41458</v>
      </c>
      <c r="G1995" s="1012" t="s">
        <v>283</v>
      </c>
      <c r="H1995" s="1015"/>
      <c r="I1995" s="1015"/>
      <c r="J1995" s="1015"/>
      <c r="K1995" s="1012" t="s">
        <v>283</v>
      </c>
      <c r="L1995" s="1015">
        <v>10325000</v>
      </c>
      <c r="M1995" s="1015"/>
      <c r="N1995" s="1016">
        <v>10325</v>
      </c>
      <c r="O1995" s="1015">
        <v>1000</v>
      </c>
      <c r="P1995" s="1015"/>
      <c r="Q1995" s="1015"/>
      <c r="R1995" s="1015"/>
      <c r="S1995" s="1016"/>
    </row>
    <row r="1996" spans="1:19">
      <c r="A1996" s="1012" t="s">
        <v>2818</v>
      </c>
      <c r="B1996" s="1012" t="s">
        <v>283</v>
      </c>
      <c r="C1996" s="1012" t="s">
        <v>2819</v>
      </c>
      <c r="D1996" s="1012" t="s">
        <v>2820</v>
      </c>
      <c r="E1996" s="1012" t="s">
        <v>83</v>
      </c>
      <c r="F1996" s="1013">
        <v>41514</v>
      </c>
      <c r="G1996" s="1012" t="s">
        <v>283</v>
      </c>
      <c r="H1996" s="1015"/>
      <c r="I1996" s="1015"/>
      <c r="J1996" s="1015"/>
      <c r="K1996" s="1012" t="s">
        <v>283</v>
      </c>
      <c r="L1996" s="1015"/>
      <c r="M1996" s="1015"/>
      <c r="N1996" s="1016"/>
      <c r="O1996" s="1015"/>
      <c r="P1996" s="1015"/>
      <c r="Q1996" s="1015"/>
      <c r="R1996" s="1015">
        <v>2707314</v>
      </c>
      <c r="S1996" s="1016">
        <v>764778</v>
      </c>
    </row>
    <row r="1997" spans="1:19">
      <c r="A1997" s="1012" t="s">
        <v>2821</v>
      </c>
      <c r="B1997" s="1012" t="s">
        <v>924</v>
      </c>
      <c r="C1997" s="1012" t="s">
        <v>2822</v>
      </c>
      <c r="D1997" s="1012" t="s">
        <v>2823</v>
      </c>
      <c r="E1997" s="1012" t="s">
        <v>153</v>
      </c>
      <c r="F1997" s="1013">
        <v>39955</v>
      </c>
      <c r="G1997" s="1012" t="s">
        <v>285</v>
      </c>
      <c r="H1997" s="1015">
        <v>9900000</v>
      </c>
      <c r="I1997" s="1015">
        <v>0</v>
      </c>
      <c r="J1997" s="1015">
        <v>12066668.65</v>
      </c>
      <c r="K1997" s="1012" t="s">
        <v>898</v>
      </c>
      <c r="L1997" s="1015"/>
      <c r="M1997" s="1015"/>
      <c r="N1997" s="1016"/>
      <c r="O1997" s="1015"/>
      <c r="P1997" s="1015"/>
      <c r="Q1997" s="1015"/>
      <c r="R1997" s="1015"/>
      <c r="S1997" s="1016"/>
    </row>
    <row r="1998" spans="1:19">
      <c r="A1998" s="1012" t="s">
        <v>2821</v>
      </c>
      <c r="B1998" s="1012" t="s">
        <v>283</v>
      </c>
      <c r="C1998" s="1012" t="s">
        <v>2822</v>
      </c>
      <c r="D1998" s="1012" t="s">
        <v>2823</v>
      </c>
      <c r="E1998" s="1012" t="s">
        <v>153</v>
      </c>
      <c r="F1998" s="1013">
        <v>41494</v>
      </c>
      <c r="G1998" s="1012" t="s">
        <v>283</v>
      </c>
      <c r="H1998" s="1015"/>
      <c r="I1998" s="1015"/>
      <c r="J1998" s="1015"/>
      <c r="K1998" s="1012" t="s">
        <v>283</v>
      </c>
      <c r="L1998" s="1015">
        <v>237527.5</v>
      </c>
      <c r="M1998" s="1015"/>
      <c r="N1998" s="1016">
        <v>250</v>
      </c>
      <c r="O1998" s="1015">
        <v>950.11</v>
      </c>
      <c r="P1998" s="1015">
        <v>-12472.5</v>
      </c>
      <c r="Q1998" s="1015"/>
      <c r="R1998" s="1015"/>
      <c r="S1998" s="1016"/>
    </row>
    <row r="1999" spans="1:19">
      <c r="A1999" s="1012" t="s">
        <v>2821</v>
      </c>
      <c r="B1999" s="1012" t="s">
        <v>283</v>
      </c>
      <c r="C1999" s="1012" t="s">
        <v>2822</v>
      </c>
      <c r="D1999" s="1012" t="s">
        <v>2823</v>
      </c>
      <c r="E1999" s="1012" t="s">
        <v>153</v>
      </c>
      <c r="F1999" s="1013">
        <v>41498</v>
      </c>
      <c r="G1999" s="1012" t="s">
        <v>283</v>
      </c>
      <c r="H1999" s="1015"/>
      <c r="I1999" s="1015"/>
      <c r="J1999" s="1015"/>
      <c r="K1999" s="1012" t="s">
        <v>283</v>
      </c>
      <c r="L1999" s="1015">
        <v>9168561.5</v>
      </c>
      <c r="M1999" s="1015"/>
      <c r="N1999" s="1016">
        <v>9650</v>
      </c>
      <c r="O1999" s="1015">
        <v>950.11</v>
      </c>
      <c r="P1999" s="1015">
        <v>-481438.5</v>
      </c>
      <c r="Q1999" s="1015"/>
      <c r="R1999" s="1015">
        <v>476573.62</v>
      </c>
      <c r="S1999" s="1016">
        <v>495</v>
      </c>
    </row>
    <row r="2000" spans="1:19">
      <c r="A2000" s="1012" t="s">
        <v>2821</v>
      </c>
      <c r="B2000" s="1012" t="s">
        <v>283</v>
      </c>
      <c r="C2000" s="1012" t="s">
        <v>2822</v>
      </c>
      <c r="D2000" s="1012" t="s">
        <v>2823</v>
      </c>
      <c r="E2000" s="1012" t="s">
        <v>153</v>
      </c>
      <c r="F2000" s="1013">
        <v>41529</v>
      </c>
      <c r="G2000" s="1012" t="s">
        <v>283</v>
      </c>
      <c r="H2000" s="1015"/>
      <c r="I2000" s="1015"/>
      <c r="J2000" s="1015"/>
      <c r="K2000" s="1012" t="s">
        <v>283</v>
      </c>
      <c r="L2000" s="1015"/>
      <c r="M2000" s="1015">
        <v>-94060.89</v>
      </c>
      <c r="N2000" s="1016"/>
      <c r="O2000" s="1015"/>
      <c r="P2000" s="1015"/>
      <c r="Q2000" s="1015"/>
      <c r="R2000" s="1015"/>
      <c r="S2000" s="1016"/>
    </row>
    <row r="2001" spans="1:19">
      <c r="A2001" s="1012" t="s">
        <v>106</v>
      </c>
      <c r="B2001" s="1012" t="s">
        <v>2824</v>
      </c>
      <c r="C2001" s="1012" t="s">
        <v>2825</v>
      </c>
      <c r="D2001" s="1012" t="s">
        <v>2826</v>
      </c>
      <c r="E2001" s="1012" t="s">
        <v>109</v>
      </c>
      <c r="F2001" s="1013">
        <v>39983</v>
      </c>
      <c r="G2001" s="1012" t="s">
        <v>67</v>
      </c>
      <c r="H2001" s="1015">
        <v>11926000</v>
      </c>
      <c r="I2001" s="1015">
        <v>0</v>
      </c>
      <c r="J2001" s="1015">
        <v>12948886.4</v>
      </c>
      <c r="K2001" s="1012" t="s">
        <v>1196</v>
      </c>
      <c r="L2001" s="1015"/>
      <c r="M2001" s="1015"/>
      <c r="N2001" s="1016"/>
      <c r="O2001" s="1015"/>
      <c r="P2001" s="1015"/>
      <c r="Q2001" s="1015"/>
      <c r="R2001" s="1015"/>
      <c r="S2001" s="1016"/>
    </row>
    <row r="2002" spans="1:19">
      <c r="A2002" s="1012" t="s">
        <v>106</v>
      </c>
      <c r="B2002" s="1012" t="s">
        <v>283</v>
      </c>
      <c r="C2002" s="1012" t="s">
        <v>2825</v>
      </c>
      <c r="D2002" s="1012" t="s">
        <v>2826</v>
      </c>
      <c r="E2002" s="1012" t="s">
        <v>109</v>
      </c>
      <c r="F2002" s="1013">
        <v>40389</v>
      </c>
      <c r="G2002" s="1012" t="s">
        <v>283</v>
      </c>
      <c r="H2002" s="1015"/>
      <c r="I2002" s="1015"/>
      <c r="J2002" s="1015"/>
      <c r="K2002" s="1012" t="s">
        <v>283</v>
      </c>
      <c r="L2002" s="1015">
        <v>11926000</v>
      </c>
      <c r="M2002" s="1015"/>
      <c r="N2002" s="1016">
        <v>11926000</v>
      </c>
      <c r="O2002" s="1015">
        <v>1</v>
      </c>
      <c r="P2002" s="1015"/>
      <c r="Q2002" s="1015"/>
      <c r="R2002" s="1015"/>
      <c r="S2002" s="1016"/>
    </row>
    <row r="2003" spans="1:19">
      <c r="A2003" s="1012" t="s">
        <v>2827</v>
      </c>
      <c r="B2003" s="1012" t="s">
        <v>924</v>
      </c>
      <c r="C2003" s="1012" t="s">
        <v>2828</v>
      </c>
      <c r="D2003" s="1012" t="s">
        <v>2829</v>
      </c>
      <c r="E2003" s="1012" t="s">
        <v>6</v>
      </c>
      <c r="F2003" s="1013">
        <v>39850</v>
      </c>
      <c r="G2003" s="1012" t="s">
        <v>285</v>
      </c>
      <c r="H2003" s="1015">
        <v>2861000</v>
      </c>
      <c r="I2003" s="1015">
        <v>0</v>
      </c>
      <c r="J2003" s="1015">
        <v>3465216</v>
      </c>
      <c r="K2003" s="1012" t="s">
        <v>1196</v>
      </c>
      <c r="L2003" s="1015"/>
      <c r="M2003" s="1015"/>
      <c r="N2003" s="1016"/>
      <c r="O2003" s="1015"/>
      <c r="P2003" s="1015"/>
      <c r="Q2003" s="1015"/>
      <c r="R2003" s="1015"/>
      <c r="S2003" s="1016"/>
    </row>
    <row r="2004" spans="1:19">
      <c r="A2004" s="1012" t="s">
        <v>2827</v>
      </c>
      <c r="B2004" s="1012" t="s">
        <v>283</v>
      </c>
      <c r="C2004" s="1012" t="s">
        <v>2828</v>
      </c>
      <c r="D2004" s="1012" t="s">
        <v>2829</v>
      </c>
      <c r="E2004" s="1012" t="s">
        <v>6</v>
      </c>
      <c r="F2004" s="1013">
        <v>42452</v>
      </c>
      <c r="G2004" s="1012" t="s">
        <v>283</v>
      </c>
      <c r="H2004" s="1015"/>
      <c r="I2004" s="1015"/>
      <c r="J2004" s="1015"/>
      <c r="K2004" s="1012" t="s">
        <v>283</v>
      </c>
      <c r="L2004" s="1015">
        <v>2861000</v>
      </c>
      <c r="M2004" s="1015"/>
      <c r="N2004" s="1016">
        <v>2861</v>
      </c>
      <c r="O2004" s="1015">
        <v>1000</v>
      </c>
      <c r="P2004" s="1015"/>
      <c r="Q2004" s="1015"/>
      <c r="R2004" s="1015">
        <v>143000</v>
      </c>
      <c r="S2004" s="1016">
        <v>143</v>
      </c>
    </row>
    <row r="2005" spans="1:19">
      <c r="A2005" s="1012" t="s">
        <v>2830</v>
      </c>
      <c r="B2005" s="1012" t="s">
        <v>1538</v>
      </c>
      <c r="C2005" s="1012" t="s">
        <v>2831</v>
      </c>
      <c r="D2005" s="1012" t="s">
        <v>2832</v>
      </c>
      <c r="E2005" s="1012" t="s">
        <v>105</v>
      </c>
      <c r="F2005" s="1013">
        <v>39805</v>
      </c>
      <c r="G2005" s="1012" t="s">
        <v>285</v>
      </c>
      <c r="H2005" s="1015">
        <v>10000000</v>
      </c>
      <c r="I2005" s="1015">
        <v>0</v>
      </c>
      <c r="J2005" s="1015">
        <v>12916040.83</v>
      </c>
      <c r="K2005" s="1012" t="s">
        <v>1196</v>
      </c>
      <c r="L2005" s="1015"/>
      <c r="M2005" s="1015"/>
      <c r="N2005" s="1016"/>
      <c r="O2005" s="1015"/>
      <c r="P2005" s="1015"/>
      <c r="Q2005" s="1015"/>
      <c r="R2005" s="1015"/>
      <c r="S2005" s="1016"/>
    </row>
    <row r="2006" spans="1:19">
      <c r="A2006" s="1012" t="s">
        <v>2830</v>
      </c>
      <c r="B2006" s="1012" t="s">
        <v>283</v>
      </c>
      <c r="C2006" s="1012" t="s">
        <v>2831</v>
      </c>
      <c r="D2006" s="1012" t="s">
        <v>2832</v>
      </c>
      <c r="E2006" s="1012" t="s">
        <v>105</v>
      </c>
      <c r="F2006" s="1013">
        <v>41367</v>
      </c>
      <c r="G2006" s="1012" t="s">
        <v>283</v>
      </c>
      <c r="H2006" s="1015"/>
      <c r="I2006" s="1015"/>
      <c r="J2006" s="1015"/>
      <c r="K2006" s="1012" t="s">
        <v>283</v>
      </c>
      <c r="L2006" s="1015">
        <v>7742000</v>
      </c>
      <c r="M2006" s="1015"/>
      <c r="N2006" s="1016">
        <v>7742</v>
      </c>
      <c r="O2006" s="1015">
        <v>1000</v>
      </c>
      <c r="P2006" s="1015"/>
      <c r="Q2006" s="1015"/>
      <c r="R2006" s="1015"/>
      <c r="S2006" s="1016"/>
    </row>
    <row r="2007" spans="1:19">
      <c r="A2007" s="1012" t="s">
        <v>2830</v>
      </c>
      <c r="B2007" s="1012" t="s">
        <v>283</v>
      </c>
      <c r="C2007" s="1012" t="s">
        <v>2831</v>
      </c>
      <c r="D2007" s="1012" t="s">
        <v>2832</v>
      </c>
      <c r="E2007" s="1012" t="s">
        <v>105</v>
      </c>
      <c r="F2007" s="1013">
        <v>41563</v>
      </c>
      <c r="G2007" s="1012" t="s">
        <v>283</v>
      </c>
      <c r="H2007" s="1015"/>
      <c r="I2007" s="1015"/>
      <c r="J2007" s="1015"/>
      <c r="K2007" s="1012" t="s">
        <v>283</v>
      </c>
      <c r="L2007" s="1015">
        <v>2258000</v>
      </c>
      <c r="M2007" s="1015"/>
      <c r="N2007" s="1016">
        <v>2258</v>
      </c>
      <c r="O2007" s="1015">
        <v>1000</v>
      </c>
      <c r="P2007" s="1015"/>
      <c r="Q2007" s="1015"/>
      <c r="R2007" s="1015">
        <v>500000</v>
      </c>
      <c r="S2007" s="1016">
        <v>500</v>
      </c>
    </row>
    <row r="2008" spans="1:19">
      <c r="A2008" s="1012" t="s">
        <v>2833</v>
      </c>
      <c r="B2008" s="1012" t="s">
        <v>891</v>
      </c>
      <c r="C2008" s="1012" t="s">
        <v>2834</v>
      </c>
      <c r="D2008" s="1012" t="s">
        <v>2835</v>
      </c>
      <c r="E2008" s="1012" t="s">
        <v>6</v>
      </c>
      <c r="F2008" s="1013">
        <v>39843</v>
      </c>
      <c r="G2008" s="1012" t="s">
        <v>285</v>
      </c>
      <c r="H2008" s="1015">
        <v>7700000</v>
      </c>
      <c r="I2008" s="1015">
        <v>0</v>
      </c>
      <c r="J2008" s="1015">
        <v>9403400.5</v>
      </c>
      <c r="K2008" s="1012" t="s">
        <v>1196</v>
      </c>
      <c r="L2008" s="1015"/>
      <c r="M2008" s="1015"/>
      <c r="N2008" s="1016"/>
      <c r="O2008" s="1015"/>
      <c r="P2008" s="1015"/>
      <c r="Q2008" s="1015"/>
      <c r="R2008" s="1015"/>
      <c r="S2008" s="1016"/>
    </row>
    <row r="2009" spans="1:19">
      <c r="A2009" s="1012" t="s">
        <v>2833</v>
      </c>
      <c r="B2009" s="1012" t="s">
        <v>283</v>
      </c>
      <c r="C2009" s="1012" t="s">
        <v>2834</v>
      </c>
      <c r="D2009" s="1012" t="s">
        <v>2835</v>
      </c>
      <c r="E2009" s="1012" t="s">
        <v>6</v>
      </c>
      <c r="F2009" s="1013">
        <v>40989</v>
      </c>
      <c r="G2009" s="1012" t="s">
        <v>283</v>
      </c>
      <c r="H2009" s="1015"/>
      <c r="I2009" s="1015"/>
      <c r="J2009" s="1015"/>
      <c r="K2009" s="1012" t="s">
        <v>283</v>
      </c>
      <c r="L2009" s="1015">
        <v>7700000</v>
      </c>
      <c r="M2009" s="1015"/>
      <c r="N2009" s="1016">
        <v>7700</v>
      </c>
      <c r="O2009" s="1015">
        <v>1000</v>
      </c>
      <c r="P2009" s="1015"/>
      <c r="Q2009" s="1015"/>
      <c r="R2009" s="1015">
        <v>385000</v>
      </c>
      <c r="S2009" s="1016">
        <v>385</v>
      </c>
    </row>
    <row r="2010" spans="1:19">
      <c r="A2010" s="1012" t="s">
        <v>2836</v>
      </c>
      <c r="B2010" s="1012" t="s">
        <v>924</v>
      </c>
      <c r="C2010" s="1012" t="s">
        <v>2837</v>
      </c>
      <c r="D2010" s="1012" t="s">
        <v>2838</v>
      </c>
      <c r="E2010" s="1012" t="s">
        <v>6</v>
      </c>
      <c r="F2010" s="1013">
        <v>39822</v>
      </c>
      <c r="G2010" s="1012" t="s">
        <v>285</v>
      </c>
      <c r="H2010" s="1015">
        <v>5500000</v>
      </c>
      <c r="I2010" s="1015">
        <v>0</v>
      </c>
      <c r="J2010" s="1015">
        <v>2947090.75</v>
      </c>
      <c r="K2010" s="1012" t="s">
        <v>898</v>
      </c>
      <c r="L2010" s="1015"/>
      <c r="M2010" s="1015"/>
      <c r="N2010" s="1016"/>
      <c r="O2010" s="1015"/>
      <c r="P2010" s="1015"/>
      <c r="Q2010" s="1015"/>
      <c r="R2010" s="1015"/>
      <c r="S2010" s="1016"/>
    </row>
    <row r="2011" spans="1:19">
      <c r="A2011" s="1012" t="s">
        <v>2836</v>
      </c>
      <c r="B2011" s="1012" t="s">
        <v>283</v>
      </c>
      <c r="C2011" s="1012" t="s">
        <v>2837</v>
      </c>
      <c r="D2011" s="1012" t="s">
        <v>2838</v>
      </c>
      <c r="E2011" s="1012" t="s">
        <v>6</v>
      </c>
      <c r="F2011" s="1013">
        <v>41568</v>
      </c>
      <c r="G2011" s="1012" t="s">
        <v>283</v>
      </c>
      <c r="H2011" s="1015"/>
      <c r="I2011" s="1015"/>
      <c r="J2011" s="1015"/>
      <c r="K2011" s="1012" t="s">
        <v>283</v>
      </c>
      <c r="L2011" s="1015">
        <v>2296800</v>
      </c>
      <c r="M2011" s="1015"/>
      <c r="N2011" s="1016">
        <v>5500</v>
      </c>
      <c r="O2011" s="1015">
        <v>417.6</v>
      </c>
      <c r="P2011" s="1015">
        <v>-3203200</v>
      </c>
      <c r="Q2011" s="1015"/>
      <c r="R2011" s="1015">
        <v>45815.25</v>
      </c>
      <c r="S2011" s="1016">
        <v>275</v>
      </c>
    </row>
    <row r="2012" spans="1:19">
      <c r="A2012" s="1012" t="s">
        <v>2836</v>
      </c>
      <c r="B2012" s="1012" t="s">
        <v>283</v>
      </c>
      <c r="C2012" s="1012" t="s">
        <v>2837</v>
      </c>
      <c r="D2012" s="1012" t="s">
        <v>2838</v>
      </c>
      <c r="E2012" s="1012" t="s">
        <v>6</v>
      </c>
      <c r="F2012" s="1013">
        <v>41645</v>
      </c>
      <c r="G2012" s="1012" t="s">
        <v>283</v>
      </c>
      <c r="H2012" s="1015"/>
      <c r="I2012" s="1015"/>
      <c r="J2012" s="1015"/>
      <c r="K2012" s="1012" t="s">
        <v>283</v>
      </c>
      <c r="L2012" s="1015"/>
      <c r="M2012" s="1015">
        <v>-25000</v>
      </c>
      <c r="N2012" s="1016"/>
      <c r="O2012" s="1015"/>
      <c r="P2012" s="1015"/>
      <c r="Q2012" s="1015"/>
      <c r="R2012" s="1015"/>
      <c r="S2012" s="1016"/>
    </row>
    <row r="2013" spans="1:19">
      <c r="A2013" s="1012" t="s">
        <v>2839</v>
      </c>
      <c r="B2013" s="1012" t="s">
        <v>858</v>
      </c>
      <c r="C2013" s="1012" t="s">
        <v>2840</v>
      </c>
      <c r="D2013" s="1012" t="s">
        <v>1953</v>
      </c>
      <c r="E2013" s="1012" t="s">
        <v>246</v>
      </c>
      <c r="F2013" s="1013">
        <v>39794</v>
      </c>
      <c r="G2013" s="1012" t="s">
        <v>284</v>
      </c>
      <c r="H2013" s="1015">
        <v>16019000</v>
      </c>
      <c r="I2013" s="1015">
        <v>0</v>
      </c>
      <c r="J2013" s="1015">
        <v>21311670.48</v>
      </c>
      <c r="K2013" s="1012" t="s">
        <v>1196</v>
      </c>
      <c r="L2013" s="1015"/>
      <c r="M2013" s="1015"/>
      <c r="N2013" s="1016"/>
      <c r="O2013" s="1015"/>
      <c r="P2013" s="1015"/>
      <c r="Q2013" s="1015"/>
      <c r="R2013" s="1015"/>
      <c r="S2013" s="1016"/>
    </row>
    <row r="2014" spans="1:19">
      <c r="A2014" s="1012" t="s">
        <v>2839</v>
      </c>
      <c r="B2014" s="1012" t="s">
        <v>283</v>
      </c>
      <c r="C2014" s="1012" t="s">
        <v>2840</v>
      </c>
      <c r="D2014" s="1012" t="s">
        <v>1953</v>
      </c>
      <c r="E2014" s="1012" t="s">
        <v>246</v>
      </c>
      <c r="F2014" s="1013">
        <v>41227</v>
      </c>
      <c r="G2014" s="1012" t="s">
        <v>283</v>
      </c>
      <c r="H2014" s="1015"/>
      <c r="I2014" s="1015"/>
      <c r="J2014" s="1015"/>
      <c r="K2014" s="1012" t="s">
        <v>283</v>
      </c>
      <c r="L2014" s="1015">
        <v>1600000</v>
      </c>
      <c r="M2014" s="1015"/>
      <c r="N2014" s="1016">
        <v>1600</v>
      </c>
      <c r="O2014" s="1015">
        <v>1000</v>
      </c>
      <c r="P2014" s="1015"/>
      <c r="Q2014" s="1015"/>
      <c r="R2014" s="1015"/>
      <c r="S2014" s="1016"/>
    </row>
    <row r="2015" spans="1:19">
      <c r="A2015" s="1012" t="s">
        <v>2839</v>
      </c>
      <c r="B2015" s="1012" t="s">
        <v>283</v>
      </c>
      <c r="C2015" s="1012" t="s">
        <v>2840</v>
      </c>
      <c r="D2015" s="1012" t="s">
        <v>1953</v>
      </c>
      <c r="E2015" s="1012" t="s">
        <v>246</v>
      </c>
      <c r="F2015" s="1013">
        <v>41325</v>
      </c>
      <c r="G2015" s="1012" t="s">
        <v>283</v>
      </c>
      <c r="H2015" s="1015"/>
      <c r="I2015" s="1015"/>
      <c r="J2015" s="1015"/>
      <c r="K2015" s="1012" t="s">
        <v>283</v>
      </c>
      <c r="L2015" s="1015">
        <v>1600000</v>
      </c>
      <c r="M2015" s="1015"/>
      <c r="N2015" s="1016">
        <v>1600</v>
      </c>
      <c r="O2015" s="1015">
        <v>1000</v>
      </c>
      <c r="P2015" s="1015"/>
      <c r="Q2015" s="1015"/>
      <c r="R2015" s="1015"/>
      <c r="S2015" s="1016"/>
    </row>
    <row r="2016" spans="1:19">
      <c r="A2016" s="1012" t="s">
        <v>2839</v>
      </c>
      <c r="B2016" s="1012" t="s">
        <v>283</v>
      </c>
      <c r="C2016" s="1012" t="s">
        <v>2840</v>
      </c>
      <c r="D2016" s="1012" t="s">
        <v>1953</v>
      </c>
      <c r="E2016" s="1012" t="s">
        <v>246</v>
      </c>
      <c r="F2016" s="1013">
        <v>41409</v>
      </c>
      <c r="G2016" s="1012" t="s">
        <v>283</v>
      </c>
      <c r="H2016" s="1015"/>
      <c r="I2016" s="1015"/>
      <c r="J2016" s="1015"/>
      <c r="K2016" s="1012" t="s">
        <v>283</v>
      </c>
      <c r="L2016" s="1015">
        <v>1600000</v>
      </c>
      <c r="M2016" s="1015"/>
      <c r="N2016" s="1016">
        <v>1600</v>
      </c>
      <c r="O2016" s="1015">
        <v>1000</v>
      </c>
      <c r="P2016" s="1015"/>
      <c r="Q2016" s="1015"/>
      <c r="R2016" s="1015"/>
      <c r="S2016" s="1016"/>
    </row>
    <row r="2017" spans="1:19">
      <c r="A2017" s="1012" t="s">
        <v>2839</v>
      </c>
      <c r="B2017" s="1012" t="s">
        <v>283</v>
      </c>
      <c r="C2017" s="1012" t="s">
        <v>2840</v>
      </c>
      <c r="D2017" s="1012" t="s">
        <v>1953</v>
      </c>
      <c r="E2017" s="1012" t="s">
        <v>246</v>
      </c>
      <c r="F2017" s="1013">
        <v>41500</v>
      </c>
      <c r="G2017" s="1012" t="s">
        <v>283</v>
      </c>
      <c r="H2017" s="1015"/>
      <c r="I2017" s="1015"/>
      <c r="J2017" s="1015"/>
      <c r="K2017" s="1012" t="s">
        <v>283</v>
      </c>
      <c r="L2017" s="1015">
        <v>1600000</v>
      </c>
      <c r="M2017" s="1015"/>
      <c r="N2017" s="1016">
        <v>1600</v>
      </c>
      <c r="O2017" s="1015">
        <v>1000</v>
      </c>
      <c r="P2017" s="1015"/>
      <c r="Q2017" s="1015"/>
      <c r="R2017" s="1015"/>
      <c r="S2017" s="1016"/>
    </row>
    <row r="2018" spans="1:19">
      <c r="A2018" s="1012" t="s">
        <v>2839</v>
      </c>
      <c r="B2018" s="1012" t="s">
        <v>283</v>
      </c>
      <c r="C2018" s="1012" t="s">
        <v>2840</v>
      </c>
      <c r="D2018" s="1012" t="s">
        <v>1953</v>
      </c>
      <c r="E2018" s="1012" t="s">
        <v>246</v>
      </c>
      <c r="F2018" s="1013">
        <v>41563</v>
      </c>
      <c r="G2018" s="1012" t="s">
        <v>283</v>
      </c>
      <c r="H2018" s="1015"/>
      <c r="I2018" s="1015"/>
      <c r="J2018" s="1015"/>
      <c r="K2018" s="1012" t="s">
        <v>283</v>
      </c>
      <c r="L2018" s="1015">
        <v>9619000</v>
      </c>
      <c r="M2018" s="1015"/>
      <c r="N2018" s="1016">
        <v>9619</v>
      </c>
      <c r="O2018" s="1015">
        <v>1000</v>
      </c>
      <c r="P2018" s="1015"/>
      <c r="Q2018" s="1015"/>
      <c r="R2018" s="1015"/>
      <c r="S2018" s="1016"/>
    </row>
    <row r="2019" spans="1:19">
      <c r="A2019" s="1012" t="s">
        <v>2839</v>
      </c>
      <c r="B2019" s="1012" t="s">
        <v>283</v>
      </c>
      <c r="C2019" s="1012" t="s">
        <v>2840</v>
      </c>
      <c r="D2019" s="1012" t="s">
        <v>1953</v>
      </c>
      <c r="E2019" s="1012" t="s">
        <v>246</v>
      </c>
      <c r="F2019" s="1013">
        <v>41591</v>
      </c>
      <c r="G2019" s="1012" t="s">
        <v>283</v>
      </c>
      <c r="H2019" s="1015"/>
      <c r="I2019" s="1015"/>
      <c r="J2019" s="1015"/>
      <c r="K2019" s="1012" t="s">
        <v>283</v>
      </c>
      <c r="L2019" s="1015"/>
      <c r="M2019" s="1015"/>
      <c r="N2019" s="1016"/>
      <c r="O2019" s="1015"/>
      <c r="P2019" s="1015"/>
      <c r="Q2019" s="1015"/>
      <c r="R2019" s="1015">
        <v>1547891.58</v>
      </c>
      <c r="S2019" s="1016">
        <v>344742</v>
      </c>
    </row>
    <row r="2020" spans="1:19">
      <c r="A2020" s="1012" t="s">
        <v>2841</v>
      </c>
      <c r="B2020" s="1012" t="s">
        <v>900</v>
      </c>
      <c r="C2020" s="1012" t="s">
        <v>2842</v>
      </c>
      <c r="D2020" s="1012" t="s">
        <v>2843</v>
      </c>
      <c r="E2020" s="1012" t="s">
        <v>1080</v>
      </c>
      <c r="F2020" s="1013">
        <v>40165</v>
      </c>
      <c r="G2020" s="1012" t="s">
        <v>285</v>
      </c>
      <c r="H2020" s="1015">
        <v>1300000</v>
      </c>
      <c r="I2020" s="1015">
        <v>0</v>
      </c>
      <c r="J2020" s="1015">
        <v>1489774.73</v>
      </c>
      <c r="K2020" s="1012" t="s">
        <v>1196</v>
      </c>
      <c r="L2020" s="1015"/>
      <c r="M2020" s="1015"/>
      <c r="N2020" s="1016"/>
      <c r="O2020" s="1015"/>
      <c r="P2020" s="1015"/>
      <c r="Q2020" s="1015"/>
      <c r="R2020" s="1015"/>
      <c r="S2020" s="1016"/>
    </row>
    <row r="2021" spans="1:19">
      <c r="A2021" s="1012" t="s">
        <v>2841</v>
      </c>
      <c r="B2021" s="1012" t="s">
        <v>283</v>
      </c>
      <c r="C2021" s="1012" t="s">
        <v>2842</v>
      </c>
      <c r="D2021" s="1012" t="s">
        <v>2843</v>
      </c>
      <c r="E2021" s="1012" t="s">
        <v>1080</v>
      </c>
      <c r="F2021" s="1013">
        <v>40808</v>
      </c>
      <c r="G2021" s="1012" t="s">
        <v>283</v>
      </c>
      <c r="H2021" s="1015"/>
      <c r="I2021" s="1015"/>
      <c r="J2021" s="1015"/>
      <c r="K2021" s="1012" t="s">
        <v>283</v>
      </c>
      <c r="L2021" s="1015">
        <v>1300000</v>
      </c>
      <c r="M2021" s="1015"/>
      <c r="N2021" s="1016">
        <v>1300</v>
      </c>
      <c r="O2021" s="1015">
        <v>1000</v>
      </c>
      <c r="P2021" s="1015"/>
      <c r="Q2021" s="1015"/>
      <c r="R2021" s="1015">
        <v>65000</v>
      </c>
      <c r="S2021" s="1016">
        <v>65</v>
      </c>
    </row>
    <row r="2022" spans="1:19">
      <c r="A2022" s="1012" t="s">
        <v>2844</v>
      </c>
      <c r="B2022" s="1012" t="s">
        <v>858</v>
      </c>
      <c r="C2022" s="1012" t="s">
        <v>2845</v>
      </c>
      <c r="D2022" s="1012" t="s">
        <v>2351</v>
      </c>
      <c r="E2022" s="1012" t="s">
        <v>83</v>
      </c>
      <c r="F2022" s="1013">
        <v>39766</v>
      </c>
      <c r="G2022" s="1012" t="s">
        <v>284</v>
      </c>
      <c r="H2022" s="1015">
        <v>300000000</v>
      </c>
      <c r="I2022" s="1015">
        <v>0</v>
      </c>
      <c r="J2022" s="1015">
        <v>318400781.94</v>
      </c>
      <c r="K2022" s="1012" t="s">
        <v>1196</v>
      </c>
      <c r="L2022" s="1015"/>
      <c r="M2022" s="1015"/>
      <c r="N2022" s="1016"/>
      <c r="O2022" s="1015"/>
      <c r="P2022" s="1015"/>
      <c r="Q2022" s="1015"/>
      <c r="R2022" s="1015"/>
      <c r="S2022" s="1016"/>
    </row>
    <row r="2023" spans="1:19">
      <c r="A2023" s="1012" t="s">
        <v>2844</v>
      </c>
      <c r="B2023" s="1012" t="s">
        <v>283</v>
      </c>
      <c r="C2023" s="1012" t="s">
        <v>2845</v>
      </c>
      <c r="D2023" s="1012" t="s">
        <v>2351</v>
      </c>
      <c r="E2023" s="1012" t="s">
        <v>83</v>
      </c>
      <c r="F2023" s="1013">
        <v>39967</v>
      </c>
      <c r="G2023" s="1012" t="s">
        <v>283</v>
      </c>
      <c r="H2023" s="1015"/>
      <c r="I2023" s="1015"/>
      <c r="J2023" s="1015"/>
      <c r="K2023" s="1012" t="s">
        <v>283</v>
      </c>
      <c r="L2023" s="1015">
        <v>75000000</v>
      </c>
      <c r="M2023" s="1015"/>
      <c r="N2023" s="1016">
        <v>75000</v>
      </c>
      <c r="O2023" s="1015">
        <v>1000</v>
      </c>
      <c r="P2023" s="1015"/>
      <c r="Q2023" s="1015"/>
      <c r="R2023" s="1015"/>
      <c r="S2023" s="1016"/>
    </row>
    <row r="2024" spans="1:19">
      <c r="A2024" s="1012" t="s">
        <v>2844</v>
      </c>
      <c r="B2024" s="1012" t="s">
        <v>283</v>
      </c>
      <c r="C2024" s="1012" t="s">
        <v>2845</v>
      </c>
      <c r="D2024" s="1012" t="s">
        <v>2351</v>
      </c>
      <c r="E2024" s="1012" t="s">
        <v>83</v>
      </c>
      <c r="F2024" s="1013">
        <v>40079</v>
      </c>
      <c r="G2024" s="1012" t="s">
        <v>283</v>
      </c>
      <c r="H2024" s="1015"/>
      <c r="I2024" s="1015"/>
      <c r="J2024" s="1015"/>
      <c r="K2024" s="1012" t="s">
        <v>283</v>
      </c>
      <c r="L2024" s="1015">
        <v>125000000</v>
      </c>
      <c r="M2024" s="1015"/>
      <c r="N2024" s="1016">
        <v>125000</v>
      </c>
      <c r="O2024" s="1015">
        <v>1000</v>
      </c>
      <c r="P2024" s="1015"/>
      <c r="Q2024" s="1015"/>
      <c r="R2024" s="1015"/>
      <c r="S2024" s="1016"/>
    </row>
    <row r="2025" spans="1:19">
      <c r="A2025" s="1012" t="s">
        <v>2844</v>
      </c>
      <c r="B2025" s="1012" t="s">
        <v>283</v>
      </c>
      <c r="C2025" s="1012" t="s">
        <v>2845</v>
      </c>
      <c r="D2025" s="1012" t="s">
        <v>2351</v>
      </c>
      <c r="E2025" s="1012" t="s">
        <v>83</v>
      </c>
      <c r="F2025" s="1013">
        <v>40170</v>
      </c>
      <c r="G2025" s="1012" t="s">
        <v>283</v>
      </c>
      <c r="H2025" s="1015"/>
      <c r="I2025" s="1015"/>
      <c r="J2025" s="1015"/>
      <c r="K2025" s="1012" t="s">
        <v>283</v>
      </c>
      <c r="L2025" s="1015">
        <v>100000000</v>
      </c>
      <c r="M2025" s="1015"/>
      <c r="N2025" s="1016">
        <v>100000</v>
      </c>
      <c r="O2025" s="1015">
        <v>1000</v>
      </c>
      <c r="P2025" s="1015"/>
      <c r="Q2025" s="1015"/>
      <c r="R2025" s="1015"/>
      <c r="S2025" s="1016"/>
    </row>
    <row r="2026" spans="1:19">
      <c r="A2026" s="1012" t="s">
        <v>2844</v>
      </c>
      <c r="B2026" s="1012" t="s">
        <v>283</v>
      </c>
      <c r="C2026" s="1012" t="s">
        <v>2845</v>
      </c>
      <c r="D2026" s="1012" t="s">
        <v>2351</v>
      </c>
      <c r="E2026" s="1012" t="s">
        <v>83</v>
      </c>
      <c r="F2026" s="1013">
        <v>40322</v>
      </c>
      <c r="G2026" s="1012" t="s">
        <v>283</v>
      </c>
      <c r="H2026" s="1015"/>
      <c r="I2026" s="1015"/>
      <c r="J2026" s="1015"/>
      <c r="K2026" s="1012" t="s">
        <v>283</v>
      </c>
      <c r="L2026" s="1015"/>
      <c r="M2026" s="1015"/>
      <c r="N2026" s="1016"/>
      <c r="O2026" s="1015"/>
      <c r="P2026" s="1015"/>
      <c r="Q2026" s="1015"/>
      <c r="R2026" s="1015">
        <v>5421615.2699999996</v>
      </c>
      <c r="S2026" s="1016">
        <v>2532542</v>
      </c>
    </row>
    <row r="2027" spans="1:19">
      <c r="A2027" s="1012" t="s">
        <v>2846</v>
      </c>
      <c r="B2027" s="1012" t="s">
        <v>2847</v>
      </c>
      <c r="C2027" s="1012" t="s">
        <v>2848</v>
      </c>
      <c r="D2027" s="1012" t="s">
        <v>1362</v>
      </c>
      <c r="E2027" s="1012" t="s">
        <v>166</v>
      </c>
      <c r="F2027" s="1013">
        <v>39990</v>
      </c>
      <c r="G2027" s="1012" t="s">
        <v>285</v>
      </c>
      <c r="H2027" s="1015">
        <v>3000000</v>
      </c>
      <c r="I2027" s="1015">
        <v>0</v>
      </c>
      <c r="J2027" s="1015">
        <v>3503795.81</v>
      </c>
      <c r="K2027" s="1012" t="s">
        <v>1196</v>
      </c>
      <c r="L2027" s="1015"/>
      <c r="M2027" s="1015"/>
      <c r="N2027" s="1016"/>
      <c r="O2027" s="1015"/>
      <c r="P2027" s="1015"/>
      <c r="Q2027" s="1015"/>
      <c r="R2027" s="1015"/>
      <c r="S2027" s="1016"/>
    </row>
    <row r="2028" spans="1:19">
      <c r="A2028" s="1012" t="s">
        <v>2846</v>
      </c>
      <c r="B2028" s="1012" t="s">
        <v>283</v>
      </c>
      <c r="C2028" s="1012" t="s">
        <v>2848</v>
      </c>
      <c r="D2028" s="1012" t="s">
        <v>1362</v>
      </c>
      <c r="E2028" s="1012" t="s">
        <v>166</v>
      </c>
      <c r="F2028" s="1013">
        <v>40780</v>
      </c>
      <c r="G2028" s="1012" t="s">
        <v>283</v>
      </c>
      <c r="H2028" s="1015"/>
      <c r="I2028" s="1015"/>
      <c r="J2028" s="1015"/>
      <c r="K2028" s="1012" t="s">
        <v>283</v>
      </c>
      <c r="L2028" s="1015">
        <v>3000000</v>
      </c>
      <c r="M2028" s="1015"/>
      <c r="N2028" s="1016">
        <v>3000</v>
      </c>
      <c r="O2028" s="1015">
        <v>1000</v>
      </c>
      <c r="P2028" s="1015"/>
      <c r="Q2028" s="1015"/>
      <c r="R2028" s="1015">
        <v>150000</v>
      </c>
      <c r="S2028" s="1016">
        <v>150</v>
      </c>
    </row>
    <row r="2029" spans="1:19">
      <c r="A2029" s="1012" t="s">
        <v>2849</v>
      </c>
      <c r="B2029" s="1012"/>
      <c r="C2029" s="1012" t="s">
        <v>2850</v>
      </c>
      <c r="D2029" s="1012" t="s">
        <v>2851</v>
      </c>
      <c r="E2029" s="1012" t="s">
        <v>246</v>
      </c>
      <c r="F2029" s="1013">
        <v>39934</v>
      </c>
      <c r="G2029" s="1012" t="s">
        <v>284</v>
      </c>
      <c r="H2029" s="1015">
        <v>14738000</v>
      </c>
      <c r="I2029" s="1015">
        <v>0</v>
      </c>
      <c r="J2029" s="1015">
        <v>6933870.0499999998</v>
      </c>
      <c r="K2029" s="1012" t="s">
        <v>898</v>
      </c>
      <c r="L2029" s="1015"/>
      <c r="M2029" s="1015"/>
      <c r="N2029" s="1016"/>
      <c r="O2029" s="1015"/>
      <c r="P2029" s="1015"/>
      <c r="Q2029" s="1015"/>
      <c r="R2029" s="1015"/>
      <c r="S2029" s="1016"/>
    </row>
    <row r="2030" spans="1:19">
      <c r="A2030" s="1012" t="s">
        <v>2849</v>
      </c>
      <c r="B2030" s="1012" t="s">
        <v>283</v>
      </c>
      <c r="C2030" s="1012" t="s">
        <v>2850</v>
      </c>
      <c r="D2030" s="1012" t="s">
        <v>2851</v>
      </c>
      <c r="E2030" s="1012" t="s">
        <v>246</v>
      </c>
      <c r="F2030" s="1013">
        <v>41597</v>
      </c>
      <c r="G2030" s="1012" t="s">
        <v>283</v>
      </c>
      <c r="H2030" s="1015"/>
      <c r="I2030" s="1015"/>
      <c r="J2030" s="1015"/>
      <c r="K2030" s="1012" t="s">
        <v>283</v>
      </c>
      <c r="L2030" s="1015">
        <v>5672361.4400000004</v>
      </c>
      <c r="M2030" s="1015"/>
      <c r="N2030" s="1016">
        <v>14738</v>
      </c>
      <c r="O2030" s="1015">
        <v>384.88</v>
      </c>
      <c r="P2030" s="1015">
        <v>-9065638.5600000005</v>
      </c>
      <c r="Q2030" s="1015"/>
      <c r="R2030" s="1015"/>
      <c r="S2030" s="1016"/>
    </row>
    <row r="2031" spans="1:19">
      <c r="A2031" s="1012" t="s">
        <v>2849</v>
      </c>
      <c r="B2031" s="1012" t="s">
        <v>283</v>
      </c>
      <c r="C2031" s="1012" t="s">
        <v>2850</v>
      </c>
      <c r="D2031" s="1012" t="s">
        <v>2851</v>
      </c>
      <c r="E2031" s="1012" t="s">
        <v>246</v>
      </c>
      <c r="F2031" s="1013">
        <v>41645</v>
      </c>
      <c r="G2031" s="1012" t="s">
        <v>283</v>
      </c>
      <c r="H2031" s="1015"/>
      <c r="I2031" s="1015"/>
      <c r="J2031" s="1015"/>
      <c r="K2031" s="1012" t="s">
        <v>283</v>
      </c>
      <c r="L2031" s="1015"/>
      <c r="M2031" s="1015">
        <v>-56723.61</v>
      </c>
      <c r="N2031" s="1016"/>
      <c r="O2031" s="1015"/>
      <c r="P2031" s="1015"/>
      <c r="Q2031" s="1015"/>
      <c r="R2031" s="1015"/>
      <c r="S2031" s="1016"/>
    </row>
    <row r="2032" spans="1:19">
      <c r="A2032" s="1012" t="s">
        <v>2852</v>
      </c>
      <c r="B2032" s="1012" t="s">
        <v>858</v>
      </c>
      <c r="C2032" s="1012" t="s">
        <v>2853</v>
      </c>
      <c r="D2032" s="1012" t="s">
        <v>2051</v>
      </c>
      <c r="E2032" s="1012" t="s">
        <v>246</v>
      </c>
      <c r="F2032" s="1013">
        <v>39794</v>
      </c>
      <c r="G2032" s="1012" t="s">
        <v>284</v>
      </c>
      <c r="H2032" s="1015">
        <v>71000000</v>
      </c>
      <c r="I2032" s="1015">
        <v>0</v>
      </c>
      <c r="J2032" s="1015">
        <v>118453138.89</v>
      </c>
      <c r="K2032" s="1012" t="s">
        <v>1196</v>
      </c>
      <c r="L2032" s="1015"/>
      <c r="M2032" s="1015"/>
      <c r="N2032" s="1016"/>
      <c r="O2032" s="1015"/>
      <c r="P2032" s="1015"/>
      <c r="Q2032" s="1015"/>
      <c r="R2032" s="1015"/>
      <c r="S2032" s="1016"/>
    </row>
    <row r="2033" spans="1:19">
      <c r="A2033" s="1012" t="s">
        <v>2852</v>
      </c>
      <c r="B2033" s="1012" t="s">
        <v>283</v>
      </c>
      <c r="C2033" s="1012" t="s">
        <v>2853</v>
      </c>
      <c r="D2033" s="1012" t="s">
        <v>2051</v>
      </c>
      <c r="E2033" s="1012" t="s">
        <v>246</v>
      </c>
      <c r="F2033" s="1013">
        <v>41254</v>
      </c>
      <c r="G2033" s="1012" t="s">
        <v>283</v>
      </c>
      <c r="H2033" s="1015"/>
      <c r="I2033" s="1015"/>
      <c r="J2033" s="1015"/>
      <c r="K2033" s="1012" t="s">
        <v>283</v>
      </c>
      <c r="L2033" s="1015">
        <v>71000000</v>
      </c>
      <c r="M2033" s="1015"/>
      <c r="N2033" s="1016">
        <v>71000</v>
      </c>
      <c r="O2033" s="1015">
        <v>1000</v>
      </c>
      <c r="P2033" s="1015"/>
      <c r="Q2033" s="1015"/>
      <c r="R2033" s="1015"/>
      <c r="S2033" s="1016"/>
    </row>
    <row r="2034" spans="1:19">
      <c r="A2034" s="1012" t="s">
        <v>2852</v>
      </c>
      <c r="B2034" s="1012" t="s">
        <v>283</v>
      </c>
      <c r="C2034" s="1012" t="s">
        <v>2853</v>
      </c>
      <c r="D2034" s="1012" t="s">
        <v>2051</v>
      </c>
      <c r="E2034" s="1012" t="s">
        <v>246</v>
      </c>
      <c r="F2034" s="1013">
        <v>41670</v>
      </c>
      <c r="G2034" s="1012" t="s">
        <v>283</v>
      </c>
      <c r="H2034" s="1015"/>
      <c r="I2034" s="1015"/>
      <c r="J2034" s="1015"/>
      <c r="K2034" s="1012" t="s">
        <v>283</v>
      </c>
      <c r="L2034" s="1015"/>
      <c r="M2034" s="1015"/>
      <c r="N2034" s="1016"/>
      <c r="O2034" s="1015"/>
      <c r="P2034" s="1015"/>
      <c r="Q2034" s="1015"/>
      <c r="R2034" s="1015">
        <v>33263000</v>
      </c>
      <c r="S2034" s="1016">
        <v>2696203</v>
      </c>
    </row>
    <row r="2035" spans="1:19">
      <c r="A2035" s="1012" t="s">
        <v>2854</v>
      </c>
      <c r="B2035" s="1012" t="s">
        <v>972</v>
      </c>
      <c r="C2035" s="1012" t="s">
        <v>2855</v>
      </c>
      <c r="D2035" s="1012" t="s">
        <v>2856</v>
      </c>
      <c r="E2035" s="1012" t="s">
        <v>246</v>
      </c>
      <c r="F2035" s="1013">
        <v>39976</v>
      </c>
      <c r="G2035" s="1012" t="s">
        <v>285</v>
      </c>
      <c r="H2035" s="1015">
        <v>4700000</v>
      </c>
      <c r="I2035" s="1015">
        <v>0</v>
      </c>
      <c r="J2035" s="1015">
        <v>3694442.5</v>
      </c>
      <c r="K2035" s="1012" t="s">
        <v>898</v>
      </c>
      <c r="L2035" s="1015"/>
      <c r="M2035" s="1015"/>
      <c r="N2035" s="1016"/>
      <c r="O2035" s="1015"/>
      <c r="P2035" s="1015"/>
      <c r="Q2035" s="1015"/>
      <c r="R2035" s="1015"/>
      <c r="S2035" s="1016"/>
    </row>
    <row r="2036" spans="1:19">
      <c r="A2036" s="1012" t="s">
        <v>2854</v>
      </c>
      <c r="B2036" s="1012" t="s">
        <v>283</v>
      </c>
      <c r="C2036" s="1012" t="s">
        <v>2855</v>
      </c>
      <c r="D2036" s="1012" t="s">
        <v>2856</v>
      </c>
      <c r="E2036" s="1012" t="s">
        <v>246</v>
      </c>
      <c r="F2036" s="1013">
        <v>41494</v>
      </c>
      <c r="G2036" s="1012" t="s">
        <v>283</v>
      </c>
      <c r="H2036" s="1015"/>
      <c r="I2036" s="1015"/>
      <c r="J2036" s="1015"/>
      <c r="K2036" s="1012" t="s">
        <v>283</v>
      </c>
      <c r="L2036" s="1015">
        <v>325353.86</v>
      </c>
      <c r="M2036" s="1015"/>
      <c r="N2036" s="1016">
        <v>533</v>
      </c>
      <c r="O2036" s="1015">
        <v>610.41999999999996</v>
      </c>
      <c r="P2036" s="1015">
        <v>-207646.14</v>
      </c>
      <c r="Q2036" s="1015"/>
      <c r="R2036" s="1015"/>
      <c r="S2036" s="1016"/>
    </row>
    <row r="2037" spans="1:19">
      <c r="A2037" s="1012" t="s">
        <v>2854</v>
      </c>
      <c r="B2037" s="1012" t="s">
        <v>283</v>
      </c>
      <c r="C2037" s="1012" t="s">
        <v>2855</v>
      </c>
      <c r="D2037" s="1012" t="s">
        <v>2856</v>
      </c>
      <c r="E2037" s="1012" t="s">
        <v>246</v>
      </c>
      <c r="F2037" s="1013">
        <v>41498</v>
      </c>
      <c r="G2037" s="1012" t="s">
        <v>283</v>
      </c>
      <c r="H2037" s="1015"/>
      <c r="I2037" s="1015"/>
      <c r="J2037" s="1015"/>
      <c r="K2037" s="1012" t="s">
        <v>283</v>
      </c>
      <c r="L2037" s="1015">
        <v>2543620.14</v>
      </c>
      <c r="M2037" s="1015"/>
      <c r="N2037" s="1016">
        <v>4167</v>
      </c>
      <c r="O2037" s="1015">
        <v>610.41999999999996</v>
      </c>
      <c r="P2037" s="1015">
        <v>-1623379.86</v>
      </c>
      <c r="Q2037" s="1015"/>
      <c r="R2037" s="1015">
        <v>63481.25</v>
      </c>
      <c r="S2037" s="1016">
        <v>143</v>
      </c>
    </row>
    <row r="2038" spans="1:19">
      <c r="A2038" s="1012" t="s">
        <v>2854</v>
      </c>
      <c r="B2038" s="1012" t="s">
        <v>283</v>
      </c>
      <c r="C2038" s="1012" t="s">
        <v>2855</v>
      </c>
      <c r="D2038" s="1012" t="s">
        <v>2856</v>
      </c>
      <c r="E2038" s="1012" t="s">
        <v>246</v>
      </c>
      <c r="F2038" s="1013">
        <v>41529</v>
      </c>
      <c r="G2038" s="1012" t="s">
        <v>283</v>
      </c>
      <c r="H2038" s="1015"/>
      <c r="I2038" s="1015"/>
      <c r="J2038" s="1015"/>
      <c r="K2038" s="1012" t="s">
        <v>283</v>
      </c>
      <c r="L2038" s="1015"/>
      <c r="M2038" s="1015">
        <v>-25000</v>
      </c>
      <c r="N2038" s="1016"/>
      <c r="O2038" s="1015"/>
      <c r="P2038" s="1015"/>
      <c r="Q2038" s="1015"/>
      <c r="R2038" s="1015"/>
      <c r="S2038" s="1016"/>
    </row>
    <row r="2039" spans="1:19">
      <c r="A2039" s="1012" t="s">
        <v>2857</v>
      </c>
      <c r="B2039" s="1012" t="s">
        <v>891</v>
      </c>
      <c r="C2039" s="1012" t="s">
        <v>2858</v>
      </c>
      <c r="D2039" s="1012" t="s">
        <v>2859</v>
      </c>
      <c r="E2039" s="1012" t="s">
        <v>166</v>
      </c>
      <c r="F2039" s="1013">
        <v>39927</v>
      </c>
      <c r="G2039" s="1012" t="s">
        <v>285</v>
      </c>
      <c r="H2039" s="1015">
        <v>1500000</v>
      </c>
      <c r="I2039" s="1015">
        <v>0</v>
      </c>
      <c r="J2039" s="1015">
        <v>1898258.59</v>
      </c>
      <c r="K2039" s="1012" t="s">
        <v>1196</v>
      </c>
      <c r="L2039" s="1015"/>
      <c r="M2039" s="1015"/>
      <c r="N2039" s="1016"/>
      <c r="O2039" s="1015"/>
      <c r="P2039" s="1015"/>
      <c r="Q2039" s="1015"/>
      <c r="R2039" s="1015"/>
      <c r="S2039" s="1016"/>
    </row>
    <row r="2040" spans="1:19">
      <c r="A2040" s="1012" t="s">
        <v>2857</v>
      </c>
      <c r="B2040" s="1012" t="s">
        <v>283</v>
      </c>
      <c r="C2040" s="1012" t="s">
        <v>2858</v>
      </c>
      <c r="D2040" s="1012" t="s">
        <v>2859</v>
      </c>
      <c r="E2040" s="1012" t="s">
        <v>166</v>
      </c>
      <c r="F2040" s="1013">
        <v>41271</v>
      </c>
      <c r="G2040" s="1012" t="s">
        <v>283</v>
      </c>
      <c r="H2040" s="1015"/>
      <c r="I2040" s="1015"/>
      <c r="J2040" s="1015"/>
      <c r="K2040" s="1012" t="s">
        <v>283</v>
      </c>
      <c r="L2040" s="1015">
        <v>787500</v>
      </c>
      <c r="M2040" s="1015"/>
      <c r="N2040" s="1016">
        <v>787.5</v>
      </c>
      <c r="O2040" s="1015">
        <v>1000</v>
      </c>
      <c r="P2040" s="1015"/>
      <c r="Q2040" s="1015"/>
      <c r="R2040" s="1015"/>
      <c r="S2040" s="1016"/>
    </row>
    <row r="2041" spans="1:19">
      <c r="A2041" s="1012" t="s">
        <v>2857</v>
      </c>
      <c r="B2041" s="1012" t="s">
        <v>283</v>
      </c>
      <c r="C2041" s="1012" t="s">
        <v>2858</v>
      </c>
      <c r="D2041" s="1012" t="s">
        <v>2859</v>
      </c>
      <c r="E2041" s="1012" t="s">
        <v>166</v>
      </c>
      <c r="F2041" s="1013">
        <v>41465</v>
      </c>
      <c r="G2041" s="1012" t="s">
        <v>283</v>
      </c>
      <c r="H2041" s="1015"/>
      <c r="I2041" s="1015"/>
      <c r="J2041" s="1015"/>
      <c r="K2041" s="1012" t="s">
        <v>283</v>
      </c>
      <c r="L2041" s="1015">
        <v>712500</v>
      </c>
      <c r="M2041" s="1015"/>
      <c r="N2041" s="1016">
        <v>712.5</v>
      </c>
      <c r="O2041" s="1015">
        <v>1000</v>
      </c>
      <c r="P2041" s="1015"/>
      <c r="Q2041" s="1015"/>
      <c r="R2041" s="1015">
        <v>75000</v>
      </c>
      <c r="S2041" s="1016">
        <v>75</v>
      </c>
    </row>
    <row r="2042" spans="1:19">
      <c r="A2042" s="1012" t="s">
        <v>2860</v>
      </c>
      <c r="B2042" s="1012"/>
      <c r="C2042" s="1012" t="s">
        <v>2861</v>
      </c>
      <c r="D2042" s="1012" t="s">
        <v>2862</v>
      </c>
      <c r="E2042" s="1012" t="s">
        <v>239</v>
      </c>
      <c r="F2042" s="1013">
        <v>39801</v>
      </c>
      <c r="G2042" s="1012" t="s">
        <v>284</v>
      </c>
      <c r="H2042" s="1015">
        <v>25000000</v>
      </c>
      <c r="I2042" s="1015">
        <v>0</v>
      </c>
      <c r="J2042" s="1015">
        <v>30710646.329999998</v>
      </c>
      <c r="K2042" s="1012" t="s">
        <v>1196</v>
      </c>
      <c r="L2042" s="1015"/>
      <c r="M2042" s="1015"/>
      <c r="N2042" s="1016"/>
      <c r="O2042" s="1015"/>
      <c r="P2042" s="1015"/>
      <c r="Q2042" s="1015"/>
      <c r="R2042" s="1015"/>
      <c r="S2042" s="1016"/>
    </row>
    <row r="2043" spans="1:19">
      <c r="A2043" s="1012" t="s">
        <v>2860</v>
      </c>
      <c r="B2043" s="1012" t="s">
        <v>283</v>
      </c>
      <c r="C2043" s="1012" t="s">
        <v>2861</v>
      </c>
      <c r="D2043" s="1012" t="s">
        <v>2862</v>
      </c>
      <c r="E2043" s="1012" t="s">
        <v>239</v>
      </c>
      <c r="F2043" s="1013">
        <v>41122</v>
      </c>
      <c r="G2043" s="1012" t="s">
        <v>283</v>
      </c>
      <c r="H2043" s="1015"/>
      <c r="I2043" s="1015"/>
      <c r="J2043" s="1015"/>
      <c r="K2043" s="1012" t="s">
        <v>283</v>
      </c>
      <c r="L2043" s="1015">
        <v>25000000</v>
      </c>
      <c r="M2043" s="1015"/>
      <c r="N2043" s="1016">
        <v>25000</v>
      </c>
      <c r="O2043" s="1015">
        <v>1000</v>
      </c>
      <c r="P2043" s="1015"/>
      <c r="Q2043" s="1015"/>
      <c r="R2043" s="1015">
        <v>1189813</v>
      </c>
      <c r="S2043" s="1016">
        <v>367984.31</v>
      </c>
    </row>
    <row r="2044" spans="1:19">
      <c r="A2044" s="1012" t="s">
        <v>2863</v>
      </c>
      <c r="B2044" s="1012" t="s">
        <v>933</v>
      </c>
      <c r="C2044" s="1012" t="s">
        <v>2864</v>
      </c>
      <c r="D2044" s="1012" t="s">
        <v>2262</v>
      </c>
      <c r="E2044" s="1012" t="s">
        <v>188</v>
      </c>
      <c r="F2044" s="1013">
        <v>39843</v>
      </c>
      <c r="G2044" s="1012" t="s">
        <v>285</v>
      </c>
      <c r="H2044" s="1015">
        <v>110000000</v>
      </c>
      <c r="I2044" s="1015">
        <v>0</v>
      </c>
      <c r="J2044" s="1015">
        <v>131236874.33</v>
      </c>
      <c r="K2044" s="1012" t="s">
        <v>1196</v>
      </c>
      <c r="L2044" s="1015"/>
      <c r="M2044" s="1015"/>
      <c r="N2044" s="1016"/>
      <c r="O2044" s="1015"/>
      <c r="P2044" s="1015"/>
      <c r="Q2044" s="1015"/>
      <c r="R2044" s="1015"/>
      <c r="S2044" s="1016"/>
    </row>
    <row r="2045" spans="1:19">
      <c r="A2045" s="1012" t="s">
        <v>2863</v>
      </c>
      <c r="B2045" s="1012" t="s">
        <v>283</v>
      </c>
      <c r="C2045" s="1012" t="s">
        <v>2864</v>
      </c>
      <c r="D2045" s="1012" t="s">
        <v>2262</v>
      </c>
      <c r="E2045" s="1012" t="s">
        <v>188</v>
      </c>
      <c r="F2045" s="1013">
        <v>40801</v>
      </c>
      <c r="G2045" s="1012" t="s">
        <v>283</v>
      </c>
      <c r="H2045" s="1015"/>
      <c r="I2045" s="1015"/>
      <c r="J2045" s="1015"/>
      <c r="K2045" s="1012" t="s">
        <v>283</v>
      </c>
      <c r="L2045" s="1015">
        <v>110000000</v>
      </c>
      <c r="M2045" s="1015"/>
      <c r="N2045" s="1016">
        <v>110000</v>
      </c>
      <c r="O2045" s="1015">
        <v>1000</v>
      </c>
      <c r="P2045" s="1015"/>
      <c r="Q2045" s="1015"/>
      <c r="R2045" s="1015">
        <v>5500000</v>
      </c>
      <c r="S2045" s="1016">
        <v>5500</v>
      </c>
    </row>
    <row r="2046" spans="1:19">
      <c r="A2046" s="1012" t="s">
        <v>2865</v>
      </c>
      <c r="B2046" s="1012" t="s">
        <v>2795</v>
      </c>
      <c r="C2046" s="1012" t="s">
        <v>2866</v>
      </c>
      <c r="D2046" s="1012" t="s">
        <v>2820</v>
      </c>
      <c r="E2046" s="1012" t="s">
        <v>1072</v>
      </c>
      <c r="F2046" s="1013">
        <v>40158</v>
      </c>
      <c r="G2046" s="1012" t="s">
        <v>285</v>
      </c>
      <c r="H2046" s="1015">
        <v>12000000</v>
      </c>
      <c r="I2046" s="1015">
        <v>0</v>
      </c>
      <c r="J2046" s="1015">
        <v>14731826.23</v>
      </c>
      <c r="K2046" s="1012" t="s">
        <v>1196</v>
      </c>
      <c r="L2046" s="1015"/>
      <c r="M2046" s="1015"/>
      <c r="N2046" s="1016"/>
      <c r="O2046" s="1015"/>
      <c r="P2046" s="1015"/>
      <c r="Q2046" s="1015"/>
      <c r="R2046" s="1015"/>
      <c r="S2046" s="1016"/>
    </row>
    <row r="2047" spans="1:19">
      <c r="A2047" s="1012" t="s">
        <v>2865</v>
      </c>
      <c r="B2047" s="1012" t="s">
        <v>283</v>
      </c>
      <c r="C2047" s="1012" t="s">
        <v>2866</v>
      </c>
      <c r="D2047" s="1012" t="s">
        <v>2820</v>
      </c>
      <c r="E2047" s="1012" t="s">
        <v>1072</v>
      </c>
      <c r="F2047" s="1013">
        <v>41003</v>
      </c>
      <c r="G2047" s="1012" t="s">
        <v>283</v>
      </c>
      <c r="H2047" s="1015"/>
      <c r="I2047" s="1015"/>
      <c r="J2047" s="1015"/>
      <c r="K2047" s="1012" t="s">
        <v>283</v>
      </c>
      <c r="L2047" s="1015">
        <v>3000000</v>
      </c>
      <c r="M2047" s="1015"/>
      <c r="N2047" s="1016">
        <v>3000</v>
      </c>
      <c r="O2047" s="1015">
        <v>1000</v>
      </c>
      <c r="P2047" s="1015"/>
      <c r="Q2047" s="1015"/>
      <c r="R2047" s="1015"/>
      <c r="S2047" s="1016"/>
    </row>
    <row r="2048" spans="1:19">
      <c r="A2048" s="1012" t="s">
        <v>2865</v>
      </c>
      <c r="B2048" s="1012" t="s">
        <v>283</v>
      </c>
      <c r="C2048" s="1012" t="s">
        <v>2866</v>
      </c>
      <c r="D2048" s="1012" t="s">
        <v>2820</v>
      </c>
      <c r="E2048" s="1012" t="s">
        <v>1072</v>
      </c>
      <c r="F2048" s="1013">
        <v>41304</v>
      </c>
      <c r="G2048" s="1012" t="s">
        <v>283</v>
      </c>
      <c r="H2048" s="1015"/>
      <c r="I2048" s="1015"/>
      <c r="J2048" s="1015"/>
      <c r="K2048" s="1012" t="s">
        <v>283</v>
      </c>
      <c r="L2048" s="1015">
        <v>4000000</v>
      </c>
      <c r="M2048" s="1015"/>
      <c r="N2048" s="1016">
        <v>4000</v>
      </c>
      <c r="O2048" s="1015">
        <v>1000</v>
      </c>
      <c r="P2048" s="1015"/>
      <c r="Q2048" s="1015"/>
      <c r="R2048" s="1015"/>
      <c r="S2048" s="1016"/>
    </row>
    <row r="2049" spans="1:19">
      <c r="A2049" s="1012" t="s">
        <v>2865</v>
      </c>
      <c r="B2049" s="1012" t="s">
        <v>283</v>
      </c>
      <c r="C2049" s="1012" t="s">
        <v>2866</v>
      </c>
      <c r="D2049" s="1012" t="s">
        <v>2820</v>
      </c>
      <c r="E2049" s="1012" t="s">
        <v>1072</v>
      </c>
      <c r="F2049" s="1013">
        <v>41752</v>
      </c>
      <c r="G2049" s="1012" t="s">
        <v>283</v>
      </c>
      <c r="H2049" s="1015"/>
      <c r="I2049" s="1015"/>
      <c r="J2049" s="1015"/>
      <c r="K2049" s="1012" t="s">
        <v>283</v>
      </c>
      <c r="L2049" s="1015">
        <v>5000000</v>
      </c>
      <c r="M2049" s="1015"/>
      <c r="N2049" s="1016">
        <v>5000</v>
      </c>
      <c r="O2049" s="1015">
        <v>1000</v>
      </c>
      <c r="P2049" s="1015"/>
      <c r="Q2049" s="1015"/>
      <c r="R2049" s="1015">
        <v>478000</v>
      </c>
      <c r="S2049" s="1016">
        <v>478</v>
      </c>
    </row>
    <row r="2050" spans="1:19">
      <c r="A2050" s="1012" t="s">
        <v>2867</v>
      </c>
      <c r="B2050" s="1012" t="s">
        <v>858</v>
      </c>
      <c r="C2050" s="1012" t="s">
        <v>2868</v>
      </c>
      <c r="D2050" s="1012" t="s">
        <v>1122</v>
      </c>
      <c r="E2050" s="1012" t="s">
        <v>1072</v>
      </c>
      <c r="F2050" s="1013">
        <v>39801</v>
      </c>
      <c r="G2050" s="1012" t="s">
        <v>284</v>
      </c>
      <c r="H2050" s="1015">
        <v>22000000</v>
      </c>
      <c r="I2050" s="1015">
        <v>0</v>
      </c>
      <c r="J2050" s="1015">
        <v>23592311.109999999</v>
      </c>
      <c r="K2050" s="1012" t="s">
        <v>1196</v>
      </c>
      <c r="L2050" s="1015"/>
      <c r="M2050" s="1015"/>
      <c r="N2050" s="1016"/>
      <c r="O2050" s="1015"/>
      <c r="P2050" s="1015"/>
      <c r="Q2050" s="1015"/>
      <c r="R2050" s="1015"/>
      <c r="S2050" s="1016"/>
    </row>
    <row r="2051" spans="1:19">
      <c r="A2051" s="1012" t="s">
        <v>2867</v>
      </c>
      <c r="B2051" s="1012" t="s">
        <v>283</v>
      </c>
      <c r="C2051" s="1012" t="s">
        <v>2868</v>
      </c>
      <c r="D2051" s="1012" t="s">
        <v>1122</v>
      </c>
      <c r="E2051" s="1012" t="s">
        <v>1072</v>
      </c>
      <c r="F2051" s="1013">
        <v>40141</v>
      </c>
      <c r="G2051" s="1012" t="s">
        <v>283</v>
      </c>
      <c r="H2051" s="1015"/>
      <c r="I2051" s="1015"/>
      <c r="J2051" s="1015"/>
      <c r="K2051" s="1012" t="s">
        <v>283</v>
      </c>
      <c r="L2051" s="1015">
        <v>22000000</v>
      </c>
      <c r="M2051" s="1015"/>
      <c r="N2051" s="1016">
        <v>22000</v>
      </c>
      <c r="O2051" s="1015">
        <v>1000</v>
      </c>
      <c r="P2051" s="1015"/>
      <c r="Q2051" s="1015"/>
      <c r="R2051" s="1015"/>
      <c r="S2051" s="1016"/>
    </row>
    <row r="2052" spans="1:19">
      <c r="A2052" s="1012" t="s">
        <v>2867</v>
      </c>
      <c r="B2052" s="1012" t="s">
        <v>283</v>
      </c>
      <c r="C2052" s="1012" t="s">
        <v>2868</v>
      </c>
      <c r="D2052" s="1012" t="s">
        <v>1122</v>
      </c>
      <c r="E2052" s="1012" t="s">
        <v>1072</v>
      </c>
      <c r="F2052" s="1013">
        <v>40163</v>
      </c>
      <c r="G2052" s="1012" t="s">
        <v>283</v>
      </c>
      <c r="H2052" s="1015"/>
      <c r="I2052" s="1015"/>
      <c r="J2052" s="1015"/>
      <c r="K2052" s="1012" t="s">
        <v>283</v>
      </c>
      <c r="L2052" s="1015"/>
      <c r="M2052" s="1015"/>
      <c r="N2052" s="1016"/>
      <c r="O2052" s="1015"/>
      <c r="P2052" s="1015"/>
      <c r="Q2052" s="1015"/>
      <c r="R2052" s="1015">
        <v>568700</v>
      </c>
      <c r="S2052" s="1016">
        <v>390071</v>
      </c>
    </row>
    <row r="2053" spans="1:19">
      <c r="A2053" s="1012" t="s">
        <v>2869</v>
      </c>
      <c r="B2053" s="1012" t="s">
        <v>1354</v>
      </c>
      <c r="C2053" s="1012" t="s">
        <v>2870</v>
      </c>
      <c r="D2053" s="1012" t="s">
        <v>2871</v>
      </c>
      <c r="E2053" s="1012" t="s">
        <v>188</v>
      </c>
      <c r="F2053" s="1013">
        <v>39829</v>
      </c>
      <c r="G2053" s="1012" t="s">
        <v>284</v>
      </c>
      <c r="H2053" s="1015">
        <v>26380000</v>
      </c>
      <c r="I2053" s="1015">
        <v>0</v>
      </c>
      <c r="J2053" s="1015">
        <v>30628344.449999999</v>
      </c>
      <c r="K2053" s="1012" t="s">
        <v>1196</v>
      </c>
      <c r="L2053" s="1015"/>
      <c r="M2053" s="1015"/>
      <c r="N2053" s="1016"/>
      <c r="O2053" s="1015"/>
      <c r="P2053" s="1015"/>
      <c r="Q2053" s="1015"/>
      <c r="R2053" s="1015"/>
      <c r="S2053" s="1016"/>
    </row>
    <row r="2054" spans="1:19">
      <c r="A2054" s="1012" t="s">
        <v>2869</v>
      </c>
      <c r="B2054" s="1012" t="s">
        <v>283</v>
      </c>
      <c r="C2054" s="1012" t="s">
        <v>2870</v>
      </c>
      <c r="D2054" s="1012" t="s">
        <v>2871</v>
      </c>
      <c r="E2054" s="1012" t="s">
        <v>188</v>
      </c>
      <c r="F2054" s="1013">
        <v>40555</v>
      </c>
      <c r="G2054" s="1012" t="s">
        <v>283</v>
      </c>
      <c r="H2054" s="1015"/>
      <c r="I2054" s="1015"/>
      <c r="J2054" s="1015"/>
      <c r="K2054" s="1012" t="s">
        <v>283</v>
      </c>
      <c r="L2054" s="1015">
        <v>26380000</v>
      </c>
      <c r="M2054" s="1015"/>
      <c r="N2054" s="1016">
        <v>26380</v>
      </c>
      <c r="O2054" s="1015">
        <v>1000</v>
      </c>
      <c r="P2054" s="1015"/>
      <c r="Q2054" s="1015"/>
      <c r="R2054" s="1015"/>
      <c r="S2054" s="1016"/>
    </row>
    <row r="2055" spans="1:19">
      <c r="A2055" s="1012" t="s">
        <v>2869</v>
      </c>
      <c r="B2055" s="1012" t="s">
        <v>283</v>
      </c>
      <c r="C2055" s="1012" t="s">
        <v>2870</v>
      </c>
      <c r="D2055" s="1012" t="s">
        <v>2871</v>
      </c>
      <c r="E2055" s="1012" t="s">
        <v>188</v>
      </c>
      <c r="F2055" s="1013">
        <v>40604</v>
      </c>
      <c r="G2055" s="1012" t="s">
        <v>283</v>
      </c>
      <c r="H2055" s="1015"/>
      <c r="I2055" s="1015"/>
      <c r="J2055" s="1015"/>
      <c r="K2055" s="1012" t="s">
        <v>283</v>
      </c>
      <c r="L2055" s="1015"/>
      <c r="M2055" s="1015"/>
      <c r="N2055" s="1016"/>
      <c r="O2055" s="1015"/>
      <c r="P2055" s="1015"/>
      <c r="Q2055" s="1015"/>
      <c r="R2055" s="1015">
        <v>1625000</v>
      </c>
      <c r="S2055" s="1016">
        <v>246082</v>
      </c>
    </row>
    <row r="2056" spans="1:19">
      <c r="A2056" s="1012" t="s">
        <v>2872</v>
      </c>
      <c r="B2056" s="1012" t="s">
        <v>858</v>
      </c>
      <c r="C2056" s="1012" t="s">
        <v>2873</v>
      </c>
      <c r="D2056" s="1012" t="s">
        <v>1749</v>
      </c>
      <c r="E2056" s="1012" t="s">
        <v>188</v>
      </c>
      <c r="F2056" s="1013">
        <v>39766</v>
      </c>
      <c r="G2056" s="1012" t="s">
        <v>284</v>
      </c>
      <c r="H2056" s="1015">
        <v>200000000</v>
      </c>
      <c r="I2056" s="1015">
        <v>0</v>
      </c>
      <c r="J2056" s="1015">
        <v>220749985.18000001</v>
      </c>
      <c r="K2056" s="1012" t="s">
        <v>1196</v>
      </c>
      <c r="L2056" s="1015"/>
      <c r="M2056" s="1015"/>
      <c r="N2056" s="1016"/>
      <c r="O2056" s="1015"/>
      <c r="P2056" s="1015"/>
      <c r="Q2056" s="1015"/>
      <c r="R2056" s="1015"/>
      <c r="S2056" s="1016"/>
    </row>
    <row r="2057" spans="1:19">
      <c r="A2057" s="1012" t="s">
        <v>2872</v>
      </c>
      <c r="B2057" s="1012" t="s">
        <v>283</v>
      </c>
      <c r="C2057" s="1012" t="s">
        <v>2873</v>
      </c>
      <c r="D2057" s="1012" t="s">
        <v>1749</v>
      </c>
      <c r="E2057" s="1012" t="s">
        <v>188</v>
      </c>
      <c r="F2057" s="1013">
        <v>39960</v>
      </c>
      <c r="G2057" s="1012" t="s">
        <v>283</v>
      </c>
      <c r="H2057" s="1015"/>
      <c r="I2057" s="1015"/>
      <c r="J2057" s="1015"/>
      <c r="K2057" s="1012" t="s">
        <v>283</v>
      </c>
      <c r="L2057" s="1015">
        <v>200000000</v>
      </c>
      <c r="M2057" s="1015"/>
      <c r="N2057" s="1016">
        <v>200000</v>
      </c>
      <c r="O2057" s="1015">
        <v>1000</v>
      </c>
      <c r="P2057" s="1015"/>
      <c r="Q2057" s="1015"/>
      <c r="R2057" s="1015"/>
      <c r="S2057" s="1016"/>
    </row>
    <row r="2058" spans="1:19">
      <c r="A2058" s="1012" t="s">
        <v>2872</v>
      </c>
      <c r="B2058" s="1012" t="s">
        <v>283</v>
      </c>
      <c r="C2058" s="1012" t="s">
        <v>2873</v>
      </c>
      <c r="D2058" s="1012" t="s">
        <v>1749</v>
      </c>
      <c r="E2058" s="1012" t="s">
        <v>188</v>
      </c>
      <c r="F2058" s="1013">
        <v>40252</v>
      </c>
      <c r="G2058" s="1012" t="s">
        <v>283</v>
      </c>
      <c r="H2058" s="1015"/>
      <c r="I2058" s="1015"/>
      <c r="J2058" s="1015"/>
      <c r="K2058" s="1012" t="s">
        <v>283</v>
      </c>
      <c r="L2058" s="1015"/>
      <c r="M2058" s="1015"/>
      <c r="N2058" s="1016"/>
      <c r="O2058" s="1015"/>
      <c r="P2058" s="1015"/>
      <c r="Q2058" s="1015"/>
      <c r="R2058" s="1015">
        <v>15388874.07</v>
      </c>
      <c r="S2058" s="1016">
        <v>1707456</v>
      </c>
    </row>
    <row r="2059" spans="1:19">
      <c r="A2059" s="1012" t="s">
        <v>2874</v>
      </c>
      <c r="B2059" s="1012" t="s">
        <v>1930</v>
      </c>
      <c r="C2059" s="1012" t="s">
        <v>2875</v>
      </c>
      <c r="D2059" s="1012" t="s">
        <v>2876</v>
      </c>
      <c r="E2059" s="1012" t="s">
        <v>246</v>
      </c>
      <c r="F2059" s="1013">
        <v>39843</v>
      </c>
      <c r="G2059" s="1012" t="s">
        <v>284</v>
      </c>
      <c r="H2059" s="1015">
        <v>6633000</v>
      </c>
      <c r="I2059" s="1015">
        <v>0</v>
      </c>
      <c r="J2059" s="1015">
        <v>15317317.859999999</v>
      </c>
      <c r="K2059" s="1012" t="s">
        <v>1196</v>
      </c>
      <c r="L2059" s="1015"/>
      <c r="M2059" s="1015"/>
      <c r="N2059" s="1016"/>
      <c r="O2059" s="1015"/>
      <c r="P2059" s="1015"/>
      <c r="Q2059" s="1015"/>
      <c r="R2059" s="1015"/>
      <c r="S2059" s="1016"/>
    </row>
    <row r="2060" spans="1:19">
      <c r="A2060" s="1012" t="s">
        <v>2874</v>
      </c>
      <c r="B2060" s="1012" t="s">
        <v>283</v>
      </c>
      <c r="C2060" s="1012" t="s">
        <v>2875</v>
      </c>
      <c r="D2060" s="1012" t="s">
        <v>2876</v>
      </c>
      <c r="E2060" s="1012" t="s">
        <v>246</v>
      </c>
      <c r="F2060" s="1013">
        <v>40116</v>
      </c>
      <c r="G2060" s="1012" t="s">
        <v>283</v>
      </c>
      <c r="H2060" s="1015">
        <v>6842000</v>
      </c>
      <c r="I2060" s="1015"/>
      <c r="J2060" s="1015"/>
      <c r="K2060" s="1012" t="s">
        <v>283</v>
      </c>
      <c r="L2060" s="1015"/>
      <c r="M2060" s="1015"/>
      <c r="N2060" s="1016"/>
      <c r="O2060" s="1015"/>
      <c r="P2060" s="1015"/>
      <c r="Q2060" s="1015"/>
      <c r="R2060" s="1015"/>
      <c r="S2060" s="1016"/>
    </row>
    <row r="2061" spans="1:19">
      <c r="A2061" s="1012" t="s">
        <v>2874</v>
      </c>
      <c r="B2061" s="1012" t="s">
        <v>283</v>
      </c>
      <c r="C2061" s="1012" t="s">
        <v>2875</v>
      </c>
      <c r="D2061" s="1012" t="s">
        <v>2876</v>
      </c>
      <c r="E2061" s="1012" t="s">
        <v>246</v>
      </c>
      <c r="F2061" s="1013">
        <v>40759</v>
      </c>
      <c r="G2061" s="1012" t="s">
        <v>283</v>
      </c>
      <c r="H2061" s="1015"/>
      <c r="I2061" s="1015"/>
      <c r="J2061" s="1015"/>
      <c r="K2061" s="1012" t="s">
        <v>283</v>
      </c>
      <c r="L2061" s="1015">
        <v>13475000</v>
      </c>
      <c r="M2061" s="1015"/>
      <c r="N2061" s="1016">
        <v>13475</v>
      </c>
      <c r="O2061" s="1015">
        <v>1000</v>
      </c>
      <c r="P2061" s="1015"/>
      <c r="Q2061" s="1015"/>
      <c r="R2061" s="1015">
        <v>332000</v>
      </c>
      <c r="S2061" s="1016">
        <v>332</v>
      </c>
    </row>
    <row r="2062" spans="1:19">
      <c r="A2062" s="1012" t="s">
        <v>2877</v>
      </c>
      <c r="B2062" s="1012" t="s">
        <v>972</v>
      </c>
      <c r="C2062" s="1012" t="s">
        <v>2878</v>
      </c>
      <c r="D2062" s="1012" t="s">
        <v>2879</v>
      </c>
      <c r="E2062" s="1012" t="s">
        <v>217</v>
      </c>
      <c r="F2062" s="1013">
        <v>39990</v>
      </c>
      <c r="G2062" s="1012" t="s">
        <v>285</v>
      </c>
      <c r="H2062" s="1015">
        <v>5625000</v>
      </c>
      <c r="I2062" s="1015">
        <v>0</v>
      </c>
      <c r="J2062" s="1015">
        <v>6398893.4400000004</v>
      </c>
      <c r="K2062" s="1012" t="s">
        <v>898</v>
      </c>
      <c r="L2062" s="1015"/>
      <c r="M2062" s="1015"/>
      <c r="N2062" s="1016"/>
      <c r="O2062" s="1015"/>
      <c r="P2062" s="1015"/>
      <c r="Q2062" s="1015"/>
      <c r="R2062" s="1015"/>
      <c r="S2062" s="1016"/>
    </row>
    <row r="2063" spans="1:19">
      <c r="A2063" s="1012" t="s">
        <v>2877</v>
      </c>
      <c r="B2063" s="1012" t="s">
        <v>283</v>
      </c>
      <c r="C2063" s="1012" t="s">
        <v>2878</v>
      </c>
      <c r="D2063" s="1012" t="s">
        <v>2879</v>
      </c>
      <c r="E2063" s="1012" t="s">
        <v>217</v>
      </c>
      <c r="F2063" s="1013">
        <v>41311</v>
      </c>
      <c r="G2063" s="1012" t="s">
        <v>283</v>
      </c>
      <c r="H2063" s="1015"/>
      <c r="I2063" s="1015"/>
      <c r="J2063" s="1015"/>
      <c r="K2063" s="1012" t="s">
        <v>283</v>
      </c>
      <c r="L2063" s="1015">
        <v>4831002.8</v>
      </c>
      <c r="M2063" s="1015"/>
      <c r="N2063" s="1016">
        <v>5212</v>
      </c>
      <c r="O2063" s="1015">
        <v>926.9</v>
      </c>
      <c r="P2063" s="1015">
        <v>-380997.2</v>
      </c>
      <c r="Q2063" s="1015"/>
      <c r="R2063" s="1015">
        <v>18644.66</v>
      </c>
      <c r="S2063" s="1016">
        <v>19</v>
      </c>
    </row>
    <row r="2064" spans="1:19">
      <c r="A2064" s="1012" t="s">
        <v>2877</v>
      </c>
      <c r="B2064" s="1012" t="s">
        <v>283</v>
      </c>
      <c r="C2064" s="1012" t="s">
        <v>2878</v>
      </c>
      <c r="D2064" s="1012" t="s">
        <v>2879</v>
      </c>
      <c r="E2064" s="1012" t="s">
        <v>217</v>
      </c>
      <c r="F2064" s="1013">
        <v>41312</v>
      </c>
      <c r="G2064" s="1012" t="s">
        <v>283</v>
      </c>
      <c r="H2064" s="1015"/>
      <c r="I2064" s="1015"/>
      <c r="J2064" s="1015"/>
      <c r="K2064" s="1012" t="s">
        <v>283</v>
      </c>
      <c r="L2064" s="1015">
        <v>92690</v>
      </c>
      <c r="M2064" s="1015"/>
      <c r="N2064" s="1016">
        <v>100</v>
      </c>
      <c r="O2064" s="1015">
        <v>926.9</v>
      </c>
      <c r="P2064" s="1015">
        <v>-7310</v>
      </c>
      <c r="Q2064" s="1015"/>
      <c r="R2064" s="1015">
        <v>147194.69</v>
      </c>
      <c r="S2064" s="1016">
        <v>150</v>
      </c>
    </row>
    <row r="2065" spans="1:19">
      <c r="A2065" s="1012" t="s">
        <v>2877</v>
      </c>
      <c r="B2065" s="1012" t="s">
        <v>283</v>
      </c>
      <c r="C2065" s="1012" t="s">
        <v>2878</v>
      </c>
      <c r="D2065" s="1012" t="s">
        <v>2879</v>
      </c>
      <c r="E2065" s="1012" t="s">
        <v>217</v>
      </c>
      <c r="F2065" s="1013">
        <v>41313</v>
      </c>
      <c r="G2065" s="1012" t="s">
        <v>283</v>
      </c>
      <c r="H2065" s="1015"/>
      <c r="I2065" s="1015"/>
      <c r="J2065" s="1015"/>
      <c r="K2065" s="1012" t="s">
        <v>283</v>
      </c>
      <c r="L2065" s="1015">
        <v>290119.7</v>
      </c>
      <c r="M2065" s="1015"/>
      <c r="N2065" s="1016">
        <v>313</v>
      </c>
      <c r="O2065" s="1015">
        <v>926.9</v>
      </c>
      <c r="P2065" s="1015">
        <v>-22880.3</v>
      </c>
      <c r="Q2065" s="1015"/>
      <c r="R2065" s="1015"/>
      <c r="S2065" s="1016"/>
    </row>
    <row r="2066" spans="1:19">
      <c r="A2066" s="1012" t="s">
        <v>2877</v>
      </c>
      <c r="B2066" s="1012" t="s">
        <v>283</v>
      </c>
      <c r="C2066" s="1012" t="s">
        <v>2878</v>
      </c>
      <c r="D2066" s="1012" t="s">
        <v>2879</v>
      </c>
      <c r="E2066" s="1012" t="s">
        <v>217</v>
      </c>
      <c r="F2066" s="1013">
        <v>41359</v>
      </c>
      <c r="G2066" s="1012" t="s">
        <v>283</v>
      </c>
      <c r="H2066" s="1015"/>
      <c r="I2066" s="1015"/>
      <c r="J2066" s="1015"/>
      <c r="K2066" s="1012" t="s">
        <v>283</v>
      </c>
      <c r="L2066" s="1015"/>
      <c r="M2066" s="1015">
        <v>-52138.13</v>
      </c>
      <c r="N2066" s="1016"/>
      <c r="O2066" s="1015"/>
      <c r="P2066" s="1015"/>
      <c r="Q2066" s="1015"/>
      <c r="R2066" s="1015"/>
      <c r="S2066" s="1016"/>
    </row>
    <row r="2067" spans="1:19">
      <c r="A2067" s="1012" t="s">
        <v>2880</v>
      </c>
      <c r="B2067" s="1012" t="s">
        <v>858</v>
      </c>
      <c r="C2067" s="1012" t="s">
        <v>2881</v>
      </c>
      <c r="D2067" s="1012" t="s">
        <v>2882</v>
      </c>
      <c r="E2067" s="1012" t="s">
        <v>149</v>
      </c>
      <c r="F2067" s="1013">
        <v>39773</v>
      </c>
      <c r="G2067" s="1012" t="s">
        <v>284</v>
      </c>
      <c r="H2067" s="1015">
        <v>400000000</v>
      </c>
      <c r="I2067" s="1015">
        <v>0</v>
      </c>
      <c r="J2067" s="1015">
        <v>457333286.50999999</v>
      </c>
      <c r="K2067" s="1012" t="s">
        <v>1196</v>
      </c>
      <c r="L2067" s="1015"/>
      <c r="M2067" s="1015"/>
      <c r="N2067" s="1016"/>
      <c r="O2067" s="1015"/>
      <c r="P2067" s="1015"/>
      <c r="Q2067" s="1015"/>
      <c r="R2067" s="1015"/>
      <c r="S2067" s="1016"/>
    </row>
    <row r="2068" spans="1:19">
      <c r="A2068" s="1012" t="s">
        <v>2880</v>
      </c>
      <c r="B2068" s="1012" t="s">
        <v>283</v>
      </c>
      <c r="C2068" s="1012" t="s">
        <v>2881</v>
      </c>
      <c r="D2068" s="1012" t="s">
        <v>2882</v>
      </c>
      <c r="E2068" s="1012" t="s">
        <v>149</v>
      </c>
      <c r="F2068" s="1013">
        <v>40240</v>
      </c>
      <c r="G2068" s="1012" t="s">
        <v>283</v>
      </c>
      <c r="H2068" s="1015"/>
      <c r="I2068" s="1015"/>
      <c r="J2068" s="1015"/>
      <c r="K2068" s="1012" t="s">
        <v>283</v>
      </c>
      <c r="L2068" s="1015">
        <v>100000000</v>
      </c>
      <c r="M2068" s="1015"/>
      <c r="N2068" s="1016">
        <v>100000</v>
      </c>
      <c r="O2068" s="1015">
        <v>1000</v>
      </c>
      <c r="P2068" s="1015"/>
      <c r="Q2068" s="1015"/>
      <c r="R2068" s="1015"/>
      <c r="S2068" s="1016"/>
    </row>
    <row r="2069" spans="1:19">
      <c r="A2069" s="1012" t="s">
        <v>2880</v>
      </c>
      <c r="B2069" s="1012" t="s">
        <v>283</v>
      </c>
      <c r="C2069" s="1012" t="s">
        <v>2881</v>
      </c>
      <c r="D2069" s="1012" t="s">
        <v>2882</v>
      </c>
      <c r="E2069" s="1012" t="s">
        <v>149</v>
      </c>
      <c r="F2069" s="1013">
        <v>40464</v>
      </c>
      <c r="G2069" s="1012" t="s">
        <v>283</v>
      </c>
      <c r="H2069" s="1015"/>
      <c r="I2069" s="1015"/>
      <c r="J2069" s="1015"/>
      <c r="K2069" s="1012" t="s">
        <v>283</v>
      </c>
      <c r="L2069" s="1015">
        <v>100000000</v>
      </c>
      <c r="M2069" s="1015"/>
      <c r="N2069" s="1016">
        <v>100000</v>
      </c>
      <c r="O2069" s="1015">
        <v>1000</v>
      </c>
      <c r="P2069" s="1015"/>
      <c r="Q2069" s="1015"/>
      <c r="R2069" s="1015"/>
      <c r="S2069" s="1016"/>
    </row>
    <row r="2070" spans="1:19">
      <c r="A2070" s="1012" t="s">
        <v>2880</v>
      </c>
      <c r="B2070" s="1012" t="s">
        <v>283</v>
      </c>
      <c r="C2070" s="1012" t="s">
        <v>2881</v>
      </c>
      <c r="D2070" s="1012" t="s">
        <v>2882</v>
      </c>
      <c r="E2070" s="1012" t="s">
        <v>149</v>
      </c>
      <c r="F2070" s="1013">
        <v>40541</v>
      </c>
      <c r="G2070" s="1012" t="s">
        <v>283</v>
      </c>
      <c r="H2070" s="1015"/>
      <c r="I2070" s="1015"/>
      <c r="J2070" s="1015"/>
      <c r="K2070" s="1012" t="s">
        <v>283</v>
      </c>
      <c r="L2070" s="1015">
        <v>200000000</v>
      </c>
      <c r="M2070" s="1015"/>
      <c r="N2070" s="1016">
        <v>200000</v>
      </c>
      <c r="O2070" s="1015">
        <v>1000</v>
      </c>
      <c r="P2070" s="1015"/>
      <c r="Q2070" s="1015"/>
      <c r="R2070" s="1015"/>
      <c r="S2070" s="1016"/>
    </row>
    <row r="2071" spans="1:19">
      <c r="A2071" s="1012" t="s">
        <v>2880</v>
      </c>
      <c r="B2071" s="1012" t="s">
        <v>283</v>
      </c>
      <c r="C2071" s="1012" t="s">
        <v>2881</v>
      </c>
      <c r="D2071" s="1012" t="s">
        <v>2882</v>
      </c>
      <c r="E2071" s="1012" t="s">
        <v>149</v>
      </c>
      <c r="F2071" s="1013">
        <v>40702</v>
      </c>
      <c r="G2071" s="1012" t="s">
        <v>283</v>
      </c>
      <c r="H2071" s="1015"/>
      <c r="I2071" s="1015"/>
      <c r="J2071" s="1015"/>
      <c r="K2071" s="1012" t="s">
        <v>283</v>
      </c>
      <c r="L2071" s="1015"/>
      <c r="M2071" s="1015"/>
      <c r="N2071" s="1016"/>
      <c r="O2071" s="1015"/>
      <c r="P2071" s="1015"/>
      <c r="Q2071" s="1015"/>
      <c r="R2071" s="1015">
        <v>20388842.059999999</v>
      </c>
      <c r="S2071" s="1016">
        <v>3282276</v>
      </c>
    </row>
    <row r="2072" spans="1:19">
      <c r="A2072" s="1012" t="s">
        <v>2883</v>
      </c>
      <c r="B2072" s="1012" t="s">
        <v>858</v>
      </c>
      <c r="C2072" s="1012" t="s">
        <v>2884</v>
      </c>
      <c r="D2072" s="1012" t="s">
        <v>1485</v>
      </c>
      <c r="E2072" s="1012" t="s">
        <v>109</v>
      </c>
      <c r="F2072" s="1013">
        <v>39749</v>
      </c>
      <c r="G2072" s="1012" t="s">
        <v>284</v>
      </c>
      <c r="H2072" s="1015">
        <v>25000000000</v>
      </c>
      <c r="I2072" s="1015">
        <v>0</v>
      </c>
      <c r="J2072" s="1015">
        <v>27281347113.950001</v>
      </c>
      <c r="K2072" s="1012" t="s">
        <v>1196</v>
      </c>
      <c r="L2072" s="1015"/>
      <c r="M2072" s="1015"/>
      <c r="N2072" s="1016"/>
      <c r="O2072" s="1015"/>
      <c r="P2072" s="1015"/>
      <c r="Q2072" s="1015"/>
      <c r="R2072" s="1015"/>
      <c r="S2072" s="1016"/>
    </row>
    <row r="2073" spans="1:19">
      <c r="A2073" s="1012" t="s">
        <v>2883</v>
      </c>
      <c r="B2073" s="1012" t="s">
        <v>283</v>
      </c>
      <c r="C2073" s="1012" t="s">
        <v>2884</v>
      </c>
      <c r="D2073" s="1012" t="s">
        <v>1485</v>
      </c>
      <c r="E2073" s="1012" t="s">
        <v>109</v>
      </c>
      <c r="F2073" s="1013">
        <v>40170</v>
      </c>
      <c r="G2073" s="1012" t="s">
        <v>283</v>
      </c>
      <c r="H2073" s="1015"/>
      <c r="I2073" s="1015"/>
      <c r="J2073" s="1015"/>
      <c r="K2073" s="1012" t="s">
        <v>283</v>
      </c>
      <c r="L2073" s="1015">
        <v>25000000000</v>
      </c>
      <c r="M2073" s="1015"/>
      <c r="N2073" s="1016">
        <v>25000</v>
      </c>
      <c r="O2073" s="1015">
        <v>1000000</v>
      </c>
      <c r="P2073" s="1015"/>
      <c r="Q2073" s="1015"/>
      <c r="R2073" s="1015"/>
      <c r="S2073" s="1016"/>
    </row>
    <row r="2074" spans="1:19">
      <c r="A2074" s="1012" t="s">
        <v>2883</v>
      </c>
      <c r="B2074" s="1012" t="s">
        <v>283</v>
      </c>
      <c r="C2074" s="1012" t="s">
        <v>2884</v>
      </c>
      <c r="D2074" s="1012" t="s">
        <v>1485</v>
      </c>
      <c r="E2074" s="1012" t="s">
        <v>109</v>
      </c>
      <c r="F2074" s="1013">
        <v>40324</v>
      </c>
      <c r="G2074" s="1012" t="s">
        <v>283</v>
      </c>
      <c r="H2074" s="1015"/>
      <c r="I2074" s="1015"/>
      <c r="J2074" s="1015"/>
      <c r="K2074" s="1012" t="s">
        <v>283</v>
      </c>
      <c r="L2074" s="1015"/>
      <c r="M2074" s="1015"/>
      <c r="N2074" s="1016"/>
      <c r="O2074" s="1015"/>
      <c r="P2074" s="1015"/>
      <c r="Q2074" s="1015"/>
      <c r="R2074" s="1015">
        <v>840374891.73000002</v>
      </c>
      <c r="S2074" s="1016">
        <v>110261688</v>
      </c>
    </row>
    <row r="2075" spans="1:19">
      <c r="A2075" s="1012" t="s">
        <v>2885</v>
      </c>
      <c r="B2075" s="1012" t="s">
        <v>858</v>
      </c>
      <c r="C2075" s="1012" t="s">
        <v>2886</v>
      </c>
      <c r="D2075" s="1012" t="s">
        <v>2887</v>
      </c>
      <c r="E2075" s="1012" t="s">
        <v>1238</v>
      </c>
      <c r="F2075" s="1013">
        <v>39787</v>
      </c>
      <c r="G2075" s="1012" t="s">
        <v>284</v>
      </c>
      <c r="H2075" s="1015">
        <v>75000000</v>
      </c>
      <c r="I2075" s="1015">
        <v>0</v>
      </c>
      <c r="J2075" s="1015">
        <v>78804166.670000002</v>
      </c>
      <c r="K2075" s="1012" t="s">
        <v>1196</v>
      </c>
      <c r="L2075" s="1015"/>
      <c r="M2075" s="1015"/>
      <c r="N2075" s="1016"/>
      <c r="O2075" s="1015"/>
      <c r="P2075" s="1015"/>
      <c r="Q2075" s="1015"/>
      <c r="R2075" s="1015"/>
      <c r="S2075" s="1016"/>
    </row>
    <row r="2076" spans="1:19">
      <c r="A2076" s="1012" t="s">
        <v>2885</v>
      </c>
      <c r="B2076" s="1012" t="s">
        <v>283</v>
      </c>
      <c r="C2076" s="1012" t="s">
        <v>2886</v>
      </c>
      <c r="D2076" s="1012" t="s">
        <v>2887</v>
      </c>
      <c r="E2076" s="1012" t="s">
        <v>1238</v>
      </c>
      <c r="F2076" s="1013">
        <v>40065</v>
      </c>
      <c r="G2076" s="1012" t="s">
        <v>283</v>
      </c>
      <c r="H2076" s="1015"/>
      <c r="I2076" s="1015"/>
      <c r="J2076" s="1015"/>
      <c r="K2076" s="1012" t="s">
        <v>283</v>
      </c>
      <c r="L2076" s="1015">
        <v>75000000</v>
      </c>
      <c r="M2076" s="1015"/>
      <c r="N2076" s="1016">
        <v>75000</v>
      </c>
      <c r="O2076" s="1015">
        <v>1000</v>
      </c>
      <c r="P2076" s="1015"/>
      <c r="Q2076" s="1015"/>
      <c r="R2076" s="1015"/>
      <c r="S2076" s="1016"/>
    </row>
    <row r="2077" spans="1:19">
      <c r="A2077" s="1012" t="s">
        <v>2885</v>
      </c>
      <c r="B2077" s="1012" t="s">
        <v>283</v>
      </c>
      <c r="C2077" s="1012" t="s">
        <v>2886</v>
      </c>
      <c r="D2077" s="1012" t="s">
        <v>2887</v>
      </c>
      <c r="E2077" s="1012" t="s">
        <v>1238</v>
      </c>
      <c r="F2077" s="1013">
        <v>40170</v>
      </c>
      <c r="G2077" s="1012" t="s">
        <v>283</v>
      </c>
      <c r="H2077" s="1015"/>
      <c r="I2077" s="1015"/>
      <c r="J2077" s="1015"/>
      <c r="K2077" s="1012" t="s">
        <v>283</v>
      </c>
      <c r="L2077" s="1015"/>
      <c r="M2077" s="1015"/>
      <c r="N2077" s="1016"/>
      <c r="O2077" s="1015"/>
      <c r="P2077" s="1015"/>
      <c r="Q2077" s="1015"/>
      <c r="R2077" s="1015">
        <v>950000</v>
      </c>
      <c r="S2077" s="1016">
        <v>439282</v>
      </c>
    </row>
    <row r="2078" spans="1:19">
      <c r="A2078" s="1012" t="s">
        <v>2888</v>
      </c>
      <c r="B2078" s="1012" t="s">
        <v>858</v>
      </c>
      <c r="C2078" s="1012" t="s">
        <v>2889</v>
      </c>
      <c r="D2078" s="1012" t="s">
        <v>2890</v>
      </c>
      <c r="E2078" s="1012" t="s">
        <v>1865</v>
      </c>
      <c r="F2078" s="1013">
        <v>39813</v>
      </c>
      <c r="G2078" s="1012" t="s">
        <v>284</v>
      </c>
      <c r="H2078" s="1015">
        <v>36000000</v>
      </c>
      <c r="I2078" s="1015">
        <v>0</v>
      </c>
      <c r="J2078" s="1015">
        <v>41195000</v>
      </c>
      <c r="K2078" s="1012" t="s">
        <v>1196</v>
      </c>
      <c r="L2078" s="1015"/>
      <c r="M2078" s="1015"/>
      <c r="N2078" s="1016"/>
      <c r="O2078" s="1015"/>
      <c r="P2078" s="1015"/>
      <c r="Q2078" s="1015"/>
      <c r="R2078" s="1015"/>
      <c r="S2078" s="1016"/>
    </row>
    <row r="2079" spans="1:19">
      <c r="A2079" s="1012" t="s">
        <v>2888</v>
      </c>
      <c r="B2079" s="1012" t="s">
        <v>283</v>
      </c>
      <c r="C2079" s="1012" t="s">
        <v>2889</v>
      </c>
      <c r="D2079" s="1012" t="s">
        <v>2890</v>
      </c>
      <c r="E2079" s="1012" t="s">
        <v>1865</v>
      </c>
      <c r="F2079" s="1013">
        <v>40723</v>
      </c>
      <c r="G2079" s="1012" t="s">
        <v>283</v>
      </c>
      <c r="H2079" s="1015"/>
      <c r="I2079" s="1015"/>
      <c r="J2079" s="1015"/>
      <c r="K2079" s="1012" t="s">
        <v>283</v>
      </c>
      <c r="L2079" s="1015">
        <v>36000000</v>
      </c>
      <c r="M2079" s="1015"/>
      <c r="N2079" s="1016">
        <v>36000</v>
      </c>
      <c r="O2079" s="1015">
        <v>1000</v>
      </c>
      <c r="P2079" s="1015"/>
      <c r="Q2079" s="1015"/>
      <c r="R2079" s="1015"/>
      <c r="S2079" s="1016"/>
    </row>
    <row r="2080" spans="1:19">
      <c r="A2080" s="1012" t="s">
        <v>2888</v>
      </c>
      <c r="B2080" s="1012" t="s">
        <v>283</v>
      </c>
      <c r="C2080" s="1012" t="s">
        <v>2889</v>
      </c>
      <c r="D2080" s="1012" t="s">
        <v>2890</v>
      </c>
      <c r="E2080" s="1012" t="s">
        <v>1865</v>
      </c>
      <c r="F2080" s="1013">
        <v>40786</v>
      </c>
      <c r="G2080" s="1012" t="s">
        <v>283</v>
      </c>
      <c r="H2080" s="1015"/>
      <c r="I2080" s="1015"/>
      <c r="J2080" s="1015"/>
      <c r="K2080" s="1012" t="s">
        <v>283</v>
      </c>
      <c r="L2080" s="1015"/>
      <c r="M2080" s="1015"/>
      <c r="N2080" s="1016"/>
      <c r="O2080" s="1015"/>
      <c r="P2080" s="1015"/>
      <c r="Q2080" s="1015"/>
      <c r="R2080" s="1015">
        <v>700000</v>
      </c>
      <c r="S2080" s="1016">
        <v>474100</v>
      </c>
    </row>
    <row r="2081" spans="1:19">
      <c r="A2081" s="1012" t="s">
        <v>2891</v>
      </c>
      <c r="B2081" s="1012" t="s">
        <v>858</v>
      </c>
      <c r="C2081" s="1012" t="s">
        <v>2892</v>
      </c>
      <c r="D2081" s="1012" t="s">
        <v>2893</v>
      </c>
      <c r="E2081" s="1012" t="s">
        <v>6</v>
      </c>
      <c r="F2081" s="1013">
        <v>39857</v>
      </c>
      <c r="G2081" s="1012" t="s">
        <v>284</v>
      </c>
      <c r="H2081" s="1015">
        <v>83726000</v>
      </c>
      <c r="I2081" s="1015">
        <v>0</v>
      </c>
      <c r="J2081" s="1015">
        <v>87360236.609999999</v>
      </c>
      <c r="K2081" s="1012" t="s">
        <v>1196</v>
      </c>
      <c r="L2081" s="1015"/>
      <c r="M2081" s="1015"/>
      <c r="N2081" s="1016"/>
      <c r="O2081" s="1015"/>
      <c r="P2081" s="1015"/>
      <c r="Q2081" s="1015"/>
      <c r="R2081" s="1015"/>
      <c r="S2081" s="1016"/>
    </row>
    <row r="2082" spans="1:19">
      <c r="A2082" s="1012" t="s">
        <v>2891</v>
      </c>
      <c r="B2082" s="1012" t="s">
        <v>283</v>
      </c>
      <c r="C2082" s="1012" t="s">
        <v>2892</v>
      </c>
      <c r="D2082" s="1012" t="s">
        <v>2893</v>
      </c>
      <c r="E2082" s="1012" t="s">
        <v>6</v>
      </c>
      <c r="F2082" s="1013">
        <v>40058</v>
      </c>
      <c r="G2082" s="1012" t="s">
        <v>283</v>
      </c>
      <c r="H2082" s="1015"/>
      <c r="I2082" s="1015"/>
      <c r="J2082" s="1015"/>
      <c r="K2082" s="1012" t="s">
        <v>283</v>
      </c>
      <c r="L2082" s="1015">
        <v>41863000</v>
      </c>
      <c r="M2082" s="1015"/>
      <c r="N2082" s="1016">
        <v>41863</v>
      </c>
      <c r="O2082" s="1015">
        <v>1000</v>
      </c>
      <c r="P2082" s="1015"/>
      <c r="Q2082" s="1015"/>
      <c r="R2082" s="1015"/>
      <c r="S2082" s="1016"/>
    </row>
    <row r="2083" spans="1:19">
      <c r="A2083" s="1012" t="s">
        <v>2891</v>
      </c>
      <c r="B2083" s="1012" t="s">
        <v>283</v>
      </c>
      <c r="C2083" s="1012" t="s">
        <v>2892</v>
      </c>
      <c r="D2083" s="1012" t="s">
        <v>2893</v>
      </c>
      <c r="E2083" s="1012" t="s">
        <v>6</v>
      </c>
      <c r="F2083" s="1013">
        <v>40135</v>
      </c>
      <c r="G2083" s="1012" t="s">
        <v>283</v>
      </c>
      <c r="H2083" s="1015"/>
      <c r="I2083" s="1015"/>
      <c r="J2083" s="1015"/>
      <c r="K2083" s="1012" t="s">
        <v>283</v>
      </c>
      <c r="L2083" s="1015">
        <v>41863000</v>
      </c>
      <c r="M2083" s="1015"/>
      <c r="N2083" s="1016">
        <v>41863</v>
      </c>
      <c r="O2083" s="1015">
        <v>1000</v>
      </c>
      <c r="P2083" s="1015"/>
      <c r="Q2083" s="1015"/>
      <c r="R2083" s="1015"/>
      <c r="S2083" s="1016"/>
    </row>
    <row r="2084" spans="1:19">
      <c r="A2084" s="1012" t="s">
        <v>2891</v>
      </c>
      <c r="B2084" s="1012" t="s">
        <v>283</v>
      </c>
      <c r="C2084" s="1012" t="s">
        <v>2892</v>
      </c>
      <c r="D2084" s="1012" t="s">
        <v>2893</v>
      </c>
      <c r="E2084" s="1012" t="s">
        <v>6</v>
      </c>
      <c r="F2084" s="1013">
        <v>40868</v>
      </c>
      <c r="G2084" s="1012" t="s">
        <v>283</v>
      </c>
      <c r="H2084" s="1015"/>
      <c r="I2084" s="1015"/>
      <c r="J2084" s="1015"/>
      <c r="K2084" s="1012" t="s">
        <v>283</v>
      </c>
      <c r="L2084" s="1015"/>
      <c r="M2084" s="1015"/>
      <c r="N2084" s="1016"/>
      <c r="O2084" s="1015"/>
      <c r="P2084" s="1015"/>
      <c r="Q2084" s="1015"/>
      <c r="R2084" s="1015">
        <v>878256</v>
      </c>
      <c r="S2084" s="1016">
        <v>246698.14</v>
      </c>
    </row>
    <row r="2085" spans="1:19">
      <c r="A2085" s="1012" t="s">
        <v>2894</v>
      </c>
      <c r="B2085" s="1012" t="s">
        <v>1013</v>
      </c>
      <c r="C2085" s="1012" t="s">
        <v>2895</v>
      </c>
      <c r="D2085" s="1012" t="s">
        <v>1018</v>
      </c>
      <c r="E2085" s="1012" t="s">
        <v>1019</v>
      </c>
      <c r="F2085" s="1013">
        <v>39773</v>
      </c>
      <c r="G2085" s="1012" t="s">
        <v>284</v>
      </c>
      <c r="H2085" s="1015">
        <v>140000000</v>
      </c>
      <c r="I2085" s="1015">
        <v>0</v>
      </c>
      <c r="J2085" s="1015">
        <v>160365000</v>
      </c>
      <c r="K2085" s="1012" t="s">
        <v>1196</v>
      </c>
      <c r="L2085" s="1015"/>
      <c r="M2085" s="1015"/>
      <c r="N2085" s="1016"/>
      <c r="O2085" s="1015"/>
      <c r="P2085" s="1015"/>
      <c r="Q2085" s="1015"/>
      <c r="R2085" s="1015"/>
      <c r="S2085" s="1016"/>
    </row>
    <row r="2086" spans="1:19">
      <c r="A2086" s="1012" t="s">
        <v>2894</v>
      </c>
      <c r="B2086" s="1012" t="s">
        <v>283</v>
      </c>
      <c r="C2086" s="1012" t="s">
        <v>2895</v>
      </c>
      <c r="D2086" s="1012" t="s">
        <v>1018</v>
      </c>
      <c r="E2086" s="1012" t="s">
        <v>1019</v>
      </c>
      <c r="F2086" s="1013">
        <v>40813</v>
      </c>
      <c r="G2086" s="1012" t="s">
        <v>283</v>
      </c>
      <c r="H2086" s="1015"/>
      <c r="I2086" s="1015"/>
      <c r="J2086" s="1015"/>
      <c r="K2086" s="1012" t="s">
        <v>283</v>
      </c>
      <c r="L2086" s="1015">
        <v>140000000</v>
      </c>
      <c r="M2086" s="1015"/>
      <c r="N2086" s="1016">
        <v>140000</v>
      </c>
      <c r="O2086" s="1015">
        <v>1000</v>
      </c>
      <c r="P2086" s="1015"/>
      <c r="Q2086" s="1015"/>
      <c r="R2086" s="1015"/>
      <c r="S2086" s="1016"/>
    </row>
    <row r="2087" spans="1:19">
      <c r="A2087" s="1012" t="s">
        <v>2894</v>
      </c>
      <c r="B2087" s="1012" t="s">
        <v>283</v>
      </c>
      <c r="C2087" s="1012" t="s">
        <v>2895</v>
      </c>
      <c r="D2087" s="1012" t="s">
        <v>1018</v>
      </c>
      <c r="E2087" s="1012" t="s">
        <v>1019</v>
      </c>
      <c r="F2087" s="1013">
        <v>40870</v>
      </c>
      <c r="G2087" s="1012" t="s">
        <v>283</v>
      </c>
      <c r="H2087" s="1015"/>
      <c r="I2087" s="1015"/>
      <c r="J2087" s="1015"/>
      <c r="K2087" s="1012" t="s">
        <v>283</v>
      </c>
      <c r="L2087" s="1015"/>
      <c r="M2087" s="1015"/>
      <c r="N2087" s="1016"/>
      <c r="O2087" s="1015"/>
      <c r="P2087" s="1015"/>
      <c r="Q2087" s="1015"/>
      <c r="R2087" s="1015">
        <v>415000</v>
      </c>
      <c r="S2087" s="1016">
        <v>787107</v>
      </c>
    </row>
    <row r="2088" spans="1:19">
      <c r="A2088" s="1012" t="s">
        <v>2896</v>
      </c>
      <c r="B2088" s="1012" t="s">
        <v>2897</v>
      </c>
      <c r="C2088" s="1012" t="s">
        <v>2898</v>
      </c>
      <c r="D2088" s="1012" t="s">
        <v>2899</v>
      </c>
      <c r="E2088" s="1012" t="s">
        <v>6</v>
      </c>
      <c r="F2088" s="1013">
        <v>39805</v>
      </c>
      <c r="G2088" s="1012" t="s">
        <v>285</v>
      </c>
      <c r="H2088" s="1015">
        <v>7290000</v>
      </c>
      <c r="I2088" s="1015">
        <v>0</v>
      </c>
      <c r="J2088" s="1015">
        <v>554083</v>
      </c>
      <c r="K2088" s="1012" t="s">
        <v>1099</v>
      </c>
      <c r="L2088" s="1015"/>
      <c r="M2088" s="1015"/>
      <c r="N2088" s="1016"/>
      <c r="O2088" s="1015"/>
      <c r="P2088" s="1015"/>
      <c r="Q2088" s="1015"/>
      <c r="R2088" s="1015"/>
      <c r="S2088" s="1016"/>
    </row>
    <row r="2089" spans="1:19">
      <c r="A2089" s="1012" t="s">
        <v>2896</v>
      </c>
      <c r="B2089" s="1012" t="s">
        <v>283</v>
      </c>
      <c r="C2089" s="1012" t="s">
        <v>2898</v>
      </c>
      <c r="D2089" s="1012" t="s">
        <v>2899</v>
      </c>
      <c r="E2089" s="1012" t="s">
        <v>6</v>
      </c>
      <c r="F2089" s="1013">
        <v>41950</v>
      </c>
      <c r="G2089" s="1012" t="s">
        <v>283</v>
      </c>
      <c r="H2089" s="1015"/>
      <c r="I2089" s="1015"/>
      <c r="J2089" s="1015"/>
      <c r="K2089" s="1012" t="s">
        <v>283</v>
      </c>
      <c r="L2089" s="1015"/>
      <c r="M2089" s="1015"/>
      <c r="N2089" s="1016"/>
      <c r="O2089" s="1015"/>
      <c r="P2089" s="1015">
        <v>-7290000</v>
      </c>
      <c r="Q2089" s="1015"/>
      <c r="R2089" s="1015"/>
      <c r="S2089" s="1016"/>
    </row>
    <row r="2090" spans="1:19">
      <c r="A2090" s="1012" t="s">
        <v>2900</v>
      </c>
      <c r="B2090" s="1012" t="s">
        <v>1077</v>
      </c>
      <c r="C2090" s="1012" t="s">
        <v>2901</v>
      </c>
      <c r="D2090" s="1012" t="s">
        <v>2902</v>
      </c>
      <c r="E2090" s="1012" t="s">
        <v>89</v>
      </c>
      <c r="F2090" s="1013">
        <v>39805</v>
      </c>
      <c r="G2090" s="1012" t="s">
        <v>285</v>
      </c>
      <c r="H2090" s="1015">
        <v>6855000</v>
      </c>
      <c r="I2090" s="1015">
        <v>0</v>
      </c>
      <c r="J2090" s="1015">
        <v>13053910.869999999</v>
      </c>
      <c r="K2090" s="1012" t="s">
        <v>898</v>
      </c>
      <c r="L2090" s="1015"/>
      <c r="M2090" s="1015"/>
      <c r="N2090" s="1016"/>
      <c r="O2090" s="1015"/>
      <c r="P2090" s="1015"/>
      <c r="Q2090" s="1015"/>
      <c r="R2090" s="1015"/>
      <c r="S2090" s="1016"/>
    </row>
    <row r="2091" spans="1:19">
      <c r="A2091" s="1012" t="s">
        <v>2900</v>
      </c>
      <c r="B2091" s="1012" t="s">
        <v>283</v>
      </c>
      <c r="C2091" s="1012" t="s">
        <v>2901</v>
      </c>
      <c r="D2091" s="1012" t="s">
        <v>2902</v>
      </c>
      <c r="E2091" s="1012" t="s">
        <v>89</v>
      </c>
      <c r="F2091" s="1013">
        <v>40176</v>
      </c>
      <c r="G2091" s="1012" t="s">
        <v>283</v>
      </c>
      <c r="H2091" s="1015">
        <v>4567000</v>
      </c>
      <c r="I2091" s="1015"/>
      <c r="J2091" s="1015"/>
      <c r="K2091" s="1012" t="s">
        <v>283</v>
      </c>
      <c r="L2091" s="1015"/>
      <c r="M2091" s="1015"/>
      <c r="N2091" s="1016"/>
      <c r="O2091" s="1015"/>
      <c r="P2091" s="1015"/>
      <c r="Q2091" s="1015"/>
      <c r="R2091" s="1015"/>
      <c r="S2091" s="1016"/>
    </row>
    <row r="2092" spans="1:19">
      <c r="A2092" s="1012" t="s">
        <v>2900</v>
      </c>
      <c r="B2092" s="1012" t="s">
        <v>283</v>
      </c>
      <c r="C2092" s="1012" t="s">
        <v>2901</v>
      </c>
      <c r="D2092" s="1012" t="s">
        <v>2902</v>
      </c>
      <c r="E2092" s="1012" t="s">
        <v>89</v>
      </c>
      <c r="F2092" s="1013">
        <v>41221</v>
      </c>
      <c r="G2092" s="1012" t="s">
        <v>283</v>
      </c>
      <c r="H2092" s="1015"/>
      <c r="I2092" s="1015"/>
      <c r="J2092" s="1015"/>
      <c r="K2092" s="1012" t="s">
        <v>283</v>
      </c>
      <c r="L2092" s="1015">
        <v>1050524.72</v>
      </c>
      <c r="M2092" s="1015"/>
      <c r="N2092" s="1016">
        <v>1117</v>
      </c>
      <c r="O2092" s="1015">
        <v>940.487663</v>
      </c>
      <c r="P2092" s="1015">
        <v>-66475.28</v>
      </c>
      <c r="Q2092" s="1015"/>
      <c r="R2092" s="1015"/>
      <c r="S2092" s="1016"/>
    </row>
    <row r="2093" spans="1:19">
      <c r="A2093" s="1012" t="s">
        <v>2900</v>
      </c>
      <c r="B2093" s="1012" t="s">
        <v>283</v>
      </c>
      <c r="C2093" s="1012" t="s">
        <v>2901</v>
      </c>
      <c r="D2093" s="1012" t="s">
        <v>2902</v>
      </c>
      <c r="E2093" s="1012" t="s">
        <v>89</v>
      </c>
      <c r="F2093" s="1013">
        <v>41222</v>
      </c>
      <c r="G2093" s="1012" t="s">
        <v>283</v>
      </c>
      <c r="H2093" s="1015"/>
      <c r="I2093" s="1015"/>
      <c r="J2093" s="1015"/>
      <c r="K2093" s="1012" t="s">
        <v>283</v>
      </c>
      <c r="L2093" s="1015">
        <v>9673015.3699999992</v>
      </c>
      <c r="M2093" s="1015"/>
      <c r="N2093" s="1016">
        <v>10305</v>
      </c>
      <c r="O2093" s="1015">
        <v>938.67203900000004</v>
      </c>
      <c r="P2093" s="1015">
        <v>-631984.63</v>
      </c>
      <c r="Q2093" s="1015"/>
      <c r="R2093" s="1015">
        <v>335417.06</v>
      </c>
      <c r="S2093" s="1016">
        <v>343</v>
      </c>
    </row>
    <row r="2094" spans="1:19">
      <c r="A2094" s="1012" t="s">
        <v>2900</v>
      </c>
      <c r="B2094" s="1012" t="s">
        <v>283</v>
      </c>
      <c r="C2094" s="1012" t="s">
        <v>2901</v>
      </c>
      <c r="D2094" s="1012" t="s">
        <v>2902</v>
      </c>
      <c r="E2094" s="1012" t="s">
        <v>89</v>
      </c>
      <c r="F2094" s="1013">
        <v>41285</v>
      </c>
      <c r="G2094" s="1012" t="s">
        <v>283</v>
      </c>
      <c r="H2094" s="1015"/>
      <c r="I2094" s="1015"/>
      <c r="J2094" s="1015"/>
      <c r="K2094" s="1012" t="s">
        <v>283</v>
      </c>
      <c r="L2094" s="1015"/>
      <c r="M2094" s="1015">
        <v>-107235.41</v>
      </c>
      <c r="N2094" s="1016"/>
      <c r="O2094" s="1015"/>
      <c r="P2094" s="1015"/>
      <c r="Q2094" s="1015"/>
      <c r="R2094" s="1015"/>
      <c r="S2094" s="1016"/>
    </row>
    <row r="2095" spans="1:19">
      <c r="A2095" s="1012" t="s">
        <v>2903</v>
      </c>
      <c r="B2095" s="1012" t="s">
        <v>2904</v>
      </c>
      <c r="C2095" s="1012" t="s">
        <v>2905</v>
      </c>
      <c r="D2095" s="1012" t="s">
        <v>2906</v>
      </c>
      <c r="E2095" s="1012" t="s">
        <v>1231</v>
      </c>
      <c r="F2095" s="1013">
        <v>39948</v>
      </c>
      <c r="G2095" s="1012" t="s">
        <v>285</v>
      </c>
      <c r="H2095" s="1015">
        <v>4700000</v>
      </c>
      <c r="I2095" s="1015">
        <v>0</v>
      </c>
      <c r="J2095" s="1015">
        <v>5842197.9199999999</v>
      </c>
      <c r="K2095" s="1012" t="s">
        <v>1196</v>
      </c>
      <c r="L2095" s="1015"/>
      <c r="M2095" s="1015"/>
      <c r="N2095" s="1016"/>
      <c r="O2095" s="1015"/>
      <c r="P2095" s="1015"/>
      <c r="Q2095" s="1015"/>
      <c r="R2095" s="1015"/>
      <c r="S2095" s="1016"/>
    </row>
    <row r="2096" spans="1:19">
      <c r="A2096" s="1012" t="s">
        <v>2903</v>
      </c>
      <c r="B2096" s="1012" t="s">
        <v>283</v>
      </c>
      <c r="C2096" s="1012" t="s">
        <v>2905</v>
      </c>
      <c r="D2096" s="1012" t="s">
        <v>2906</v>
      </c>
      <c r="E2096" s="1012" t="s">
        <v>1231</v>
      </c>
      <c r="F2096" s="1013">
        <v>41243</v>
      </c>
      <c r="G2096" s="1012" t="s">
        <v>283</v>
      </c>
      <c r="H2096" s="1015"/>
      <c r="I2096" s="1015"/>
      <c r="J2096" s="1015"/>
      <c r="K2096" s="1012" t="s">
        <v>283</v>
      </c>
      <c r="L2096" s="1015">
        <v>4700000</v>
      </c>
      <c r="M2096" s="1015"/>
      <c r="N2096" s="1016">
        <v>4700</v>
      </c>
      <c r="O2096" s="1015">
        <v>1000</v>
      </c>
      <c r="P2096" s="1015"/>
      <c r="Q2096" s="1015"/>
      <c r="R2096" s="1015">
        <v>235000</v>
      </c>
      <c r="S2096" s="1016">
        <v>235</v>
      </c>
    </row>
    <row r="2097" spans="1:19">
      <c r="A2097" s="1012" t="s">
        <v>2907</v>
      </c>
      <c r="B2097" s="1012" t="s">
        <v>924</v>
      </c>
      <c r="C2097" s="1012" t="s">
        <v>2908</v>
      </c>
      <c r="D2097" s="1012" t="s">
        <v>2556</v>
      </c>
      <c r="E2097" s="1012" t="s">
        <v>42</v>
      </c>
      <c r="F2097" s="1013">
        <v>39864</v>
      </c>
      <c r="G2097" s="1012" t="s">
        <v>285</v>
      </c>
      <c r="H2097" s="1015">
        <v>16800000</v>
      </c>
      <c r="I2097" s="1015">
        <v>0</v>
      </c>
      <c r="J2097" s="1015">
        <v>20275427.100000001</v>
      </c>
      <c r="K2097" s="1012" t="s">
        <v>898</v>
      </c>
      <c r="L2097" s="1015"/>
      <c r="M2097" s="1015"/>
      <c r="N2097" s="1016"/>
      <c r="O2097" s="1015"/>
      <c r="P2097" s="1015"/>
      <c r="Q2097" s="1015"/>
      <c r="R2097" s="1015"/>
      <c r="S2097" s="1016"/>
    </row>
    <row r="2098" spans="1:19">
      <c r="A2098" s="1012" t="s">
        <v>2907</v>
      </c>
      <c r="B2098" s="1012" t="s">
        <v>283</v>
      </c>
      <c r="C2098" s="1012" t="s">
        <v>2908</v>
      </c>
      <c r="D2098" s="1012" t="s">
        <v>2556</v>
      </c>
      <c r="E2098" s="1012" t="s">
        <v>42</v>
      </c>
      <c r="F2098" s="1013">
        <v>41821</v>
      </c>
      <c r="G2098" s="1012" t="s">
        <v>283</v>
      </c>
      <c r="H2098" s="1015"/>
      <c r="I2098" s="1015"/>
      <c r="J2098" s="1015"/>
      <c r="K2098" s="1012" t="s">
        <v>283</v>
      </c>
      <c r="L2098" s="1015">
        <v>1300000</v>
      </c>
      <c r="M2098" s="1015"/>
      <c r="N2098" s="1016">
        <v>1300</v>
      </c>
      <c r="O2098" s="1015">
        <v>1063.21</v>
      </c>
      <c r="P2098" s="1015"/>
      <c r="Q2098" s="1015">
        <v>82173</v>
      </c>
      <c r="R2098" s="1015"/>
      <c r="S2098" s="1016"/>
    </row>
    <row r="2099" spans="1:19">
      <c r="A2099" s="1012" t="s">
        <v>2907</v>
      </c>
      <c r="B2099" s="1012" t="s">
        <v>283</v>
      </c>
      <c r="C2099" s="1012" t="s">
        <v>2908</v>
      </c>
      <c r="D2099" s="1012" t="s">
        <v>2556</v>
      </c>
      <c r="E2099" s="1012" t="s">
        <v>42</v>
      </c>
      <c r="F2099" s="1013">
        <v>41822</v>
      </c>
      <c r="G2099" s="1012" t="s">
        <v>283</v>
      </c>
      <c r="H2099" s="1015"/>
      <c r="I2099" s="1015"/>
      <c r="J2099" s="1015"/>
      <c r="K2099" s="1012" t="s">
        <v>283</v>
      </c>
      <c r="L2099" s="1015">
        <v>15500000</v>
      </c>
      <c r="M2099" s="1015"/>
      <c r="N2099" s="1016">
        <v>15500</v>
      </c>
      <c r="O2099" s="1015">
        <v>1063.21</v>
      </c>
      <c r="P2099" s="1015"/>
      <c r="Q2099" s="1015">
        <v>979755</v>
      </c>
      <c r="R2099" s="1015">
        <v>1002535.38</v>
      </c>
      <c r="S2099" s="1016">
        <v>840</v>
      </c>
    </row>
    <row r="2100" spans="1:19">
      <c r="A2100" s="1012" t="s">
        <v>2907</v>
      </c>
      <c r="B2100" s="1012" t="s">
        <v>283</v>
      </c>
      <c r="C2100" s="1012" t="s">
        <v>2908</v>
      </c>
      <c r="D2100" s="1012" t="s">
        <v>2556</v>
      </c>
      <c r="E2100" s="1012" t="s">
        <v>42</v>
      </c>
      <c r="F2100" s="1013">
        <v>41908</v>
      </c>
      <c r="G2100" s="1012" t="s">
        <v>283</v>
      </c>
      <c r="H2100" s="1015"/>
      <c r="I2100" s="1015"/>
      <c r="J2100" s="1015"/>
      <c r="K2100" s="1012" t="s">
        <v>283</v>
      </c>
      <c r="L2100" s="1015"/>
      <c r="M2100" s="1015">
        <v>-178619.28</v>
      </c>
      <c r="N2100" s="1016"/>
      <c r="O2100" s="1015"/>
      <c r="P2100" s="1015"/>
      <c r="Q2100" s="1015"/>
      <c r="R2100" s="1015"/>
      <c r="S2100" s="1016"/>
    </row>
    <row r="2101" spans="1:19">
      <c r="A2101" s="1012" t="s">
        <v>2909</v>
      </c>
      <c r="B2101" s="1012"/>
      <c r="C2101" s="1012" t="s">
        <v>2910</v>
      </c>
      <c r="D2101" s="1012" t="s">
        <v>1718</v>
      </c>
      <c r="E2101" s="1012" t="s">
        <v>52</v>
      </c>
      <c r="F2101" s="1013">
        <v>39801</v>
      </c>
      <c r="G2101" s="1012" t="s">
        <v>284</v>
      </c>
      <c r="H2101" s="1015">
        <v>300000000</v>
      </c>
      <c r="I2101" s="1015">
        <v>0</v>
      </c>
      <c r="J2101" s="1015">
        <v>343733333.32999998</v>
      </c>
      <c r="K2101" s="1012" t="s">
        <v>1196</v>
      </c>
      <c r="L2101" s="1015"/>
      <c r="M2101" s="1015"/>
      <c r="N2101" s="1016"/>
      <c r="O2101" s="1015"/>
      <c r="P2101" s="1015"/>
      <c r="Q2101" s="1015"/>
      <c r="R2101" s="1015"/>
      <c r="S2101" s="1016"/>
    </row>
    <row r="2102" spans="1:19">
      <c r="A2102" s="1012" t="s">
        <v>2909</v>
      </c>
      <c r="B2102" s="1012" t="s">
        <v>283</v>
      </c>
      <c r="C2102" s="1012" t="s">
        <v>2910</v>
      </c>
      <c r="D2102" s="1012" t="s">
        <v>1718</v>
      </c>
      <c r="E2102" s="1012" t="s">
        <v>52</v>
      </c>
      <c r="F2102" s="1013">
        <v>40697</v>
      </c>
      <c r="G2102" s="1012" t="s">
        <v>283</v>
      </c>
      <c r="H2102" s="1015"/>
      <c r="I2102" s="1015"/>
      <c r="J2102" s="1015"/>
      <c r="K2102" s="1012" t="s">
        <v>283</v>
      </c>
      <c r="L2102" s="1015">
        <v>300000000</v>
      </c>
      <c r="M2102" s="1015"/>
      <c r="N2102" s="1016">
        <v>300000</v>
      </c>
      <c r="O2102" s="1015">
        <v>1000</v>
      </c>
      <c r="P2102" s="1015"/>
      <c r="Q2102" s="1015"/>
      <c r="R2102" s="1015">
        <v>6900000</v>
      </c>
      <c r="S2102" s="1016">
        <v>2631579</v>
      </c>
    </row>
    <row r="2103" spans="1:19">
      <c r="A2103" s="1012" t="s">
        <v>2911</v>
      </c>
      <c r="B2103" s="1012" t="s">
        <v>858</v>
      </c>
      <c r="C2103" s="1012" t="s">
        <v>2912</v>
      </c>
      <c r="D2103" s="1012" t="s">
        <v>2690</v>
      </c>
      <c r="E2103" s="1012" t="s">
        <v>289</v>
      </c>
      <c r="F2103" s="1013">
        <v>39794</v>
      </c>
      <c r="G2103" s="1012" t="s">
        <v>284</v>
      </c>
      <c r="H2103" s="1015">
        <v>330000000</v>
      </c>
      <c r="I2103" s="1015">
        <v>0</v>
      </c>
      <c r="J2103" s="1015">
        <v>369920833.32999998</v>
      </c>
      <c r="K2103" s="1012" t="s">
        <v>1196</v>
      </c>
      <c r="L2103" s="1015"/>
      <c r="M2103" s="1015"/>
      <c r="N2103" s="1016"/>
      <c r="O2103" s="1015"/>
      <c r="P2103" s="1015"/>
      <c r="Q2103" s="1015"/>
      <c r="R2103" s="1015"/>
      <c r="S2103" s="1016"/>
    </row>
    <row r="2104" spans="1:19">
      <c r="A2104" s="1012" t="s">
        <v>2911</v>
      </c>
      <c r="B2104" s="1012" t="s">
        <v>283</v>
      </c>
      <c r="C2104" s="1012" t="s">
        <v>2912</v>
      </c>
      <c r="D2104" s="1012" t="s">
        <v>2690</v>
      </c>
      <c r="E2104" s="1012" t="s">
        <v>289</v>
      </c>
      <c r="F2104" s="1013">
        <v>40676</v>
      </c>
      <c r="G2104" s="1012" t="s">
        <v>283</v>
      </c>
      <c r="H2104" s="1015"/>
      <c r="I2104" s="1015"/>
      <c r="J2104" s="1015"/>
      <c r="K2104" s="1012" t="s">
        <v>283</v>
      </c>
      <c r="L2104" s="1015">
        <v>330000000</v>
      </c>
      <c r="M2104" s="1015"/>
      <c r="N2104" s="1016">
        <v>330000</v>
      </c>
      <c r="O2104" s="1015">
        <v>1000</v>
      </c>
      <c r="P2104" s="1015"/>
      <c r="Q2104" s="1015"/>
      <c r="R2104" s="1015"/>
      <c r="S2104" s="1016"/>
    </row>
    <row r="2105" spans="1:19">
      <c r="A2105" s="1012" t="s">
        <v>2913</v>
      </c>
      <c r="B2105" s="1012"/>
      <c r="C2105" s="1012" t="s">
        <v>2914</v>
      </c>
      <c r="D2105" s="1012" t="s">
        <v>882</v>
      </c>
      <c r="E2105" s="1012" t="s">
        <v>6</v>
      </c>
      <c r="F2105" s="1013">
        <v>39794</v>
      </c>
      <c r="G2105" s="1012" t="s">
        <v>284</v>
      </c>
      <c r="H2105" s="1015">
        <v>62158000</v>
      </c>
      <c r="I2105" s="1015">
        <v>0</v>
      </c>
      <c r="J2105" s="1015">
        <v>68809170.519999996</v>
      </c>
      <c r="K2105" s="1012" t="s">
        <v>898</v>
      </c>
      <c r="L2105" s="1015"/>
      <c r="M2105" s="1015"/>
      <c r="N2105" s="1016"/>
      <c r="O2105" s="1015"/>
      <c r="P2105" s="1015"/>
      <c r="Q2105" s="1015"/>
      <c r="R2105" s="1015"/>
      <c r="S2105" s="1016"/>
    </row>
    <row r="2106" spans="1:19">
      <c r="A2106" s="1012" t="s">
        <v>2913</v>
      </c>
      <c r="B2106" s="1012" t="s">
        <v>283</v>
      </c>
      <c r="C2106" s="1012" t="s">
        <v>2914</v>
      </c>
      <c r="D2106" s="1012" t="s">
        <v>882</v>
      </c>
      <c r="E2106" s="1012" t="s">
        <v>6</v>
      </c>
      <c r="F2106" s="1013">
        <v>41002</v>
      </c>
      <c r="G2106" s="1012" t="s">
        <v>283</v>
      </c>
      <c r="H2106" s="1015"/>
      <c r="I2106" s="1015"/>
      <c r="J2106" s="1015"/>
      <c r="K2106" s="1012" t="s">
        <v>283</v>
      </c>
      <c r="L2106" s="1015">
        <v>58646694.579999998</v>
      </c>
      <c r="M2106" s="1015">
        <v>-879700.42</v>
      </c>
      <c r="N2106" s="1016">
        <v>62158</v>
      </c>
      <c r="O2106" s="1015">
        <v>943.51</v>
      </c>
      <c r="P2106" s="1015">
        <v>-3511305.42</v>
      </c>
      <c r="Q2106" s="1015"/>
      <c r="R2106" s="1015"/>
      <c r="S2106" s="1016"/>
    </row>
    <row r="2107" spans="1:19">
      <c r="A2107" s="1012" t="s">
        <v>2913</v>
      </c>
      <c r="B2107" s="1012" t="s">
        <v>283</v>
      </c>
      <c r="C2107" s="1012" t="s">
        <v>2914</v>
      </c>
      <c r="D2107" s="1012" t="s">
        <v>882</v>
      </c>
      <c r="E2107" s="1012" t="s">
        <v>6</v>
      </c>
      <c r="F2107" s="1013">
        <v>41080</v>
      </c>
      <c r="G2107" s="1012" t="s">
        <v>283</v>
      </c>
      <c r="H2107" s="1015"/>
      <c r="I2107" s="1015"/>
      <c r="J2107" s="1015"/>
      <c r="K2107" s="1012" t="s">
        <v>283</v>
      </c>
      <c r="L2107" s="1015"/>
      <c r="M2107" s="1015"/>
      <c r="N2107" s="1016"/>
      <c r="O2107" s="1015"/>
      <c r="P2107" s="1015"/>
      <c r="Q2107" s="1015"/>
      <c r="R2107" s="1015">
        <v>760000</v>
      </c>
      <c r="S2107" s="1016">
        <v>949460</v>
      </c>
    </row>
    <row r="2108" spans="1:19">
      <c r="A2108" s="1012" t="s">
        <v>2915</v>
      </c>
      <c r="B2108" s="1012" t="s">
        <v>858</v>
      </c>
      <c r="C2108" s="1012" t="s">
        <v>2916</v>
      </c>
      <c r="D2108" s="1012" t="s">
        <v>2917</v>
      </c>
      <c r="E2108" s="1012" t="s">
        <v>89</v>
      </c>
      <c r="F2108" s="1013">
        <v>39801</v>
      </c>
      <c r="G2108" s="1012" t="s">
        <v>284</v>
      </c>
      <c r="H2108" s="1015">
        <v>250000000</v>
      </c>
      <c r="I2108" s="1015">
        <v>0</v>
      </c>
      <c r="J2108" s="1015">
        <v>300704730.81</v>
      </c>
      <c r="K2108" s="1012" t="s">
        <v>1196</v>
      </c>
      <c r="L2108" s="1015"/>
      <c r="M2108" s="1015"/>
      <c r="N2108" s="1016"/>
      <c r="O2108" s="1015"/>
      <c r="P2108" s="1015"/>
      <c r="Q2108" s="1015"/>
      <c r="R2108" s="1015"/>
      <c r="S2108" s="1016"/>
    </row>
    <row r="2109" spans="1:19">
      <c r="A2109" s="1012" t="s">
        <v>2915</v>
      </c>
      <c r="B2109" s="1012" t="s">
        <v>283</v>
      </c>
      <c r="C2109" s="1012" t="s">
        <v>2916</v>
      </c>
      <c r="D2109" s="1012" t="s">
        <v>2917</v>
      </c>
      <c r="E2109" s="1012" t="s">
        <v>89</v>
      </c>
      <c r="F2109" s="1013">
        <v>40534</v>
      </c>
      <c r="G2109" s="1012" t="s">
        <v>283</v>
      </c>
      <c r="H2109" s="1015"/>
      <c r="I2109" s="1015"/>
      <c r="J2109" s="1015"/>
      <c r="K2109" s="1012" t="s">
        <v>283</v>
      </c>
      <c r="L2109" s="1015">
        <v>250000000</v>
      </c>
      <c r="M2109" s="1015"/>
      <c r="N2109" s="1016">
        <v>250000</v>
      </c>
      <c r="O2109" s="1015">
        <v>1000</v>
      </c>
      <c r="P2109" s="1015"/>
      <c r="Q2109" s="1015"/>
      <c r="R2109" s="1015"/>
      <c r="S2109" s="1016"/>
    </row>
    <row r="2110" spans="1:19">
      <c r="A2110" s="1012" t="s">
        <v>2915</v>
      </c>
      <c r="B2110" s="1012" t="s">
        <v>283</v>
      </c>
      <c r="C2110" s="1012" t="s">
        <v>2916</v>
      </c>
      <c r="D2110" s="1012" t="s">
        <v>2917</v>
      </c>
      <c r="E2110" s="1012" t="s">
        <v>89</v>
      </c>
      <c r="F2110" s="1013">
        <v>40588</v>
      </c>
      <c r="G2110" s="1012" t="s">
        <v>283</v>
      </c>
      <c r="H2110" s="1015"/>
      <c r="I2110" s="1015"/>
      <c r="J2110" s="1015"/>
      <c r="K2110" s="1012" t="s">
        <v>283</v>
      </c>
      <c r="L2110" s="1015"/>
      <c r="M2110" s="1015"/>
      <c r="N2110" s="1016"/>
      <c r="O2110" s="1015"/>
      <c r="P2110" s="1015"/>
      <c r="Q2110" s="1015"/>
      <c r="R2110" s="1015">
        <v>25600564.149999999</v>
      </c>
      <c r="S2110" s="1016">
        <v>1643295</v>
      </c>
    </row>
    <row r="2111" spans="1:19">
      <c r="A2111" s="1012" t="s">
        <v>2918</v>
      </c>
      <c r="B2111" s="1012" t="s">
        <v>905</v>
      </c>
      <c r="C2111" s="1012" t="s">
        <v>2919</v>
      </c>
      <c r="D2111" s="1012" t="s">
        <v>2920</v>
      </c>
      <c r="E2111" s="1012" t="s">
        <v>15</v>
      </c>
      <c r="F2111" s="1013">
        <v>39948</v>
      </c>
      <c r="G2111" s="1012" t="s">
        <v>285</v>
      </c>
      <c r="H2111" s="1015">
        <v>2720000</v>
      </c>
      <c r="I2111" s="1015">
        <v>0</v>
      </c>
      <c r="J2111" s="1015">
        <v>2780391.21</v>
      </c>
      <c r="K2111" s="1012" t="s">
        <v>898</v>
      </c>
      <c r="L2111" s="1015"/>
      <c r="M2111" s="1015"/>
      <c r="N2111" s="1016"/>
      <c r="O2111" s="1015"/>
      <c r="P2111" s="1015"/>
      <c r="Q2111" s="1015"/>
      <c r="R2111" s="1015"/>
      <c r="S2111" s="1016"/>
    </row>
    <row r="2112" spans="1:19">
      <c r="A2112" s="1012" t="s">
        <v>2918</v>
      </c>
      <c r="B2112" s="1012" t="s">
        <v>283</v>
      </c>
      <c r="C2112" s="1012" t="s">
        <v>2919</v>
      </c>
      <c r="D2112" s="1012" t="s">
        <v>2920</v>
      </c>
      <c r="E2112" s="1012" t="s">
        <v>15</v>
      </c>
      <c r="F2112" s="1013">
        <v>41449</v>
      </c>
      <c r="G2112" s="1012" t="s">
        <v>283</v>
      </c>
      <c r="H2112" s="1015"/>
      <c r="I2112" s="1015"/>
      <c r="J2112" s="1015"/>
      <c r="K2112" s="1012" t="s">
        <v>283</v>
      </c>
      <c r="L2112" s="1015">
        <v>2343851.2000000002</v>
      </c>
      <c r="M2112" s="1015"/>
      <c r="N2112" s="1016">
        <v>2720</v>
      </c>
      <c r="O2112" s="1015">
        <v>861.71</v>
      </c>
      <c r="P2112" s="1015">
        <v>-376148.8</v>
      </c>
      <c r="Q2112" s="1015"/>
      <c r="R2112" s="1015">
        <v>90940</v>
      </c>
      <c r="S2112" s="1016">
        <v>136</v>
      </c>
    </row>
    <row r="2113" spans="1:19">
      <c r="A2113" s="1012" t="s">
        <v>2918</v>
      </c>
      <c r="B2113" s="1012" t="s">
        <v>283</v>
      </c>
      <c r="C2113" s="1012" t="s">
        <v>2919</v>
      </c>
      <c r="D2113" s="1012" t="s">
        <v>2920</v>
      </c>
      <c r="E2113" s="1012" t="s">
        <v>15</v>
      </c>
      <c r="F2113" s="1013">
        <v>41481</v>
      </c>
      <c r="G2113" s="1012" t="s">
        <v>283</v>
      </c>
      <c r="H2113" s="1015"/>
      <c r="I2113" s="1015"/>
      <c r="J2113" s="1015"/>
      <c r="K2113" s="1012" t="s">
        <v>283</v>
      </c>
      <c r="L2113" s="1015"/>
      <c r="M2113" s="1015">
        <v>-24999.99</v>
      </c>
      <c r="N2113" s="1016"/>
      <c r="O2113" s="1015"/>
      <c r="P2113" s="1015"/>
      <c r="Q2113" s="1015"/>
      <c r="R2113" s="1015"/>
      <c r="S2113" s="1016"/>
    </row>
    <row r="2114" spans="1:19">
      <c r="A2114" s="1012" t="s">
        <v>2921</v>
      </c>
      <c r="B2114" s="1012"/>
      <c r="C2114" s="1012" t="s">
        <v>2922</v>
      </c>
      <c r="D2114" s="1012" t="s">
        <v>2690</v>
      </c>
      <c r="E2114" s="1012" t="s">
        <v>289</v>
      </c>
      <c r="F2114" s="1013">
        <v>39836</v>
      </c>
      <c r="G2114" s="1012" t="s">
        <v>284</v>
      </c>
      <c r="H2114" s="1015">
        <v>52625000</v>
      </c>
      <c r="I2114" s="1015">
        <v>0</v>
      </c>
      <c r="J2114" s="1015">
        <v>57640856.640000001</v>
      </c>
      <c r="K2114" s="1012" t="s">
        <v>898</v>
      </c>
      <c r="L2114" s="1015"/>
      <c r="M2114" s="1015"/>
      <c r="N2114" s="1016"/>
      <c r="O2114" s="1015"/>
      <c r="P2114" s="1015"/>
      <c r="Q2114" s="1015"/>
      <c r="R2114" s="1015"/>
      <c r="S2114" s="1016"/>
    </row>
    <row r="2115" spans="1:19">
      <c r="A2115" s="1012" t="s">
        <v>2921</v>
      </c>
      <c r="B2115" s="1012" t="s">
        <v>283</v>
      </c>
      <c r="C2115" s="1012" t="s">
        <v>2922</v>
      </c>
      <c r="D2115" s="1012" t="s">
        <v>2690</v>
      </c>
      <c r="E2115" s="1012" t="s">
        <v>289</v>
      </c>
      <c r="F2115" s="1013">
        <v>41002</v>
      </c>
      <c r="G2115" s="1012" t="s">
        <v>283</v>
      </c>
      <c r="H2115" s="1015"/>
      <c r="I2115" s="1015"/>
      <c r="J2115" s="1015"/>
      <c r="K2115" s="1012" t="s">
        <v>283</v>
      </c>
      <c r="L2115" s="1015">
        <v>48157663.75</v>
      </c>
      <c r="M2115" s="1015">
        <v>-722364.96</v>
      </c>
      <c r="N2115" s="1016">
        <v>52625</v>
      </c>
      <c r="O2115" s="1015">
        <v>915.11</v>
      </c>
      <c r="P2115" s="1015">
        <v>-4467336.25</v>
      </c>
      <c r="Q2115" s="1015"/>
      <c r="R2115" s="1015"/>
      <c r="S2115" s="1016"/>
    </row>
    <row r="2116" spans="1:19">
      <c r="A2116" s="1012" t="s">
        <v>2921</v>
      </c>
      <c r="B2116" s="1012" t="s">
        <v>283</v>
      </c>
      <c r="C2116" s="1012" t="s">
        <v>2922</v>
      </c>
      <c r="D2116" s="1012" t="s">
        <v>2690</v>
      </c>
      <c r="E2116" s="1012" t="s">
        <v>289</v>
      </c>
      <c r="F2116" s="1013">
        <v>41164</v>
      </c>
      <c r="G2116" s="1012" t="s">
        <v>283</v>
      </c>
      <c r="H2116" s="1015"/>
      <c r="I2116" s="1015"/>
      <c r="J2116" s="1015"/>
      <c r="K2116" s="1012" t="s">
        <v>283</v>
      </c>
      <c r="L2116" s="1015"/>
      <c r="M2116" s="1015"/>
      <c r="N2116" s="1016"/>
      <c r="O2116" s="1015"/>
      <c r="P2116" s="1015"/>
      <c r="Q2116" s="1015"/>
      <c r="R2116" s="1015">
        <v>1800000</v>
      </c>
      <c r="S2116" s="1016">
        <v>175105</v>
      </c>
    </row>
    <row r="2117" spans="1:19">
      <c r="A2117" s="1012" t="s">
        <v>2923</v>
      </c>
      <c r="B2117" s="1012"/>
      <c r="C2117" s="1012" t="s">
        <v>2924</v>
      </c>
      <c r="D2117" s="1012" t="s">
        <v>2925</v>
      </c>
      <c r="E2117" s="1012" t="s">
        <v>105</v>
      </c>
      <c r="F2117" s="1013">
        <v>39829</v>
      </c>
      <c r="G2117" s="1012" t="s">
        <v>284</v>
      </c>
      <c r="H2117" s="1015">
        <v>36000000</v>
      </c>
      <c r="I2117" s="1015">
        <v>0</v>
      </c>
      <c r="J2117" s="1015">
        <v>52383419.850000001</v>
      </c>
      <c r="K2117" s="1012" t="s">
        <v>898</v>
      </c>
      <c r="L2117" s="1015"/>
      <c r="M2117" s="1015"/>
      <c r="N2117" s="1016"/>
      <c r="O2117" s="1015"/>
      <c r="P2117" s="1015"/>
      <c r="Q2117" s="1015"/>
      <c r="R2117" s="1015"/>
      <c r="S2117" s="1016"/>
    </row>
    <row r="2118" spans="1:19">
      <c r="A2118" s="1012" t="s">
        <v>2923</v>
      </c>
      <c r="B2118" s="1012" t="s">
        <v>283</v>
      </c>
      <c r="C2118" s="1012" t="s">
        <v>2924</v>
      </c>
      <c r="D2118" s="1012" t="s">
        <v>2925</v>
      </c>
      <c r="E2118" s="1012" t="s">
        <v>105</v>
      </c>
      <c r="F2118" s="1013">
        <v>40018</v>
      </c>
      <c r="G2118" s="1012" t="s">
        <v>283</v>
      </c>
      <c r="H2118" s="1015">
        <v>13312000</v>
      </c>
      <c r="I2118" s="1015"/>
      <c r="J2118" s="1015"/>
      <c r="K2118" s="1012" t="s">
        <v>283</v>
      </c>
      <c r="L2118" s="1015"/>
      <c r="M2118" s="1015"/>
      <c r="N2118" s="1016"/>
      <c r="O2118" s="1015"/>
      <c r="P2118" s="1015"/>
      <c r="Q2118" s="1015"/>
      <c r="R2118" s="1015"/>
      <c r="S2118" s="1016"/>
    </row>
    <row r="2119" spans="1:19">
      <c r="A2119" s="1012" t="s">
        <v>2923</v>
      </c>
      <c r="B2119" s="1012" t="s">
        <v>283</v>
      </c>
      <c r="C2119" s="1012" t="s">
        <v>2924</v>
      </c>
      <c r="D2119" s="1012" t="s">
        <v>2925</v>
      </c>
      <c r="E2119" s="1012" t="s">
        <v>105</v>
      </c>
      <c r="F2119" s="1013">
        <v>41170</v>
      </c>
      <c r="G2119" s="1012" t="s">
        <v>283</v>
      </c>
      <c r="H2119" s="1015"/>
      <c r="I2119" s="1015"/>
      <c r="J2119" s="1015"/>
      <c r="K2119" s="1012" t="s">
        <v>283</v>
      </c>
      <c r="L2119" s="1015">
        <v>44149056</v>
      </c>
      <c r="M2119" s="1015">
        <v>-662235.84</v>
      </c>
      <c r="N2119" s="1016">
        <v>49312</v>
      </c>
      <c r="O2119" s="1015">
        <v>895.30045399999995</v>
      </c>
      <c r="P2119" s="1015">
        <v>-5162944</v>
      </c>
      <c r="Q2119" s="1015"/>
      <c r="R2119" s="1015"/>
      <c r="S2119" s="1016"/>
    </row>
    <row r="2120" spans="1:19">
      <c r="A2120" s="1012" t="s">
        <v>2923</v>
      </c>
      <c r="B2120" s="1012" t="s">
        <v>283</v>
      </c>
      <c r="C2120" s="1012" t="s">
        <v>2924</v>
      </c>
      <c r="D2120" s="1012" t="s">
        <v>2925</v>
      </c>
      <c r="E2120" s="1012" t="s">
        <v>105</v>
      </c>
      <c r="F2120" s="1013">
        <v>41435</v>
      </c>
      <c r="G2120" s="1012" t="s">
        <v>283</v>
      </c>
      <c r="H2120" s="1015"/>
      <c r="I2120" s="1015"/>
      <c r="J2120" s="1015"/>
      <c r="K2120" s="1012" t="s">
        <v>283</v>
      </c>
      <c r="L2120" s="1015"/>
      <c r="M2120" s="1015"/>
      <c r="N2120" s="1016"/>
      <c r="O2120" s="1015"/>
      <c r="P2120" s="1015"/>
      <c r="Q2120" s="1015"/>
      <c r="R2120" s="1015">
        <v>55677</v>
      </c>
      <c r="S2120" s="1016">
        <v>91178</v>
      </c>
    </row>
    <row r="2121" spans="1:19">
      <c r="A2121" s="1012" t="s">
        <v>2923</v>
      </c>
      <c r="B2121" s="1012" t="s">
        <v>283</v>
      </c>
      <c r="C2121" s="1012" t="s">
        <v>2924</v>
      </c>
      <c r="D2121" s="1012" t="s">
        <v>2925</v>
      </c>
      <c r="E2121" s="1012" t="s">
        <v>105</v>
      </c>
      <c r="F2121" s="1013">
        <v>41436</v>
      </c>
      <c r="G2121" s="1012" t="s">
        <v>283</v>
      </c>
      <c r="H2121" s="1015"/>
      <c r="I2121" s="1015"/>
      <c r="J2121" s="1015"/>
      <c r="K2121" s="1012" t="s">
        <v>283</v>
      </c>
      <c r="L2121" s="1015"/>
      <c r="M2121" s="1015"/>
      <c r="N2121" s="1016"/>
      <c r="O2121" s="1015"/>
      <c r="P2121" s="1015"/>
      <c r="Q2121" s="1015"/>
      <c r="R2121" s="1015">
        <v>20000</v>
      </c>
      <c r="S2121" s="1016">
        <v>128663.33</v>
      </c>
    </row>
    <row r="2122" spans="1:19">
      <c r="A2122" s="1012" t="s">
        <v>2926</v>
      </c>
      <c r="B2122" s="1012" t="s">
        <v>933</v>
      </c>
      <c r="C2122" s="1012" t="s">
        <v>2927</v>
      </c>
      <c r="D2122" s="1012" t="s">
        <v>1343</v>
      </c>
      <c r="E2122" s="1012" t="s">
        <v>239</v>
      </c>
      <c r="F2122" s="1013">
        <v>39927</v>
      </c>
      <c r="G2122" s="1012" t="s">
        <v>285</v>
      </c>
      <c r="H2122" s="1015">
        <v>4871000</v>
      </c>
      <c r="I2122" s="1015">
        <v>0</v>
      </c>
      <c r="J2122" s="1015">
        <v>5705022.1399999997</v>
      </c>
      <c r="K2122" s="1012" t="s">
        <v>1196</v>
      </c>
      <c r="L2122" s="1015"/>
      <c r="M2122" s="1015"/>
      <c r="N2122" s="1016"/>
      <c r="O2122" s="1015"/>
      <c r="P2122" s="1015"/>
      <c r="Q2122" s="1015"/>
      <c r="R2122" s="1015"/>
      <c r="S2122" s="1016"/>
    </row>
    <row r="2123" spans="1:19">
      <c r="A2123" s="1012" t="s">
        <v>2926</v>
      </c>
      <c r="B2123" s="1012" t="s">
        <v>283</v>
      </c>
      <c r="C2123" s="1012" t="s">
        <v>2927</v>
      </c>
      <c r="D2123" s="1012" t="s">
        <v>1343</v>
      </c>
      <c r="E2123" s="1012" t="s">
        <v>239</v>
      </c>
      <c r="F2123" s="1013">
        <v>40738</v>
      </c>
      <c r="G2123" s="1012" t="s">
        <v>283</v>
      </c>
      <c r="H2123" s="1015"/>
      <c r="I2123" s="1015"/>
      <c r="J2123" s="1015"/>
      <c r="K2123" s="1012" t="s">
        <v>283</v>
      </c>
      <c r="L2123" s="1015">
        <v>4871000</v>
      </c>
      <c r="M2123" s="1015"/>
      <c r="N2123" s="1016">
        <v>4871</v>
      </c>
      <c r="O2123" s="1015">
        <v>1000</v>
      </c>
      <c r="P2123" s="1015"/>
      <c r="Q2123" s="1015"/>
      <c r="R2123" s="1015">
        <v>244000</v>
      </c>
      <c r="S2123" s="1016">
        <v>244</v>
      </c>
    </row>
    <row r="2124" spans="1:19">
      <c r="A2124" s="1012" t="s">
        <v>2928</v>
      </c>
      <c r="B2124" s="1012" t="s">
        <v>858</v>
      </c>
      <c r="C2124" s="1012" t="s">
        <v>2929</v>
      </c>
      <c r="D2124" s="1012" t="s">
        <v>2126</v>
      </c>
      <c r="E2124" s="1012" t="s">
        <v>1149</v>
      </c>
      <c r="F2124" s="1013">
        <v>39766</v>
      </c>
      <c r="G2124" s="1012" t="s">
        <v>284</v>
      </c>
      <c r="H2124" s="1015">
        <v>1400000000</v>
      </c>
      <c r="I2124" s="1015">
        <v>0</v>
      </c>
      <c r="J2124" s="1015">
        <v>1661027529.6199999</v>
      </c>
      <c r="K2124" s="1012" t="s">
        <v>1196</v>
      </c>
      <c r="L2124" s="1015"/>
      <c r="M2124" s="1015"/>
      <c r="N2124" s="1016"/>
      <c r="O2124" s="1015"/>
      <c r="P2124" s="1015"/>
      <c r="Q2124" s="1015"/>
      <c r="R2124" s="1015"/>
      <c r="S2124" s="1016"/>
    </row>
    <row r="2125" spans="1:19">
      <c r="A2125" s="1012" t="s">
        <v>2928</v>
      </c>
      <c r="B2125" s="1012" t="s">
        <v>283</v>
      </c>
      <c r="C2125" s="1012" t="s">
        <v>2929</v>
      </c>
      <c r="D2125" s="1012" t="s">
        <v>2126</v>
      </c>
      <c r="E2125" s="1012" t="s">
        <v>1149</v>
      </c>
      <c r="F2125" s="1013">
        <v>40996</v>
      </c>
      <c r="G2125" s="1012" t="s">
        <v>283</v>
      </c>
      <c r="H2125" s="1015"/>
      <c r="I2125" s="1015"/>
      <c r="J2125" s="1015"/>
      <c r="K2125" s="1012" t="s">
        <v>283</v>
      </c>
      <c r="L2125" s="1015">
        <v>700000000</v>
      </c>
      <c r="M2125" s="1015"/>
      <c r="N2125" s="1016">
        <v>700000</v>
      </c>
      <c r="O2125" s="1015">
        <v>1000</v>
      </c>
      <c r="P2125" s="1015"/>
      <c r="Q2125" s="1015"/>
      <c r="R2125" s="1015"/>
      <c r="S2125" s="1016"/>
    </row>
    <row r="2126" spans="1:19">
      <c r="A2126" s="1012" t="s">
        <v>2928</v>
      </c>
      <c r="B2126" s="1012" t="s">
        <v>283</v>
      </c>
      <c r="C2126" s="1012" t="s">
        <v>2929</v>
      </c>
      <c r="D2126" s="1012" t="s">
        <v>2126</v>
      </c>
      <c r="E2126" s="1012" t="s">
        <v>1149</v>
      </c>
      <c r="F2126" s="1013">
        <v>41178</v>
      </c>
      <c r="G2126" s="1012" t="s">
        <v>283</v>
      </c>
      <c r="H2126" s="1015"/>
      <c r="I2126" s="1015"/>
      <c r="J2126" s="1015"/>
      <c r="K2126" s="1012" t="s">
        <v>283</v>
      </c>
      <c r="L2126" s="1015">
        <v>700000000</v>
      </c>
      <c r="M2126" s="1015"/>
      <c r="N2126" s="1016">
        <v>700000</v>
      </c>
      <c r="O2126" s="1015">
        <v>1000</v>
      </c>
      <c r="P2126" s="1015"/>
      <c r="Q2126" s="1015"/>
      <c r="R2126" s="1015"/>
      <c r="S2126" s="1016"/>
    </row>
    <row r="2127" spans="1:19">
      <c r="A2127" s="1012" t="s">
        <v>2928</v>
      </c>
      <c r="B2127" s="1012" t="s">
        <v>283</v>
      </c>
      <c r="C2127" s="1012" t="s">
        <v>2929</v>
      </c>
      <c r="D2127" s="1012" t="s">
        <v>2126</v>
      </c>
      <c r="E2127" s="1012" t="s">
        <v>1149</v>
      </c>
      <c r="F2127" s="1013">
        <v>41248</v>
      </c>
      <c r="G2127" s="1012" t="s">
        <v>283</v>
      </c>
      <c r="H2127" s="1015"/>
      <c r="I2127" s="1015"/>
      <c r="J2127" s="1015"/>
      <c r="K2127" s="1012" t="s">
        <v>283</v>
      </c>
      <c r="L2127" s="1015"/>
      <c r="M2127" s="1015"/>
      <c r="N2127" s="1016"/>
      <c r="O2127" s="1015"/>
      <c r="P2127" s="1015"/>
      <c r="Q2127" s="1015"/>
      <c r="R2127" s="1015">
        <v>7666418.5099999998</v>
      </c>
      <c r="S2127" s="1016">
        <v>5789909</v>
      </c>
    </row>
    <row r="2128" spans="1:19" ht="14.3">
      <c r="A2128" s="1012"/>
      <c r="B2128" s="1012"/>
      <c r="C2128" s="1012"/>
      <c r="D2128" s="1012"/>
      <c r="E2128" s="1012"/>
      <c r="F2128" s="1019"/>
      <c r="G2128" s="1020" t="s">
        <v>2973</v>
      </c>
      <c r="H2128" s="1021">
        <f>SUM(H17:H2127)</f>
        <v>204894726320</v>
      </c>
      <c r="I2128" s="1021">
        <f>SUM(I17:I2127)</f>
        <v>17371193.114799999</v>
      </c>
      <c r="J2128" s="1021">
        <f>SUM(J17:J2127)</f>
        <v>226776602914.31674</v>
      </c>
      <c r="K2128" s="1022"/>
      <c r="L2128" s="1021">
        <f>SUM(L17:L2127)</f>
        <v>199671087294.35522</v>
      </c>
      <c r="M2128" s="1021">
        <f>SUM(M17:M2127)</f>
        <v>-38027858.190000013</v>
      </c>
      <c r="N2128" s="1023"/>
      <c r="O2128" s="1021"/>
      <c r="P2128" s="1021">
        <f>SUM(P17:P2127)</f>
        <v>-5206267832.6601038</v>
      </c>
      <c r="Q2128" s="1021">
        <f>SUM(Q17:Q2127)</f>
        <v>6919736371.855299</v>
      </c>
      <c r="R2128" s="1021">
        <f>SUM(R17:R2127)</f>
        <v>8070112497.5999985</v>
      </c>
      <c r="S2128" s="1016"/>
    </row>
  </sheetData>
  <mergeCells count="13">
    <mergeCell ref="I2:J2"/>
    <mergeCell ref="I3:J3"/>
    <mergeCell ref="I5:J5"/>
    <mergeCell ref="I7:J7"/>
    <mergeCell ref="I8:J8"/>
    <mergeCell ref="L15:O15"/>
    <mergeCell ref="R15:S15"/>
    <mergeCell ref="B7:D7"/>
    <mergeCell ref="B8:D8"/>
    <mergeCell ref="B9:D9"/>
    <mergeCell ref="B10:D10"/>
    <mergeCell ref="B11:D11"/>
    <mergeCell ref="I10:J10"/>
  </mergeCells>
  <pageMargins left="0.7" right="0.7" top="0.75" bottom="0.75" header="0.3" footer="0.3"/>
  <pageSetup paperSize="5" scale="28"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155"/>
  <sheetViews>
    <sheetView view="pageBreakPreview" topLeftCell="A120" zoomScale="115" zoomScaleNormal="100" zoomScaleSheetLayoutView="115" workbookViewId="0">
      <selection activeCell="A134" sqref="A134"/>
    </sheetView>
  </sheetViews>
  <sheetFormatPr defaultRowHeight="14.3"/>
  <cols>
    <col min="1" max="1" width="11.25" style="14" bestFit="1" customWidth="1"/>
    <col min="2" max="2" width="150.75" style="13" customWidth="1"/>
    <col min="3" max="3" width="13.125" bestFit="1" customWidth="1"/>
  </cols>
  <sheetData>
    <row r="1" spans="1:2">
      <c r="A1" s="750" t="s">
        <v>0</v>
      </c>
      <c r="B1" s="751" t="s">
        <v>428</v>
      </c>
    </row>
    <row r="2" spans="1:2">
      <c r="A2" s="750">
        <v>1</v>
      </c>
      <c r="B2" s="752" t="s">
        <v>307</v>
      </c>
    </row>
    <row r="3" spans="1:2">
      <c r="A3" s="750">
        <v>2</v>
      </c>
      <c r="B3" s="752" t="s">
        <v>308</v>
      </c>
    </row>
    <row r="4" spans="1:2">
      <c r="A4" s="750">
        <v>3</v>
      </c>
      <c r="B4" s="752" t="s">
        <v>309</v>
      </c>
    </row>
    <row r="5" spans="1:2" ht="38.75">
      <c r="A5" s="750">
        <v>4</v>
      </c>
      <c r="B5" s="752" t="s">
        <v>310</v>
      </c>
    </row>
    <row r="6" spans="1:2" ht="25.85">
      <c r="A6" s="750">
        <v>5</v>
      </c>
      <c r="B6" s="752" t="s">
        <v>311</v>
      </c>
    </row>
    <row r="7" spans="1:2" ht="38.75">
      <c r="A7" s="750">
        <v>6</v>
      </c>
      <c r="B7" s="752" t="s">
        <v>312</v>
      </c>
    </row>
    <row r="8" spans="1:2" ht="38.75">
      <c r="A8" s="750">
        <v>7</v>
      </c>
      <c r="B8" s="752" t="s">
        <v>313</v>
      </c>
    </row>
    <row r="9" spans="1:2" ht="25.85">
      <c r="A9" s="750">
        <v>8</v>
      </c>
      <c r="B9" s="752" t="s">
        <v>314</v>
      </c>
    </row>
    <row r="10" spans="1:2" ht="25.85">
      <c r="A10" s="750">
        <v>9</v>
      </c>
      <c r="B10" s="752" t="s">
        <v>315</v>
      </c>
    </row>
    <row r="11" spans="1:2">
      <c r="A11" s="750">
        <v>10</v>
      </c>
      <c r="B11" s="752" t="s">
        <v>316</v>
      </c>
    </row>
    <row r="12" spans="1:2">
      <c r="A12" s="750">
        <v>11</v>
      </c>
      <c r="B12" s="752" t="s">
        <v>317</v>
      </c>
    </row>
    <row r="13" spans="1:2">
      <c r="A13" s="750">
        <v>12</v>
      </c>
      <c r="B13" s="752" t="s">
        <v>318</v>
      </c>
    </row>
    <row r="14" spans="1:2">
      <c r="A14" s="750">
        <v>13</v>
      </c>
      <c r="B14" s="752" t="s">
        <v>319</v>
      </c>
    </row>
    <row r="15" spans="1:2">
      <c r="A15" s="750">
        <v>14</v>
      </c>
      <c r="B15" s="752" t="s">
        <v>320</v>
      </c>
    </row>
    <row r="16" spans="1:2">
      <c r="A16" s="750">
        <v>15</v>
      </c>
      <c r="B16" s="752" t="s">
        <v>321</v>
      </c>
    </row>
    <row r="17" spans="1:2" ht="25.85">
      <c r="A17" s="750">
        <v>16</v>
      </c>
      <c r="B17" s="752" t="s">
        <v>322</v>
      </c>
    </row>
    <row r="18" spans="1:2">
      <c r="A18" s="750">
        <v>17</v>
      </c>
      <c r="B18" s="752" t="s">
        <v>323</v>
      </c>
    </row>
    <row r="19" spans="1:2">
      <c r="A19" s="750">
        <v>18</v>
      </c>
      <c r="B19" s="752" t="s">
        <v>324</v>
      </c>
    </row>
    <row r="20" spans="1:2" ht="64.55">
      <c r="A20" s="750">
        <v>19</v>
      </c>
      <c r="B20" s="752" t="s">
        <v>325</v>
      </c>
    </row>
    <row r="21" spans="1:2" ht="25.85">
      <c r="A21" s="750">
        <v>20</v>
      </c>
      <c r="B21" s="752" t="s">
        <v>326</v>
      </c>
    </row>
    <row r="22" spans="1:2" ht="25.85">
      <c r="A22" s="750">
        <v>21</v>
      </c>
      <c r="B22" s="752" t="s">
        <v>327</v>
      </c>
    </row>
    <row r="23" spans="1:2">
      <c r="A23" s="750">
        <v>22</v>
      </c>
      <c r="B23" s="752" t="s">
        <v>328</v>
      </c>
    </row>
    <row r="24" spans="1:2" ht="25.85">
      <c r="A24" s="750">
        <v>23</v>
      </c>
      <c r="B24" s="752" t="s">
        <v>329</v>
      </c>
    </row>
    <row r="25" spans="1:2" ht="25.85">
      <c r="A25" s="750">
        <v>24</v>
      </c>
      <c r="B25" s="752" t="s">
        <v>330</v>
      </c>
    </row>
    <row r="26" spans="1:2" ht="38.75">
      <c r="A26" s="750">
        <v>25</v>
      </c>
      <c r="B26" s="752" t="s">
        <v>331</v>
      </c>
    </row>
    <row r="27" spans="1:2" ht="25.85">
      <c r="A27" s="750">
        <v>26</v>
      </c>
      <c r="B27" s="752" t="s">
        <v>332</v>
      </c>
    </row>
    <row r="28" spans="1:2" ht="38.75">
      <c r="A28" s="750">
        <v>27</v>
      </c>
      <c r="B28" s="752" t="s">
        <v>333</v>
      </c>
    </row>
    <row r="29" spans="1:2" ht="25.85">
      <c r="A29" s="750">
        <v>28</v>
      </c>
      <c r="B29" s="752" t="s">
        <v>334</v>
      </c>
    </row>
    <row r="30" spans="1:2" ht="51.65">
      <c r="A30" s="750">
        <v>29</v>
      </c>
      <c r="B30" s="752" t="s">
        <v>335</v>
      </c>
    </row>
    <row r="31" spans="1:2" ht="167.8">
      <c r="A31" s="750">
        <v>30</v>
      </c>
      <c r="B31" s="752" t="s">
        <v>336</v>
      </c>
    </row>
    <row r="32" spans="1:2" ht="51.65">
      <c r="A32" s="750">
        <v>31</v>
      </c>
      <c r="B32" s="752" t="s">
        <v>337</v>
      </c>
    </row>
    <row r="33" spans="1:2" ht="25.85">
      <c r="A33" s="750">
        <v>32</v>
      </c>
      <c r="B33" s="752" t="s">
        <v>338</v>
      </c>
    </row>
    <row r="34" spans="1:2" ht="25.85">
      <c r="A34" s="750">
        <v>33</v>
      </c>
      <c r="B34" s="752" t="s">
        <v>339</v>
      </c>
    </row>
    <row r="35" spans="1:2" ht="64.55">
      <c r="A35" s="750">
        <v>34</v>
      </c>
      <c r="B35" s="752" t="s">
        <v>340</v>
      </c>
    </row>
    <row r="36" spans="1:2" ht="77.45">
      <c r="A36" s="750">
        <v>35</v>
      </c>
      <c r="B36" s="752" t="s">
        <v>341</v>
      </c>
    </row>
    <row r="37" spans="1:2" ht="25.85">
      <c r="A37" s="750">
        <v>36</v>
      </c>
      <c r="B37" s="752" t="s">
        <v>342</v>
      </c>
    </row>
    <row r="38" spans="1:2" ht="25.85">
      <c r="A38" s="750">
        <v>37</v>
      </c>
      <c r="B38" s="752" t="s">
        <v>343</v>
      </c>
    </row>
    <row r="39" spans="1:2" ht="38.75">
      <c r="A39" s="750">
        <v>38</v>
      </c>
      <c r="B39" s="752" t="s">
        <v>344</v>
      </c>
    </row>
    <row r="40" spans="1:2" ht="25.85">
      <c r="A40" s="750">
        <v>39</v>
      </c>
      <c r="B40" s="752" t="s">
        <v>345</v>
      </c>
    </row>
    <row r="41" spans="1:2" ht="25.85">
      <c r="A41" s="750">
        <v>40</v>
      </c>
      <c r="B41" s="752" t="s">
        <v>346</v>
      </c>
    </row>
    <row r="42" spans="1:2" ht="38.75">
      <c r="A42" s="750">
        <v>41</v>
      </c>
      <c r="B42" s="752" t="s">
        <v>347</v>
      </c>
    </row>
    <row r="43" spans="1:2" ht="51.65">
      <c r="A43" s="750">
        <v>42</v>
      </c>
      <c r="B43" s="752" t="s">
        <v>348</v>
      </c>
    </row>
    <row r="44" spans="1:2" ht="38.75">
      <c r="A44" s="750">
        <v>43</v>
      </c>
      <c r="B44" s="752" t="s">
        <v>349</v>
      </c>
    </row>
    <row r="45" spans="1:2" ht="25.85">
      <c r="A45" s="750">
        <v>44</v>
      </c>
      <c r="B45" s="752" t="s">
        <v>350</v>
      </c>
    </row>
    <row r="46" spans="1:2" ht="25.85">
      <c r="A46" s="750">
        <v>45</v>
      </c>
      <c r="B46" s="752" t="s">
        <v>351</v>
      </c>
    </row>
    <row r="47" spans="1:2" ht="25.85">
      <c r="A47" s="750">
        <v>46</v>
      </c>
      <c r="B47" s="752" t="s">
        <v>352</v>
      </c>
    </row>
    <row r="48" spans="1:2" ht="25.85">
      <c r="A48" s="750">
        <v>47</v>
      </c>
      <c r="B48" s="752" t="s">
        <v>353</v>
      </c>
    </row>
    <row r="49" spans="1:2" ht="25.85">
      <c r="A49" s="750">
        <v>48</v>
      </c>
      <c r="B49" s="752" t="s">
        <v>354</v>
      </c>
    </row>
    <row r="50" spans="1:2" ht="25.85">
      <c r="A50" s="750">
        <v>49</v>
      </c>
      <c r="B50" s="752" t="s">
        <v>355</v>
      </c>
    </row>
    <row r="51" spans="1:2" ht="25.85">
      <c r="A51" s="750">
        <v>50</v>
      </c>
      <c r="B51" s="752" t="s">
        <v>356</v>
      </c>
    </row>
    <row r="52" spans="1:2" ht="25.85">
      <c r="A52" s="750">
        <v>51</v>
      </c>
      <c r="B52" s="752" t="s">
        <v>357</v>
      </c>
    </row>
    <row r="53" spans="1:2" ht="25.85">
      <c r="A53" s="750">
        <v>52</v>
      </c>
      <c r="B53" s="752" t="s">
        <v>358</v>
      </c>
    </row>
    <row r="54" spans="1:2" ht="25.85">
      <c r="A54" s="750">
        <v>53</v>
      </c>
      <c r="B54" s="752" t="s">
        <v>359</v>
      </c>
    </row>
    <row r="55" spans="1:2" ht="38.75">
      <c r="A55" s="750">
        <v>54</v>
      </c>
      <c r="B55" s="752" t="s">
        <v>360</v>
      </c>
    </row>
    <row r="56" spans="1:2" ht="25.85">
      <c r="A56" s="750">
        <v>55</v>
      </c>
      <c r="B56" s="752" t="s">
        <v>361</v>
      </c>
    </row>
    <row r="57" spans="1:2" ht="25.85">
      <c r="A57" s="750">
        <v>56</v>
      </c>
      <c r="B57" s="752" t="s">
        <v>362</v>
      </c>
    </row>
    <row r="58" spans="1:2" ht="25.85">
      <c r="A58" s="750">
        <v>57</v>
      </c>
      <c r="B58" s="752" t="s">
        <v>363</v>
      </c>
    </row>
    <row r="59" spans="1:2" ht="38.75">
      <c r="A59" s="750">
        <v>58</v>
      </c>
      <c r="B59" s="752" t="s">
        <v>364</v>
      </c>
    </row>
    <row r="60" spans="1:2" ht="38.75">
      <c r="A60" s="750">
        <v>59</v>
      </c>
      <c r="B60" s="752" t="s">
        <v>365</v>
      </c>
    </row>
    <row r="61" spans="1:2" ht="38.75">
      <c r="A61" s="750">
        <v>60</v>
      </c>
      <c r="B61" s="752" t="s">
        <v>366</v>
      </c>
    </row>
    <row r="62" spans="1:2" ht="25.85">
      <c r="A62" s="750">
        <v>61</v>
      </c>
      <c r="B62" s="752" t="s">
        <v>367</v>
      </c>
    </row>
    <row r="63" spans="1:2" ht="38.75">
      <c r="A63" s="750">
        <v>62</v>
      </c>
      <c r="B63" s="752" t="s">
        <v>368</v>
      </c>
    </row>
    <row r="64" spans="1:2" ht="25.85">
      <c r="A64" s="750">
        <v>63</v>
      </c>
      <c r="B64" s="752" t="s">
        <v>369</v>
      </c>
    </row>
    <row r="65" spans="1:2" ht="25.85">
      <c r="A65" s="750">
        <v>64</v>
      </c>
      <c r="B65" s="752" t="s">
        <v>370</v>
      </c>
    </row>
    <row r="66" spans="1:2" ht="25.85">
      <c r="A66" s="750">
        <v>65</v>
      </c>
      <c r="B66" s="752" t="s">
        <v>371</v>
      </c>
    </row>
    <row r="67" spans="1:2" ht="25.85">
      <c r="A67" s="750">
        <v>66</v>
      </c>
      <c r="B67" s="752" t="s">
        <v>372</v>
      </c>
    </row>
    <row r="68" spans="1:2" ht="38.75">
      <c r="A68" s="750">
        <v>67</v>
      </c>
      <c r="B68" s="752" t="s">
        <v>373</v>
      </c>
    </row>
    <row r="69" spans="1:2" ht="25.85">
      <c r="A69" s="750">
        <v>68</v>
      </c>
      <c r="B69" s="752" t="s">
        <v>374</v>
      </c>
    </row>
    <row r="70" spans="1:2" ht="25.85">
      <c r="A70" s="750">
        <v>69</v>
      </c>
      <c r="B70" s="752" t="s">
        <v>375</v>
      </c>
    </row>
    <row r="71" spans="1:2" ht="25.85">
      <c r="A71" s="750">
        <v>70</v>
      </c>
      <c r="B71" s="752" t="s">
        <v>376</v>
      </c>
    </row>
    <row r="72" spans="1:2" ht="25.85">
      <c r="A72" s="750">
        <v>71</v>
      </c>
      <c r="B72" s="752" t="s">
        <v>377</v>
      </c>
    </row>
    <row r="73" spans="1:2" ht="38.75">
      <c r="A73" s="750">
        <v>72</v>
      </c>
      <c r="B73" s="752" t="s">
        <v>378</v>
      </c>
    </row>
    <row r="74" spans="1:2">
      <c r="A74" s="750">
        <v>73</v>
      </c>
      <c r="B74" s="752" t="s">
        <v>379</v>
      </c>
    </row>
    <row r="75" spans="1:2" ht="51.65">
      <c r="A75" s="750">
        <v>74</v>
      </c>
      <c r="B75" s="752" t="s">
        <v>380</v>
      </c>
    </row>
    <row r="76" spans="1:2" ht="25.85">
      <c r="A76" s="750">
        <v>75</v>
      </c>
      <c r="B76" s="752" t="s">
        <v>381</v>
      </c>
    </row>
    <row r="77" spans="1:2" ht="25.85">
      <c r="A77" s="750">
        <v>76</v>
      </c>
      <c r="B77" s="752" t="s">
        <v>382</v>
      </c>
    </row>
    <row r="78" spans="1:2" ht="38.75">
      <c r="A78" s="750">
        <v>77</v>
      </c>
      <c r="B78" s="752" t="s">
        <v>383</v>
      </c>
    </row>
    <row r="79" spans="1:2" ht="25.85">
      <c r="A79" s="750">
        <v>78</v>
      </c>
      <c r="B79" s="752" t="s">
        <v>384</v>
      </c>
    </row>
    <row r="80" spans="1:2" ht="25.85">
      <c r="A80" s="750">
        <v>79</v>
      </c>
      <c r="B80" s="752" t="s">
        <v>385</v>
      </c>
    </row>
    <row r="81" spans="1:2" ht="25.85">
      <c r="A81" s="750">
        <v>80</v>
      </c>
      <c r="B81" s="752" t="s">
        <v>386</v>
      </c>
    </row>
    <row r="82" spans="1:2" ht="38.75">
      <c r="A82" s="750">
        <v>81</v>
      </c>
      <c r="B82" s="752" t="s">
        <v>387</v>
      </c>
    </row>
    <row r="83" spans="1:2" ht="38.75">
      <c r="A83" s="750">
        <v>82</v>
      </c>
      <c r="B83" s="752" t="s">
        <v>388</v>
      </c>
    </row>
    <row r="84" spans="1:2" ht="25.85">
      <c r="A84" s="750">
        <v>83</v>
      </c>
      <c r="B84" s="752" t="s">
        <v>389</v>
      </c>
    </row>
    <row r="85" spans="1:2" ht="25.85">
      <c r="A85" s="750">
        <v>84</v>
      </c>
      <c r="B85" s="752" t="s">
        <v>390</v>
      </c>
    </row>
    <row r="86" spans="1:2" ht="38.75">
      <c r="A86" s="750">
        <v>85</v>
      </c>
      <c r="B86" s="752" t="s">
        <v>391</v>
      </c>
    </row>
    <row r="87" spans="1:2" ht="38.75">
      <c r="A87" s="750">
        <v>86</v>
      </c>
      <c r="B87" s="752" t="s">
        <v>392</v>
      </c>
    </row>
    <row r="88" spans="1:2" ht="38.75">
      <c r="A88" s="750">
        <v>87</v>
      </c>
      <c r="B88" s="752" t="s">
        <v>393</v>
      </c>
    </row>
    <row r="89" spans="1:2" ht="25.85">
      <c r="A89" s="750">
        <v>88</v>
      </c>
      <c r="B89" s="752" t="s">
        <v>394</v>
      </c>
    </row>
    <row r="90" spans="1:2" ht="38.75">
      <c r="A90" s="750">
        <v>89</v>
      </c>
      <c r="B90" s="752" t="s">
        <v>395</v>
      </c>
    </row>
    <row r="91" spans="1:2" ht="25.85">
      <c r="A91" s="750">
        <v>90</v>
      </c>
      <c r="B91" s="752" t="s">
        <v>396</v>
      </c>
    </row>
    <row r="92" spans="1:2" ht="25.85">
      <c r="A92" s="750">
        <v>91</v>
      </c>
      <c r="B92" s="752" t="s">
        <v>397</v>
      </c>
    </row>
    <row r="93" spans="1:2">
      <c r="A93" s="750">
        <v>92</v>
      </c>
      <c r="B93" s="752" t="s">
        <v>398</v>
      </c>
    </row>
    <row r="94" spans="1:2" ht="25.85">
      <c r="A94" s="750">
        <v>93</v>
      </c>
      <c r="B94" s="752" t="s">
        <v>399</v>
      </c>
    </row>
    <row r="95" spans="1:2" ht="51.65">
      <c r="A95" s="750">
        <v>94</v>
      </c>
      <c r="B95" s="752" t="s">
        <v>400</v>
      </c>
    </row>
    <row r="96" spans="1:2">
      <c r="A96" s="750">
        <v>95</v>
      </c>
      <c r="B96" s="752" t="s">
        <v>401</v>
      </c>
    </row>
    <row r="97" spans="1:2" ht="38.75">
      <c r="A97" s="750">
        <v>96</v>
      </c>
      <c r="B97" s="752" t="s">
        <v>402</v>
      </c>
    </row>
    <row r="98" spans="1:2" ht="38.75">
      <c r="A98" s="750">
        <v>97</v>
      </c>
      <c r="B98" s="752" t="s">
        <v>403</v>
      </c>
    </row>
    <row r="99" spans="1:2" ht="51.65">
      <c r="A99" s="750">
        <v>98</v>
      </c>
      <c r="B99" s="752" t="s">
        <v>404</v>
      </c>
    </row>
    <row r="100" spans="1:2">
      <c r="A100" s="750">
        <v>99</v>
      </c>
      <c r="B100" s="752" t="s">
        <v>405</v>
      </c>
    </row>
    <row r="101" spans="1:2" ht="25.85">
      <c r="A101" s="750">
        <v>100</v>
      </c>
      <c r="B101" s="752" t="s">
        <v>406</v>
      </c>
    </row>
    <row r="102" spans="1:2" ht="38.75">
      <c r="A102" s="750">
        <v>101</v>
      </c>
      <c r="B102" s="752" t="s">
        <v>407</v>
      </c>
    </row>
    <row r="103" spans="1:2" ht="38.75">
      <c r="A103" s="750">
        <v>102</v>
      </c>
      <c r="B103" s="752" t="s">
        <v>408</v>
      </c>
    </row>
    <row r="104" spans="1:2" ht="25.85">
      <c r="A104" s="750">
        <v>103</v>
      </c>
      <c r="B104" s="752" t="s">
        <v>409</v>
      </c>
    </row>
    <row r="105" spans="1:2" ht="25.85">
      <c r="A105" s="750">
        <v>104</v>
      </c>
      <c r="B105" s="752" t="s">
        <v>410</v>
      </c>
    </row>
    <row r="106" spans="1:2" ht="25.85">
      <c r="A106" s="750">
        <v>105</v>
      </c>
      <c r="B106" s="752" t="s">
        <v>411</v>
      </c>
    </row>
    <row r="107" spans="1:2" ht="25.85">
      <c r="A107" s="750">
        <v>106</v>
      </c>
      <c r="B107" s="752" t="s">
        <v>412</v>
      </c>
    </row>
    <row r="108" spans="1:2" ht="38.75">
      <c r="A108" s="750">
        <v>107</v>
      </c>
      <c r="B108" s="752" t="s">
        <v>413</v>
      </c>
    </row>
    <row r="109" spans="1:2" ht="38.75">
      <c r="A109" s="750">
        <v>108</v>
      </c>
      <c r="B109" s="752" t="s">
        <v>2948</v>
      </c>
    </row>
    <row r="110" spans="1:2" ht="51.65">
      <c r="A110" s="750">
        <v>109</v>
      </c>
      <c r="B110" s="752" t="s">
        <v>414</v>
      </c>
    </row>
    <row r="111" spans="1:2">
      <c r="A111" s="750">
        <v>110</v>
      </c>
      <c r="B111" s="752" t="s">
        <v>415</v>
      </c>
    </row>
    <row r="112" spans="1:2" ht="38.75">
      <c r="A112" s="750">
        <v>111</v>
      </c>
      <c r="B112" s="752" t="s">
        <v>416</v>
      </c>
    </row>
    <row r="113" spans="1:2" ht="38.75">
      <c r="A113" s="750">
        <v>112</v>
      </c>
      <c r="B113" s="752" t="s">
        <v>417</v>
      </c>
    </row>
    <row r="114" spans="1:2" ht="38.75">
      <c r="A114" s="750">
        <v>113</v>
      </c>
      <c r="B114" s="752" t="s">
        <v>418</v>
      </c>
    </row>
    <row r="115" spans="1:2" ht="38.75">
      <c r="A115" s="750">
        <v>114</v>
      </c>
      <c r="B115" s="752" t="s">
        <v>419</v>
      </c>
    </row>
    <row r="116" spans="1:2" ht="25.85">
      <c r="A116" s="750">
        <v>115</v>
      </c>
      <c r="B116" s="752" t="s">
        <v>420</v>
      </c>
    </row>
    <row r="117" spans="1:2" ht="25.85">
      <c r="A117" s="750">
        <v>116</v>
      </c>
      <c r="B117" s="752" t="s">
        <v>421</v>
      </c>
    </row>
    <row r="118" spans="1:2" ht="25.85">
      <c r="A118" s="750">
        <v>117</v>
      </c>
      <c r="B118" s="752" t="s">
        <v>422</v>
      </c>
    </row>
    <row r="119" spans="1:2" ht="25.85">
      <c r="A119" s="750">
        <v>118</v>
      </c>
      <c r="B119" s="752" t="s">
        <v>423</v>
      </c>
    </row>
    <row r="120" spans="1:2" ht="25.85">
      <c r="A120" s="750">
        <v>119</v>
      </c>
      <c r="B120" s="752" t="s">
        <v>424</v>
      </c>
    </row>
    <row r="121" spans="1:2" ht="38.75">
      <c r="A121" s="750">
        <v>120</v>
      </c>
      <c r="B121" s="752" t="s">
        <v>425</v>
      </c>
    </row>
    <row r="122" spans="1:2" ht="25.85">
      <c r="A122" s="750">
        <v>121</v>
      </c>
      <c r="B122" s="752" t="s">
        <v>426</v>
      </c>
    </row>
    <row r="123" spans="1:2" ht="25.85">
      <c r="A123" s="750">
        <v>122</v>
      </c>
      <c r="B123" s="752" t="s">
        <v>427</v>
      </c>
    </row>
    <row r="124" spans="1:2" ht="38.75">
      <c r="A124" s="750">
        <v>123</v>
      </c>
      <c r="B124" s="752" t="s">
        <v>2932</v>
      </c>
    </row>
    <row r="125" spans="1:2" ht="25.85">
      <c r="A125" s="832">
        <v>124</v>
      </c>
      <c r="B125" s="833" t="s">
        <v>2949</v>
      </c>
    </row>
    <row r="126" spans="1:2" ht="25.85">
      <c r="A126" s="832">
        <v>125</v>
      </c>
      <c r="B126" s="833" t="s">
        <v>2950</v>
      </c>
    </row>
    <row r="127" spans="1:2" ht="38.75">
      <c r="A127" s="832">
        <v>126</v>
      </c>
      <c r="B127" s="833" t="s">
        <v>2951</v>
      </c>
    </row>
    <row r="128" spans="1:2" ht="25.85">
      <c r="A128" s="832">
        <v>127</v>
      </c>
      <c r="B128" s="833" t="s">
        <v>2952</v>
      </c>
    </row>
    <row r="129" spans="1:2" ht="51.65">
      <c r="A129" s="832">
        <v>128</v>
      </c>
      <c r="B129" s="833" t="s">
        <v>2953</v>
      </c>
    </row>
    <row r="130" spans="1:2" ht="25.85">
      <c r="A130" s="832">
        <v>129</v>
      </c>
      <c r="B130" s="833" t="s">
        <v>2954</v>
      </c>
    </row>
    <row r="131" spans="1:2" ht="38.75">
      <c r="A131" s="832">
        <v>130</v>
      </c>
      <c r="B131" s="833" t="s">
        <v>2955</v>
      </c>
    </row>
    <row r="132" spans="1:2" ht="25.85">
      <c r="A132" s="832">
        <v>131</v>
      </c>
      <c r="B132" s="833" t="s">
        <v>2956</v>
      </c>
    </row>
    <row r="133" spans="1:2" ht="30.75" customHeight="1">
      <c r="A133" s="832">
        <v>132</v>
      </c>
      <c r="B133" s="752" t="s">
        <v>2957</v>
      </c>
    </row>
    <row r="134" spans="1:2" ht="38.75">
      <c r="A134" s="832">
        <v>133</v>
      </c>
      <c r="B134" s="833" t="s">
        <v>2958</v>
      </c>
    </row>
    <row r="135" spans="1:2" ht="38.75">
      <c r="A135" s="832">
        <v>134</v>
      </c>
      <c r="B135" s="833" t="s">
        <v>2959</v>
      </c>
    </row>
    <row r="136" spans="1:2" ht="25.85">
      <c r="A136" s="832">
        <v>135</v>
      </c>
      <c r="B136" s="833" t="s">
        <v>2960</v>
      </c>
    </row>
    <row r="137" spans="1:2" ht="38.75">
      <c r="A137" s="832">
        <v>136</v>
      </c>
      <c r="B137" s="833" t="s">
        <v>3006</v>
      </c>
    </row>
    <row r="138" spans="1:2" ht="25.85">
      <c r="A138" s="832">
        <v>137</v>
      </c>
      <c r="B138" s="833" t="s">
        <v>3007</v>
      </c>
    </row>
    <row r="139" spans="1:2" ht="38.75">
      <c r="A139" s="832">
        <v>138</v>
      </c>
      <c r="B139" s="833" t="s">
        <v>3008</v>
      </c>
    </row>
    <row r="140" spans="1:2">
      <c r="A140" s="832">
        <v>139</v>
      </c>
      <c r="B140" s="833" t="s">
        <v>3009</v>
      </c>
    </row>
    <row r="141" spans="1:2">
      <c r="A141" s="832">
        <v>140</v>
      </c>
      <c r="B141" s="833" t="s">
        <v>3010</v>
      </c>
    </row>
    <row r="142" spans="1:2">
      <c r="A142" s="832">
        <v>141</v>
      </c>
      <c r="B142" s="833" t="s">
        <v>3011</v>
      </c>
    </row>
    <row r="143" spans="1:2" ht="38.75">
      <c r="A143" s="832">
        <v>142</v>
      </c>
      <c r="B143" s="833" t="s">
        <v>3012</v>
      </c>
    </row>
    <row r="144" spans="1:2">
      <c r="A144" s="832">
        <v>143</v>
      </c>
      <c r="B144" s="833" t="s">
        <v>3013</v>
      </c>
    </row>
    <row r="145" spans="1:2" ht="38.75">
      <c r="A145" s="832">
        <v>144</v>
      </c>
      <c r="B145" s="833" t="s">
        <v>3014</v>
      </c>
    </row>
    <row r="146" spans="1:2" ht="38.75">
      <c r="A146" s="832">
        <v>145</v>
      </c>
      <c r="B146" s="833" t="s">
        <v>3015</v>
      </c>
    </row>
    <row r="147" spans="1:2" ht="51.65">
      <c r="A147" s="832">
        <v>146</v>
      </c>
      <c r="B147" s="833" t="s">
        <v>3016</v>
      </c>
    </row>
    <row r="148" spans="1:2" ht="25.85">
      <c r="A148" s="832">
        <v>147</v>
      </c>
      <c r="B148" s="833" t="s">
        <v>3017</v>
      </c>
    </row>
    <row r="149" spans="1:2" ht="25.85">
      <c r="A149" s="832">
        <v>148</v>
      </c>
      <c r="B149" s="833" t="s">
        <v>3018</v>
      </c>
    </row>
    <row r="150" spans="1:2" ht="25.85">
      <c r="A150" s="832">
        <v>149</v>
      </c>
      <c r="B150" s="833" t="s">
        <v>3019</v>
      </c>
    </row>
    <row r="151" spans="1:2" ht="25.85">
      <c r="A151" s="832">
        <v>150</v>
      </c>
      <c r="B151" s="833" t="s">
        <v>3020</v>
      </c>
    </row>
    <row r="152" spans="1:2" ht="38.75">
      <c r="A152" s="832">
        <v>151</v>
      </c>
      <c r="B152" s="833" t="s">
        <v>3021</v>
      </c>
    </row>
    <row r="153" spans="1:2" ht="64.55">
      <c r="A153" s="832">
        <v>152</v>
      </c>
      <c r="B153" s="833" t="s">
        <v>3022</v>
      </c>
    </row>
    <row r="154" spans="1:2" ht="25.85">
      <c r="A154" s="832">
        <v>153</v>
      </c>
      <c r="B154" s="833" t="s">
        <v>3023</v>
      </c>
    </row>
    <row r="155" spans="1:2" ht="38.75">
      <c r="A155" s="832">
        <v>154</v>
      </c>
      <c r="B155" s="833" t="s">
        <v>3024</v>
      </c>
    </row>
  </sheetData>
  <pageMargins left="0.7" right="0.7" top="0.75" bottom="0.75" header="0.3" footer="0.3"/>
  <pageSetup paperSize="5" scale="99"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L30"/>
  <sheetViews>
    <sheetView view="pageBreakPreview" zoomScale="75" zoomScaleSheetLayoutView="75" workbookViewId="0">
      <selection activeCell="F35" sqref="F35"/>
    </sheetView>
  </sheetViews>
  <sheetFormatPr defaultColWidth="9.125" defaultRowHeight="13.6"/>
  <cols>
    <col min="1" max="1" width="2.75" style="491" customWidth="1"/>
    <col min="2" max="2" width="12.75" style="37" customWidth="1"/>
    <col min="3" max="3" width="2.75" style="37" customWidth="1"/>
    <col min="4" max="4" width="26.75" style="38" customWidth="1"/>
    <col min="5" max="5" width="30.875" style="491" customWidth="1"/>
    <col min="6" max="6" width="28.75" style="40" customWidth="1"/>
    <col min="7" max="7" width="30.375" style="41" customWidth="1"/>
    <col min="8" max="8" width="24.375" style="41" customWidth="1"/>
    <col min="9" max="9" width="28.25" style="491" customWidth="1"/>
    <col min="10" max="16384" width="9.125" style="491"/>
  </cols>
  <sheetData>
    <row r="1" spans="2:12" ht="14.3">
      <c r="B1" s="1130" t="s">
        <v>429</v>
      </c>
      <c r="C1" s="1130"/>
      <c r="D1" s="1130"/>
      <c r="E1" s="1130"/>
      <c r="F1" s="1130"/>
      <c r="G1" s="15"/>
      <c r="H1" s="15"/>
      <c r="I1" s="15"/>
    </row>
    <row r="2" spans="2:12" ht="14.3">
      <c r="B2" s="1130" t="s">
        <v>430</v>
      </c>
      <c r="C2" s="1130"/>
      <c r="D2" s="1130"/>
      <c r="E2" s="1130"/>
      <c r="F2" s="1130"/>
      <c r="G2" s="15"/>
      <c r="H2" s="15"/>
      <c r="I2" s="15"/>
    </row>
    <row r="3" spans="2:12" ht="14.95" thickBot="1">
      <c r="B3" s="15"/>
      <c r="C3" s="16"/>
      <c r="D3" s="15"/>
      <c r="E3" s="15"/>
      <c r="F3" s="15"/>
      <c r="G3" s="15"/>
      <c r="H3" s="15"/>
    </row>
    <row r="4" spans="2:12" s="20" customFormat="1" ht="39.75" customHeight="1">
      <c r="B4" s="1131" t="s">
        <v>1</v>
      </c>
      <c r="C4" s="1132"/>
      <c r="D4" s="17" t="s">
        <v>431</v>
      </c>
      <c r="E4" s="18" t="s">
        <v>432</v>
      </c>
      <c r="F4" s="19" t="s">
        <v>433</v>
      </c>
    </row>
    <row r="5" spans="2:12" s="482" customFormat="1" ht="30.25" customHeight="1">
      <c r="B5" s="519" t="s">
        <v>434</v>
      </c>
      <c r="C5" s="514">
        <v>1</v>
      </c>
      <c r="D5" s="518">
        <v>4.1216621052775331</v>
      </c>
      <c r="E5" s="517">
        <v>1500000000</v>
      </c>
      <c r="F5" s="516">
        <f>D5*E5</f>
        <v>6182493157.9162998</v>
      </c>
      <c r="G5" s="21"/>
      <c r="H5" s="22"/>
      <c r="I5" s="23"/>
    </row>
    <row r="6" spans="2:12" s="482" customFormat="1" ht="30.25" customHeight="1">
      <c r="B6" s="515" t="s">
        <v>435</v>
      </c>
      <c r="C6" s="514">
        <v>2</v>
      </c>
      <c r="D6" s="513">
        <v>3.8980000000000001</v>
      </c>
      <c r="E6" s="512">
        <v>1108971857</v>
      </c>
      <c r="F6" s="511">
        <v>4322726824.6037006</v>
      </c>
      <c r="H6" s="22"/>
      <c r="I6" s="20"/>
    </row>
    <row r="7" spans="2:12" s="482" customFormat="1" ht="30.25" customHeight="1">
      <c r="B7" s="515" t="s">
        <v>436</v>
      </c>
      <c r="C7" s="514">
        <v>3</v>
      </c>
      <c r="D7" s="513">
        <v>3.9089999999999998</v>
      </c>
      <c r="E7" s="512">
        <v>1500000000</v>
      </c>
      <c r="F7" s="511">
        <v>5863489586.79</v>
      </c>
      <c r="H7" s="24"/>
      <c r="I7" s="24"/>
    </row>
    <row r="8" spans="2:12" s="482" customFormat="1" ht="30.25" customHeight="1">
      <c r="B8" s="25" t="s">
        <v>437</v>
      </c>
      <c r="C8" s="26">
        <v>4</v>
      </c>
      <c r="D8" s="27">
        <v>4.2609000000000004</v>
      </c>
      <c r="E8" s="28">
        <v>1165928228</v>
      </c>
      <c r="F8" s="29">
        <v>4967921811.1899996</v>
      </c>
      <c r="H8" s="24"/>
      <c r="I8" s="20"/>
    </row>
    <row r="9" spans="2:12" s="482" customFormat="1" ht="30.25" customHeight="1" thickBot="1">
      <c r="B9" s="510">
        <v>40518</v>
      </c>
      <c r="C9" s="509">
        <v>5</v>
      </c>
      <c r="D9" s="508">
        <v>4.3499999999999996</v>
      </c>
      <c r="E9" s="507">
        <v>2417407607</v>
      </c>
      <c r="F9" s="506">
        <f>D9*E9</f>
        <v>10515723090.449999</v>
      </c>
      <c r="H9" s="30"/>
      <c r="I9" s="20"/>
    </row>
    <row r="10" spans="2:12" s="482" customFormat="1" ht="30.25" customHeight="1" thickBot="1">
      <c r="B10" s="31"/>
      <c r="C10" s="31"/>
      <c r="E10" s="32" t="s">
        <v>438</v>
      </c>
      <c r="F10" s="33">
        <f>SUM(F5:F9)</f>
        <v>31852354470.949997</v>
      </c>
      <c r="G10" s="34"/>
      <c r="H10" s="35"/>
      <c r="K10" s="20"/>
      <c r="L10" s="20"/>
    </row>
    <row r="11" spans="2:12" s="482" customFormat="1" ht="14.3" thickTop="1">
      <c r="C11" s="483"/>
      <c r="E11" s="36"/>
      <c r="F11" s="20"/>
    </row>
    <row r="12" spans="2:12" s="482" customFormat="1">
      <c r="C12" s="483"/>
      <c r="E12" s="36"/>
      <c r="F12" s="20"/>
    </row>
    <row r="13" spans="2:12" s="482" customFormat="1">
      <c r="B13" s="1126" t="s">
        <v>439</v>
      </c>
      <c r="C13" s="1126"/>
      <c r="D13" s="1126"/>
      <c r="E13" s="1126"/>
      <c r="F13" s="1126"/>
      <c r="G13" s="1126"/>
      <c r="H13" s="1126"/>
      <c r="I13" s="1126"/>
    </row>
    <row r="14" spans="2:12" s="482" customFormat="1">
      <c r="B14" s="1126"/>
      <c r="C14" s="1126"/>
      <c r="D14" s="1126"/>
      <c r="E14" s="1126"/>
      <c r="F14" s="1126"/>
      <c r="G14" s="1126"/>
      <c r="H14" s="1126"/>
      <c r="I14" s="1126"/>
    </row>
    <row r="15" spans="2:12" s="482" customFormat="1">
      <c r="B15" s="1126" t="s">
        <v>440</v>
      </c>
      <c r="C15" s="1126"/>
      <c r="D15" s="1126"/>
      <c r="E15" s="1126"/>
      <c r="F15" s="1126"/>
      <c r="G15" s="1126"/>
      <c r="H15" s="1126"/>
      <c r="I15" s="1126"/>
    </row>
    <row r="16" spans="2:12" s="482" customFormat="1">
      <c r="B16" s="1126"/>
      <c r="C16" s="1126"/>
      <c r="D16" s="1126"/>
      <c r="E16" s="1126"/>
      <c r="F16" s="1126"/>
      <c r="G16" s="1126"/>
      <c r="H16" s="1126"/>
      <c r="I16" s="1126"/>
    </row>
    <row r="17" spans="2:9" s="482" customFormat="1" ht="14.3" customHeight="1">
      <c r="B17" s="1126" t="s">
        <v>441</v>
      </c>
      <c r="C17" s="1126"/>
      <c r="D17" s="1126"/>
      <c r="E17" s="1126"/>
      <c r="F17" s="1126"/>
      <c r="G17" s="1126"/>
      <c r="H17" s="1126"/>
      <c r="I17" s="1126"/>
    </row>
    <row r="18" spans="2:9" s="482" customFormat="1">
      <c r="B18" s="1126"/>
      <c r="C18" s="1126"/>
      <c r="D18" s="1126"/>
      <c r="E18" s="1126"/>
      <c r="F18" s="1126"/>
      <c r="G18" s="1126"/>
      <c r="H18" s="1126"/>
      <c r="I18" s="1126"/>
    </row>
    <row r="19" spans="2:9" s="482" customFormat="1">
      <c r="B19" s="1126" t="s">
        <v>442</v>
      </c>
      <c r="C19" s="1126"/>
      <c r="D19" s="1126"/>
      <c r="E19" s="1126"/>
      <c r="F19" s="1126"/>
      <c r="G19" s="1126"/>
      <c r="H19" s="1126"/>
      <c r="I19" s="1126"/>
    </row>
    <row r="20" spans="2:9" s="482" customFormat="1">
      <c r="B20" s="1126"/>
      <c r="C20" s="1126"/>
      <c r="D20" s="1126"/>
      <c r="E20" s="1126"/>
      <c r="F20" s="1126"/>
      <c r="G20" s="1126"/>
      <c r="H20" s="1126"/>
      <c r="I20" s="1126"/>
    </row>
    <row r="21" spans="2:9" s="482" customFormat="1">
      <c r="B21" s="1127" t="s">
        <v>443</v>
      </c>
      <c r="C21" s="1127"/>
      <c r="D21" s="1127"/>
      <c r="E21" s="1127"/>
      <c r="F21" s="1127"/>
      <c r="G21" s="1127"/>
      <c r="H21" s="1127"/>
      <c r="I21" s="1127"/>
    </row>
    <row r="22" spans="2:9" ht="14.3" customHeight="1">
      <c r="B22" s="1128" t="s">
        <v>444</v>
      </c>
      <c r="C22" s="1128"/>
      <c r="D22" s="1128"/>
      <c r="E22" s="1128"/>
      <c r="F22" s="1128"/>
      <c r="G22" s="1128"/>
      <c r="H22" s="1128"/>
      <c r="I22" s="1128"/>
    </row>
    <row r="23" spans="2:9">
      <c r="B23" s="1129" t="s">
        <v>445</v>
      </c>
      <c r="C23" s="1129"/>
      <c r="D23" s="1129"/>
      <c r="E23" s="1129"/>
      <c r="F23" s="1129"/>
      <c r="G23" s="1129"/>
      <c r="H23" s="1129"/>
      <c r="I23" s="1129"/>
    </row>
    <row r="27" spans="2:9" ht="14.3">
      <c r="E27" s="39"/>
    </row>
    <row r="28" spans="2:9">
      <c r="E28" s="42"/>
      <c r="F28" s="43"/>
      <c r="G28" s="44"/>
    </row>
    <row r="29" spans="2:9">
      <c r="G29" s="45"/>
    </row>
    <row r="30" spans="2:9" ht="14.3">
      <c r="E30" s="46"/>
      <c r="F30" s="43"/>
    </row>
  </sheetData>
  <protectedRanges>
    <protectedRange sqref="H10" name="Range1"/>
  </protectedRanges>
  <mergeCells count="10">
    <mergeCell ref="B19:I20"/>
    <mergeCell ref="B21:I21"/>
    <mergeCell ref="B22:I22"/>
    <mergeCell ref="B23:I23"/>
    <mergeCell ref="B1:F1"/>
    <mergeCell ref="B2:F2"/>
    <mergeCell ref="B4:C4"/>
    <mergeCell ref="B13:I14"/>
    <mergeCell ref="B15:I16"/>
    <mergeCell ref="B17:I18"/>
  </mergeCells>
  <printOptions horizontalCentered="1"/>
  <pageMargins left="0.2" right="0.2" top="0.35" bottom="0.5" header="0.3" footer="0.3"/>
  <pageSetup paperSize="5" scale="80"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201"/>
  <sheetViews>
    <sheetView topLeftCell="D1" workbookViewId="0">
      <pane ySplit="16" topLeftCell="A17" activePane="bottomLeft" state="frozenSplit"/>
      <selection pane="bottomLeft" activeCell="F37" sqref="F37"/>
    </sheetView>
  </sheetViews>
  <sheetFormatPr defaultColWidth="9.125" defaultRowHeight="13.6"/>
  <cols>
    <col min="1" max="1" width="18.75" style="745" customWidth="1"/>
    <col min="2" max="2" width="14.75" style="745" customWidth="1"/>
    <col min="3" max="3" width="96" style="745" customWidth="1"/>
    <col min="4" max="4" width="15.125" style="745" customWidth="1"/>
    <col min="5" max="5" width="10.875" style="745" customWidth="1"/>
    <col min="6" max="6" width="11.25" style="746" customWidth="1"/>
    <col min="7" max="7" width="29" style="745" customWidth="1"/>
    <col min="8" max="8" width="26.75" style="747" customWidth="1"/>
    <col min="9" max="9" width="34.25" style="747" customWidth="1"/>
    <col min="10" max="10" width="30.375" style="747" customWidth="1"/>
    <col min="11" max="11" width="19.875" style="747" customWidth="1"/>
    <col min="12" max="12" width="26.875" style="745" customWidth="1"/>
    <col min="13" max="13" width="17.375" style="747" customWidth="1"/>
    <col min="14" max="14" width="10.875" style="747" customWidth="1"/>
    <col min="15" max="15" width="12.75" style="748" customWidth="1"/>
    <col min="16" max="16" width="15.875" style="747" customWidth="1"/>
    <col min="17" max="17" width="33.75" style="747" customWidth="1"/>
    <col min="18" max="18" width="10.25" style="747" customWidth="1"/>
    <col min="19" max="19" width="28.625" style="745" customWidth="1"/>
    <col min="20" max="20" width="8.375" style="745" bestFit="1" customWidth="1"/>
    <col min="21" max="21" width="4.75" style="745" customWidth="1"/>
    <col min="22" max="22" width="7" style="745" bestFit="1" customWidth="1"/>
    <col min="23" max="16384" width="9.125" style="745"/>
  </cols>
  <sheetData>
    <row r="1" spans="1:19" ht="14.3" thickBot="1"/>
    <row r="2" spans="1:19" ht="15.65">
      <c r="B2" s="1" t="s">
        <v>274</v>
      </c>
      <c r="C2" s="2"/>
      <c r="D2" s="3"/>
      <c r="I2" s="1122" t="s">
        <v>864</v>
      </c>
      <c r="J2" s="1122"/>
      <c r="K2" s="1122"/>
    </row>
    <row r="3" spans="1:19" ht="14.3">
      <c r="B3" s="1045" t="s">
        <v>275</v>
      </c>
      <c r="C3" s="4"/>
      <c r="D3" s="5"/>
    </row>
    <row r="4" spans="1:19" ht="14.3">
      <c r="B4" s="1045" t="s">
        <v>276</v>
      </c>
      <c r="C4" s="6"/>
      <c r="D4" s="7"/>
    </row>
    <row r="5" spans="1:19" ht="14.3">
      <c r="B5" s="1045" t="s">
        <v>277</v>
      </c>
      <c r="C5" s="4"/>
      <c r="D5" s="5"/>
    </row>
    <row r="6" spans="1:19" ht="14.3">
      <c r="B6" s="8" t="s">
        <v>278</v>
      </c>
      <c r="C6" s="9"/>
      <c r="D6" s="10"/>
    </row>
    <row r="7" spans="1:19" ht="30.25" customHeight="1">
      <c r="B7" s="1110" t="s">
        <v>279</v>
      </c>
      <c r="C7" s="1111"/>
      <c r="D7" s="1112"/>
    </row>
    <row r="8" spans="1:19" ht="14.3">
      <c r="B8" s="1113" t="s">
        <v>280</v>
      </c>
      <c r="C8" s="1114"/>
      <c r="D8" s="1115"/>
    </row>
    <row r="9" spans="1:19" ht="14.95" thickBot="1">
      <c r="B9" s="1133" t="s">
        <v>281</v>
      </c>
      <c r="C9" s="1134"/>
      <c r="D9" s="1135"/>
    </row>
    <row r="15" spans="1:19" ht="14.3">
      <c r="A15" s="1026"/>
      <c r="B15" s="1026"/>
      <c r="C15" s="1026"/>
      <c r="D15" s="1026"/>
      <c r="E15" s="1026"/>
      <c r="F15" s="1027"/>
      <c r="G15" s="1026"/>
      <c r="H15" s="1028"/>
      <c r="I15" s="1028"/>
      <c r="J15" s="1028"/>
      <c r="K15" s="1028"/>
      <c r="L15" s="1026"/>
      <c r="M15" s="1125" t="s">
        <v>861</v>
      </c>
      <c r="N15" s="1124"/>
      <c r="O15" s="1124"/>
      <c r="P15" s="1124"/>
      <c r="Q15" s="1028"/>
      <c r="R15" s="1028"/>
    </row>
    <row r="16" spans="1:19" ht="16.3">
      <c r="A16" s="1024" t="s">
        <v>865</v>
      </c>
      <c r="B16" s="1024" t="s">
        <v>0</v>
      </c>
      <c r="C16" s="1024" t="s">
        <v>295</v>
      </c>
      <c r="D16" s="1024" t="s">
        <v>296</v>
      </c>
      <c r="E16" s="1024" t="s">
        <v>297</v>
      </c>
      <c r="F16" s="1025" t="s">
        <v>1</v>
      </c>
      <c r="G16" s="1024" t="s">
        <v>2974</v>
      </c>
      <c r="H16" s="1017" t="s">
        <v>2</v>
      </c>
      <c r="I16" s="1017" t="s">
        <v>298</v>
      </c>
      <c r="J16" s="1017" t="s">
        <v>299</v>
      </c>
      <c r="K16" s="1017" t="s">
        <v>2975</v>
      </c>
      <c r="L16" s="1024" t="s">
        <v>300</v>
      </c>
      <c r="M16" s="1017" t="s">
        <v>301</v>
      </c>
      <c r="N16" s="1017" t="s">
        <v>862</v>
      </c>
      <c r="O16" s="1018" t="s">
        <v>302</v>
      </c>
      <c r="P16" s="1017" t="s">
        <v>303</v>
      </c>
      <c r="Q16" s="1017" t="s">
        <v>304</v>
      </c>
      <c r="R16" s="1017" t="s">
        <v>863</v>
      </c>
      <c r="S16" s="749"/>
    </row>
    <row r="17" spans="1:18">
      <c r="A17" s="1012" t="s">
        <v>171</v>
      </c>
      <c r="B17" s="1012" t="s">
        <v>3058</v>
      </c>
      <c r="C17" s="1012" t="s">
        <v>172</v>
      </c>
      <c r="D17" s="1012" t="s">
        <v>173</v>
      </c>
      <c r="E17" s="1012" t="s">
        <v>56</v>
      </c>
      <c r="F17" s="1013">
        <v>40445</v>
      </c>
      <c r="G17" s="1012" t="s">
        <v>67</v>
      </c>
      <c r="H17" s="1015"/>
      <c r="I17" s="1015">
        <v>2234000</v>
      </c>
      <c r="J17" s="1015">
        <v>0</v>
      </c>
      <c r="K17" s="1015">
        <v>2334902.34</v>
      </c>
      <c r="L17" s="1012" t="s">
        <v>871</v>
      </c>
      <c r="M17" s="1015"/>
      <c r="N17" s="1015"/>
      <c r="O17" s="1016"/>
      <c r="P17" s="1015"/>
      <c r="Q17" s="1015"/>
      <c r="R17" s="1015"/>
    </row>
    <row r="18" spans="1:18">
      <c r="A18" s="1012" t="s">
        <v>171</v>
      </c>
      <c r="B18" s="1012" t="s">
        <v>283</v>
      </c>
      <c r="C18" s="1012" t="s">
        <v>172</v>
      </c>
      <c r="D18" s="1012" t="s">
        <v>173</v>
      </c>
      <c r="E18" s="1012" t="s">
        <v>56</v>
      </c>
      <c r="F18" s="1013">
        <v>42731</v>
      </c>
      <c r="G18" s="1012" t="s">
        <v>283</v>
      </c>
      <c r="H18" s="1015"/>
      <c r="I18" s="1015"/>
      <c r="J18" s="1015"/>
      <c r="K18" s="1015"/>
      <c r="L18" s="1012" t="s">
        <v>283</v>
      </c>
      <c r="M18" s="1015">
        <v>2055280</v>
      </c>
      <c r="N18" s="1015"/>
      <c r="O18" s="1016">
        <v>2234000</v>
      </c>
      <c r="P18" s="1015">
        <v>0.92</v>
      </c>
      <c r="Q18" s="1015">
        <v>-178720</v>
      </c>
      <c r="R18" s="1015"/>
    </row>
    <row r="19" spans="1:18">
      <c r="A19" s="1012" t="s">
        <v>265</v>
      </c>
      <c r="B19" s="1012" t="s">
        <v>924</v>
      </c>
      <c r="C19" s="1012" t="s">
        <v>266</v>
      </c>
      <c r="D19" s="1012" t="s">
        <v>267</v>
      </c>
      <c r="E19" s="1012" t="s">
        <v>89</v>
      </c>
      <c r="F19" s="1013">
        <v>40438</v>
      </c>
      <c r="G19" s="1012" t="s">
        <v>67</v>
      </c>
      <c r="H19" s="1015"/>
      <c r="I19" s="1015">
        <v>5457000</v>
      </c>
      <c r="J19" s="1015">
        <v>0</v>
      </c>
      <c r="K19" s="1015">
        <v>6549066.96</v>
      </c>
      <c r="L19" s="1012" t="s">
        <v>870</v>
      </c>
      <c r="M19" s="1015"/>
      <c r="N19" s="1015"/>
      <c r="O19" s="1016"/>
      <c r="P19" s="1015"/>
      <c r="Q19" s="1015"/>
      <c r="R19" s="1015"/>
    </row>
    <row r="20" spans="1:18">
      <c r="A20" s="1012" t="s">
        <v>265</v>
      </c>
      <c r="B20" s="1012" t="s">
        <v>283</v>
      </c>
      <c r="C20" s="1012" t="s">
        <v>266</v>
      </c>
      <c r="D20" s="1012" t="s">
        <v>267</v>
      </c>
      <c r="E20" s="1012" t="s">
        <v>89</v>
      </c>
      <c r="F20" s="1013">
        <v>42795</v>
      </c>
      <c r="G20" s="1012" t="s">
        <v>283</v>
      </c>
      <c r="H20" s="1015"/>
      <c r="I20" s="1015"/>
      <c r="J20" s="1015"/>
      <c r="K20" s="1015"/>
      <c r="L20" s="1012" t="s">
        <v>283</v>
      </c>
      <c r="M20" s="1015">
        <v>5457000</v>
      </c>
      <c r="N20" s="1015"/>
      <c r="O20" s="1016">
        <v>5457000</v>
      </c>
      <c r="P20" s="1015">
        <v>1</v>
      </c>
      <c r="Q20" s="1015"/>
      <c r="R20" s="1015"/>
    </row>
    <row r="21" spans="1:18">
      <c r="A21" s="1012" t="s">
        <v>127</v>
      </c>
      <c r="B21" s="1012" t="s">
        <v>924</v>
      </c>
      <c r="C21" s="1012" t="s">
        <v>128</v>
      </c>
      <c r="D21" s="1012" t="s">
        <v>129</v>
      </c>
      <c r="E21" s="1012" t="s">
        <v>130</v>
      </c>
      <c r="F21" s="1013">
        <v>40445</v>
      </c>
      <c r="G21" s="1012" t="s">
        <v>67</v>
      </c>
      <c r="H21" s="1015"/>
      <c r="I21" s="1015">
        <v>2500000</v>
      </c>
      <c r="J21" s="1015">
        <v>0</v>
      </c>
      <c r="K21" s="1015">
        <v>2600277.77</v>
      </c>
      <c r="L21" s="1012" t="s">
        <v>870</v>
      </c>
      <c r="M21" s="1015"/>
      <c r="N21" s="1015"/>
      <c r="O21" s="1016"/>
      <c r="P21" s="1015"/>
      <c r="Q21" s="1015"/>
      <c r="R21" s="1015"/>
    </row>
    <row r="22" spans="1:18">
      <c r="A22" s="1012" t="s">
        <v>127</v>
      </c>
      <c r="B22" s="1012" t="s">
        <v>283</v>
      </c>
      <c r="C22" s="1012" t="s">
        <v>128</v>
      </c>
      <c r="D22" s="1012" t="s">
        <v>129</v>
      </c>
      <c r="E22" s="1012" t="s">
        <v>130</v>
      </c>
      <c r="F22" s="1013">
        <v>41178</v>
      </c>
      <c r="G22" s="1012" t="s">
        <v>283</v>
      </c>
      <c r="H22" s="1015"/>
      <c r="I22" s="1015"/>
      <c r="J22" s="1015"/>
      <c r="K22" s="1015"/>
      <c r="L22" s="1012" t="s">
        <v>283</v>
      </c>
      <c r="M22" s="1015">
        <v>2500000</v>
      </c>
      <c r="N22" s="1015"/>
      <c r="O22" s="1016">
        <v>2500000</v>
      </c>
      <c r="P22" s="1015">
        <v>1</v>
      </c>
      <c r="Q22" s="1015"/>
      <c r="R22" s="1015"/>
    </row>
    <row r="23" spans="1:18">
      <c r="A23" s="1012" t="s">
        <v>268</v>
      </c>
      <c r="B23" s="1012" t="s">
        <v>924</v>
      </c>
      <c r="C23" s="1012" t="s">
        <v>269</v>
      </c>
      <c r="D23" s="1012" t="s">
        <v>270</v>
      </c>
      <c r="E23" s="1012" t="s">
        <v>19</v>
      </c>
      <c r="F23" s="1013">
        <v>40445</v>
      </c>
      <c r="G23" s="1012" t="s">
        <v>7</v>
      </c>
      <c r="H23" s="1015"/>
      <c r="I23" s="1015">
        <v>3372000</v>
      </c>
      <c r="J23" s="1015">
        <v>0</v>
      </c>
      <c r="K23" s="1015">
        <v>3645637.33</v>
      </c>
      <c r="L23" s="1012" t="s">
        <v>870</v>
      </c>
      <c r="M23" s="1015"/>
      <c r="N23" s="1015"/>
      <c r="O23" s="1016"/>
      <c r="P23" s="1015"/>
      <c r="Q23" s="1015"/>
      <c r="R23" s="1015"/>
    </row>
    <row r="24" spans="1:18">
      <c r="A24" s="1012" t="s">
        <v>268</v>
      </c>
      <c r="B24" s="1012" t="s">
        <v>283</v>
      </c>
      <c r="C24" s="1012" t="s">
        <v>269</v>
      </c>
      <c r="D24" s="1012" t="s">
        <v>270</v>
      </c>
      <c r="E24" s="1012" t="s">
        <v>19</v>
      </c>
      <c r="F24" s="1013">
        <v>41892</v>
      </c>
      <c r="G24" s="1012" t="s">
        <v>283</v>
      </c>
      <c r="H24" s="1015"/>
      <c r="I24" s="1015"/>
      <c r="J24" s="1015"/>
      <c r="K24" s="1015"/>
      <c r="L24" s="1012" t="s">
        <v>283</v>
      </c>
      <c r="M24" s="1015">
        <v>2372000</v>
      </c>
      <c r="N24" s="1015"/>
      <c r="O24" s="1016">
        <v>2372</v>
      </c>
      <c r="P24" s="1015">
        <v>1000</v>
      </c>
      <c r="Q24" s="1015"/>
      <c r="R24" s="1015"/>
    </row>
    <row r="25" spans="1:18">
      <c r="A25" s="1012" t="s">
        <v>268</v>
      </c>
      <c r="B25" s="1012" t="s">
        <v>283</v>
      </c>
      <c r="C25" s="1012" t="s">
        <v>269</v>
      </c>
      <c r="D25" s="1012" t="s">
        <v>270</v>
      </c>
      <c r="E25" s="1012" t="s">
        <v>19</v>
      </c>
      <c r="F25" s="1013">
        <v>42011</v>
      </c>
      <c r="G25" s="1012" t="s">
        <v>283</v>
      </c>
      <c r="H25" s="1015"/>
      <c r="I25" s="1015"/>
      <c r="J25" s="1015"/>
      <c r="K25" s="1015"/>
      <c r="L25" s="1012" t="s">
        <v>283</v>
      </c>
      <c r="M25" s="1015">
        <v>1000000</v>
      </c>
      <c r="N25" s="1015"/>
      <c r="O25" s="1016">
        <v>1000</v>
      </c>
      <c r="P25" s="1015">
        <v>1000</v>
      </c>
      <c r="Q25" s="1015"/>
      <c r="R25" s="1015"/>
    </row>
    <row r="26" spans="1:18">
      <c r="A26" s="1012" t="s">
        <v>262</v>
      </c>
      <c r="B26" s="1012" t="s">
        <v>924</v>
      </c>
      <c r="C26" s="1012" t="s">
        <v>263</v>
      </c>
      <c r="D26" s="1012" t="s">
        <v>264</v>
      </c>
      <c r="E26" s="1012" t="s">
        <v>23</v>
      </c>
      <c r="F26" s="1013">
        <v>40450</v>
      </c>
      <c r="G26" s="1012" t="s">
        <v>67</v>
      </c>
      <c r="H26" s="1015"/>
      <c r="I26" s="1015">
        <v>3297000</v>
      </c>
      <c r="J26" s="1015">
        <v>0</v>
      </c>
      <c r="K26" s="1015">
        <v>3547974.96</v>
      </c>
      <c r="L26" s="1012" t="s">
        <v>870</v>
      </c>
      <c r="M26" s="1015"/>
      <c r="N26" s="1015"/>
      <c r="O26" s="1016"/>
      <c r="P26" s="1015"/>
      <c r="Q26" s="1015"/>
      <c r="R26" s="1015"/>
    </row>
    <row r="27" spans="1:18">
      <c r="A27" s="1012" t="s">
        <v>262</v>
      </c>
      <c r="B27" s="1012" t="s">
        <v>283</v>
      </c>
      <c r="C27" s="1012" t="s">
        <v>263</v>
      </c>
      <c r="D27" s="1012" t="s">
        <v>264</v>
      </c>
      <c r="E27" s="1012" t="s">
        <v>23</v>
      </c>
      <c r="F27" s="1013">
        <v>41346</v>
      </c>
      <c r="G27" s="1012" t="s">
        <v>283</v>
      </c>
      <c r="H27" s="1015"/>
      <c r="I27" s="1015"/>
      <c r="J27" s="1015"/>
      <c r="K27" s="1015"/>
      <c r="L27" s="1012" t="s">
        <v>283</v>
      </c>
      <c r="M27" s="1015">
        <v>3297000</v>
      </c>
      <c r="N27" s="1015"/>
      <c r="O27" s="1016">
        <v>3297000</v>
      </c>
      <c r="P27" s="1015">
        <v>1</v>
      </c>
      <c r="Q27" s="1015"/>
      <c r="R27" s="1015"/>
    </row>
    <row r="28" spans="1:18">
      <c r="A28" s="1012" t="s">
        <v>68</v>
      </c>
      <c r="B28" s="1012" t="s">
        <v>2987</v>
      </c>
      <c r="C28" s="1012" t="s">
        <v>69</v>
      </c>
      <c r="D28" s="1012" t="s">
        <v>70</v>
      </c>
      <c r="E28" s="1012" t="s">
        <v>23</v>
      </c>
      <c r="F28" s="1013">
        <v>40450</v>
      </c>
      <c r="G28" s="1012" t="s">
        <v>7</v>
      </c>
      <c r="H28" s="1015">
        <v>50400000</v>
      </c>
      <c r="I28" s="1015">
        <v>30514000</v>
      </c>
      <c r="J28" s="1015">
        <v>0</v>
      </c>
      <c r="K28" s="1015">
        <v>85045109.219999999</v>
      </c>
      <c r="L28" s="1012" t="s">
        <v>871</v>
      </c>
      <c r="M28" s="1015"/>
      <c r="N28" s="1015"/>
      <c r="O28" s="1016"/>
      <c r="P28" s="1015"/>
      <c r="Q28" s="1015"/>
      <c r="R28" s="1015"/>
    </row>
    <row r="29" spans="1:18">
      <c r="A29" s="1012" t="s">
        <v>68</v>
      </c>
      <c r="B29" s="1012" t="s">
        <v>283</v>
      </c>
      <c r="C29" s="1012" t="s">
        <v>69</v>
      </c>
      <c r="D29" s="1012" t="s">
        <v>70</v>
      </c>
      <c r="E29" s="1012" t="s">
        <v>23</v>
      </c>
      <c r="F29" s="1013">
        <v>42661</v>
      </c>
      <c r="G29" s="1012" t="s">
        <v>283</v>
      </c>
      <c r="H29" s="1015"/>
      <c r="I29" s="1015"/>
      <c r="J29" s="1015"/>
      <c r="K29" s="1015"/>
      <c r="L29" s="1012" t="s">
        <v>283</v>
      </c>
      <c r="M29" s="1015">
        <v>75250020</v>
      </c>
      <c r="N29" s="1015"/>
      <c r="O29" s="1016">
        <v>80914</v>
      </c>
      <c r="P29" s="1015">
        <v>930</v>
      </c>
      <c r="Q29" s="1015">
        <v>-5663980</v>
      </c>
      <c r="R29" s="1015"/>
    </row>
    <row r="30" spans="1:18">
      <c r="A30" s="1012" t="s">
        <v>80</v>
      </c>
      <c r="B30" s="1012" t="s">
        <v>1538</v>
      </c>
      <c r="C30" s="1012" t="s">
        <v>81</v>
      </c>
      <c r="D30" s="1012" t="s">
        <v>82</v>
      </c>
      <c r="E30" s="1012" t="s">
        <v>83</v>
      </c>
      <c r="F30" s="1013">
        <v>40450</v>
      </c>
      <c r="G30" s="1012" t="s">
        <v>7</v>
      </c>
      <c r="H30" s="1015"/>
      <c r="I30" s="1015">
        <v>5250000</v>
      </c>
      <c r="J30" s="1015">
        <v>0</v>
      </c>
      <c r="K30" s="1015">
        <v>5565583.3399999999</v>
      </c>
      <c r="L30" s="1012" t="s">
        <v>870</v>
      </c>
      <c r="M30" s="1015"/>
      <c r="N30" s="1015"/>
      <c r="O30" s="1016"/>
      <c r="P30" s="1015"/>
      <c r="Q30" s="1015"/>
      <c r="R30" s="1015"/>
    </row>
    <row r="31" spans="1:18">
      <c r="A31" s="1012" t="s">
        <v>80</v>
      </c>
      <c r="B31" s="1012" t="s">
        <v>283</v>
      </c>
      <c r="C31" s="1012" t="s">
        <v>81</v>
      </c>
      <c r="D31" s="1012" t="s">
        <v>82</v>
      </c>
      <c r="E31" s="1012" t="s">
        <v>83</v>
      </c>
      <c r="F31" s="1013">
        <v>41548</v>
      </c>
      <c r="G31" s="1012" t="s">
        <v>283</v>
      </c>
      <c r="H31" s="1015"/>
      <c r="I31" s="1015"/>
      <c r="J31" s="1015"/>
      <c r="K31" s="1015"/>
      <c r="L31" s="1012" t="s">
        <v>283</v>
      </c>
      <c r="M31" s="1015">
        <v>5250000</v>
      </c>
      <c r="N31" s="1015"/>
      <c r="O31" s="1016">
        <v>5250</v>
      </c>
      <c r="P31" s="1015">
        <v>1000</v>
      </c>
      <c r="Q31" s="1015"/>
      <c r="R31" s="1015"/>
    </row>
    <row r="32" spans="1:18">
      <c r="A32" s="1012" t="s">
        <v>122</v>
      </c>
      <c r="B32" s="1012" t="s">
        <v>924</v>
      </c>
      <c r="C32" s="1012" t="s">
        <v>123</v>
      </c>
      <c r="D32" s="1012" t="s">
        <v>124</v>
      </c>
      <c r="E32" s="1012" t="s">
        <v>56</v>
      </c>
      <c r="F32" s="1013">
        <v>40450</v>
      </c>
      <c r="G32" s="1012" t="s">
        <v>67</v>
      </c>
      <c r="H32" s="1015"/>
      <c r="I32" s="1015">
        <v>502000</v>
      </c>
      <c r="J32" s="1015">
        <v>0</v>
      </c>
      <c r="K32" s="1015">
        <v>553566.56000000006</v>
      </c>
      <c r="L32" s="1012" t="s">
        <v>870</v>
      </c>
      <c r="M32" s="1015"/>
      <c r="N32" s="1015"/>
      <c r="O32" s="1016"/>
      <c r="P32" s="1015"/>
      <c r="Q32" s="1015"/>
      <c r="R32" s="1015"/>
    </row>
    <row r="33" spans="1:18">
      <c r="A33" s="1012" t="s">
        <v>122</v>
      </c>
      <c r="B33" s="1012" t="s">
        <v>283</v>
      </c>
      <c r="C33" s="1012" t="s">
        <v>123</v>
      </c>
      <c r="D33" s="1012" t="s">
        <v>124</v>
      </c>
      <c r="E33" s="1012" t="s">
        <v>56</v>
      </c>
      <c r="F33" s="1013">
        <v>42326</v>
      </c>
      <c r="G33" s="1012" t="s">
        <v>283</v>
      </c>
      <c r="H33" s="1015"/>
      <c r="I33" s="1015"/>
      <c r="J33" s="1015"/>
      <c r="K33" s="1015"/>
      <c r="L33" s="1012" t="s">
        <v>283</v>
      </c>
      <c r="M33" s="1015">
        <v>502000</v>
      </c>
      <c r="N33" s="1015"/>
      <c r="O33" s="1016">
        <v>502000</v>
      </c>
      <c r="P33" s="1015">
        <v>1</v>
      </c>
      <c r="Q33" s="1015"/>
      <c r="R33" s="1015"/>
    </row>
    <row r="34" spans="1:18">
      <c r="A34" s="1012" t="s">
        <v>163</v>
      </c>
      <c r="B34" s="1012" t="s">
        <v>924</v>
      </c>
      <c r="C34" s="1012" t="s">
        <v>164</v>
      </c>
      <c r="D34" s="1012" t="s">
        <v>165</v>
      </c>
      <c r="E34" s="1012" t="s">
        <v>166</v>
      </c>
      <c r="F34" s="1013">
        <v>40450</v>
      </c>
      <c r="G34" s="1012" t="s">
        <v>67</v>
      </c>
      <c r="H34" s="1015"/>
      <c r="I34" s="1015">
        <v>3260000</v>
      </c>
      <c r="J34" s="1015">
        <v>0</v>
      </c>
      <c r="K34" s="1015">
        <v>3523697.78</v>
      </c>
      <c r="L34" s="1012" t="s">
        <v>870</v>
      </c>
      <c r="M34" s="1015"/>
      <c r="N34" s="1015"/>
      <c r="O34" s="1016"/>
      <c r="P34" s="1015"/>
      <c r="Q34" s="1015"/>
      <c r="R34" s="1015"/>
    </row>
    <row r="35" spans="1:18">
      <c r="A35" s="1012" t="s">
        <v>163</v>
      </c>
      <c r="B35" s="1012" t="s">
        <v>283</v>
      </c>
      <c r="C35" s="1012" t="s">
        <v>164</v>
      </c>
      <c r="D35" s="1012" t="s">
        <v>165</v>
      </c>
      <c r="E35" s="1012" t="s">
        <v>166</v>
      </c>
      <c r="F35" s="1013">
        <v>41927</v>
      </c>
      <c r="G35" s="1012" t="s">
        <v>283</v>
      </c>
      <c r="H35" s="1015"/>
      <c r="I35" s="1015"/>
      <c r="J35" s="1015"/>
      <c r="K35" s="1015"/>
      <c r="L35" s="1012" t="s">
        <v>283</v>
      </c>
      <c r="M35" s="1015">
        <v>3260000</v>
      </c>
      <c r="N35" s="1015"/>
      <c r="O35" s="1016">
        <v>3260000</v>
      </c>
      <c r="P35" s="1015">
        <v>1</v>
      </c>
      <c r="Q35" s="1015"/>
      <c r="R35" s="1015"/>
    </row>
    <row r="36" spans="1:18">
      <c r="A36" s="1012" t="s">
        <v>214</v>
      </c>
      <c r="B36" s="1012" t="s">
        <v>924</v>
      </c>
      <c r="C36" s="1012" t="s">
        <v>215</v>
      </c>
      <c r="D36" s="1012" t="s">
        <v>216</v>
      </c>
      <c r="E36" s="1012" t="s">
        <v>217</v>
      </c>
      <c r="F36" s="1013">
        <v>40445</v>
      </c>
      <c r="G36" s="1012" t="s">
        <v>67</v>
      </c>
      <c r="H36" s="1015"/>
      <c r="I36" s="1015">
        <v>1096000</v>
      </c>
      <c r="J36" s="1015">
        <v>0</v>
      </c>
      <c r="K36" s="1015">
        <v>1140388</v>
      </c>
      <c r="L36" s="1012" t="s">
        <v>870</v>
      </c>
      <c r="M36" s="1015"/>
      <c r="N36" s="1015"/>
      <c r="O36" s="1016"/>
      <c r="P36" s="1015"/>
      <c r="Q36" s="1015"/>
      <c r="R36" s="1015"/>
    </row>
    <row r="37" spans="1:18">
      <c r="A37" s="1012" t="s">
        <v>214</v>
      </c>
      <c r="B37" s="1012" t="s">
        <v>283</v>
      </c>
      <c r="C37" s="1012" t="s">
        <v>215</v>
      </c>
      <c r="D37" s="1012" t="s">
        <v>216</v>
      </c>
      <c r="E37" s="1012" t="s">
        <v>217</v>
      </c>
      <c r="F37" s="1013">
        <v>41185</v>
      </c>
      <c r="G37" s="1012" t="s">
        <v>283</v>
      </c>
      <c r="H37" s="1015"/>
      <c r="I37" s="1015"/>
      <c r="J37" s="1015"/>
      <c r="K37" s="1015"/>
      <c r="L37" s="1012" t="s">
        <v>283</v>
      </c>
      <c r="M37" s="1015">
        <v>1096000</v>
      </c>
      <c r="N37" s="1015"/>
      <c r="O37" s="1016">
        <v>1096000</v>
      </c>
      <c r="P37" s="1015">
        <v>1</v>
      </c>
      <c r="Q37" s="1015"/>
      <c r="R37" s="1015"/>
    </row>
    <row r="38" spans="1:18">
      <c r="A38" s="1012" t="s">
        <v>169</v>
      </c>
      <c r="B38" s="1012" t="s">
        <v>3059</v>
      </c>
      <c r="C38" s="1012" t="s">
        <v>170</v>
      </c>
      <c r="D38" s="1012" t="s">
        <v>55</v>
      </c>
      <c r="E38" s="1012" t="s">
        <v>56</v>
      </c>
      <c r="F38" s="1013">
        <v>40451</v>
      </c>
      <c r="G38" s="1012" t="s">
        <v>67</v>
      </c>
      <c r="H38" s="1015"/>
      <c r="I38" s="1015">
        <v>300000</v>
      </c>
      <c r="J38" s="1015">
        <v>0</v>
      </c>
      <c r="K38" s="1015">
        <v>317450</v>
      </c>
      <c r="L38" s="1012" t="s">
        <v>871</v>
      </c>
      <c r="M38" s="1015"/>
      <c r="N38" s="1015"/>
      <c r="O38" s="1016"/>
      <c r="P38" s="1015"/>
      <c r="Q38" s="1015"/>
      <c r="R38" s="1015"/>
    </row>
    <row r="39" spans="1:18">
      <c r="A39" s="1012" t="s">
        <v>169</v>
      </c>
      <c r="B39" s="1012" t="s">
        <v>283</v>
      </c>
      <c r="C39" s="1012" t="s">
        <v>170</v>
      </c>
      <c r="D39" s="1012" t="s">
        <v>55</v>
      </c>
      <c r="E39" s="1012" t="s">
        <v>56</v>
      </c>
      <c r="F39" s="1013">
        <v>42731</v>
      </c>
      <c r="G39" s="1012" t="s">
        <v>283</v>
      </c>
      <c r="H39" s="1015"/>
      <c r="I39" s="1015"/>
      <c r="J39" s="1015"/>
      <c r="K39" s="1015"/>
      <c r="L39" s="1012" t="s">
        <v>283</v>
      </c>
      <c r="M39" s="1015">
        <v>280000</v>
      </c>
      <c r="N39" s="1015"/>
      <c r="O39" s="1016">
        <v>300000</v>
      </c>
      <c r="P39" s="1015">
        <v>0.93333333299999999</v>
      </c>
      <c r="Q39" s="1015">
        <v>-20000</v>
      </c>
      <c r="R39" s="1015"/>
    </row>
    <row r="40" spans="1:18">
      <c r="A40" s="1012" t="s">
        <v>157</v>
      </c>
      <c r="B40" s="1012"/>
      <c r="C40" s="1012" t="s">
        <v>158</v>
      </c>
      <c r="D40" s="1012" t="s">
        <v>159</v>
      </c>
      <c r="E40" s="1012" t="s">
        <v>56</v>
      </c>
      <c r="F40" s="1013">
        <v>40445</v>
      </c>
      <c r="G40" s="1012" t="s">
        <v>67</v>
      </c>
      <c r="H40" s="1015"/>
      <c r="I40" s="1015">
        <v>145000</v>
      </c>
      <c r="J40" s="1015">
        <v>145000</v>
      </c>
      <c r="K40" s="1015">
        <v>38098.75</v>
      </c>
      <c r="L40" s="1012" t="s">
        <v>869</v>
      </c>
      <c r="M40" s="1015"/>
      <c r="N40" s="1015"/>
      <c r="O40" s="1016"/>
      <c r="P40" s="1015"/>
      <c r="Q40" s="1015"/>
      <c r="R40" s="1015"/>
    </row>
    <row r="41" spans="1:18">
      <c r="A41" s="1012" t="s">
        <v>179</v>
      </c>
      <c r="B41" s="1012" t="s">
        <v>2988</v>
      </c>
      <c r="C41" s="1012" t="s">
        <v>180</v>
      </c>
      <c r="D41" s="1012" t="s">
        <v>181</v>
      </c>
      <c r="E41" s="1012" t="s">
        <v>6</v>
      </c>
      <c r="F41" s="1013">
        <v>40445</v>
      </c>
      <c r="G41" s="1012" t="s">
        <v>67</v>
      </c>
      <c r="H41" s="1015"/>
      <c r="I41" s="1015">
        <v>1000000</v>
      </c>
      <c r="J41" s="1015">
        <v>0</v>
      </c>
      <c r="K41" s="1015">
        <v>1085388.8799999999</v>
      </c>
      <c r="L41" s="1012" t="s">
        <v>870</v>
      </c>
      <c r="M41" s="1015"/>
      <c r="N41" s="1015"/>
      <c r="O41" s="1016"/>
      <c r="P41" s="1015"/>
      <c r="Q41" s="1015"/>
      <c r="R41" s="1015"/>
    </row>
    <row r="42" spans="1:18">
      <c r="A42" s="1012" t="s">
        <v>179</v>
      </c>
      <c r="B42" s="1012" t="s">
        <v>283</v>
      </c>
      <c r="C42" s="1012" t="s">
        <v>180</v>
      </c>
      <c r="D42" s="1012" t="s">
        <v>181</v>
      </c>
      <c r="E42" s="1012" t="s">
        <v>6</v>
      </c>
      <c r="F42" s="1013">
        <v>42004</v>
      </c>
      <c r="G42" s="1012" t="s">
        <v>283</v>
      </c>
      <c r="H42" s="1015"/>
      <c r="I42" s="1015"/>
      <c r="J42" s="1015"/>
      <c r="K42" s="1015"/>
      <c r="L42" s="1012" t="s">
        <v>283</v>
      </c>
      <c r="M42" s="1015">
        <v>1000000</v>
      </c>
      <c r="N42" s="1015"/>
      <c r="O42" s="1016">
        <v>1000000</v>
      </c>
      <c r="P42" s="1015">
        <v>1</v>
      </c>
      <c r="Q42" s="1015"/>
      <c r="R42" s="1015"/>
    </row>
    <row r="43" spans="1:18">
      <c r="A43" s="1012" t="s">
        <v>134</v>
      </c>
      <c r="B43" s="1012" t="s">
        <v>924</v>
      </c>
      <c r="C43" s="1012" t="s">
        <v>135</v>
      </c>
      <c r="D43" s="1012" t="s">
        <v>136</v>
      </c>
      <c r="E43" s="1012" t="s">
        <v>52</v>
      </c>
      <c r="F43" s="1013">
        <v>40450</v>
      </c>
      <c r="G43" s="1012" t="s">
        <v>67</v>
      </c>
      <c r="H43" s="1015"/>
      <c r="I43" s="1015">
        <v>6300000</v>
      </c>
      <c r="J43" s="1015">
        <v>0</v>
      </c>
      <c r="K43" s="1015">
        <v>6990172.2199999997</v>
      </c>
      <c r="L43" s="1012" t="s">
        <v>870</v>
      </c>
      <c r="M43" s="1015"/>
      <c r="N43" s="1015"/>
      <c r="O43" s="1016"/>
      <c r="P43" s="1015"/>
      <c r="Q43" s="1015"/>
      <c r="R43" s="1015"/>
    </row>
    <row r="44" spans="1:18">
      <c r="A44" s="1012" t="s">
        <v>134</v>
      </c>
      <c r="B44" s="1012" t="s">
        <v>283</v>
      </c>
      <c r="C44" s="1012" t="s">
        <v>135</v>
      </c>
      <c r="D44" s="1012" t="s">
        <v>136</v>
      </c>
      <c r="E44" s="1012" t="s">
        <v>52</v>
      </c>
      <c r="F44" s="1013">
        <v>41311</v>
      </c>
      <c r="G44" s="1012" t="s">
        <v>283</v>
      </c>
      <c r="H44" s="1015"/>
      <c r="I44" s="1015"/>
      <c r="J44" s="1015"/>
      <c r="K44" s="1015"/>
      <c r="L44" s="1012" t="s">
        <v>283</v>
      </c>
      <c r="M44" s="1015">
        <v>2500000</v>
      </c>
      <c r="N44" s="1015"/>
      <c r="O44" s="1016">
        <v>2500000</v>
      </c>
      <c r="P44" s="1015">
        <v>1</v>
      </c>
      <c r="Q44" s="1015"/>
      <c r="R44" s="1015"/>
    </row>
    <row r="45" spans="1:18">
      <c r="A45" s="1012" t="s">
        <v>134</v>
      </c>
      <c r="B45" s="1012" t="s">
        <v>283</v>
      </c>
      <c r="C45" s="1012" t="s">
        <v>135</v>
      </c>
      <c r="D45" s="1012" t="s">
        <v>136</v>
      </c>
      <c r="E45" s="1012" t="s">
        <v>52</v>
      </c>
      <c r="F45" s="1013">
        <v>43201</v>
      </c>
      <c r="G45" s="1012" t="s">
        <v>283</v>
      </c>
      <c r="H45" s="1015"/>
      <c r="I45" s="1015"/>
      <c r="J45" s="1015"/>
      <c r="K45" s="1015"/>
      <c r="L45" s="1012" t="s">
        <v>283</v>
      </c>
      <c r="M45" s="1015">
        <v>3800000</v>
      </c>
      <c r="N45" s="1015"/>
      <c r="O45" s="1016">
        <v>3800000</v>
      </c>
      <c r="P45" s="1015">
        <v>1</v>
      </c>
      <c r="Q45" s="1015"/>
      <c r="R45" s="1015"/>
    </row>
    <row r="46" spans="1:18">
      <c r="A46" s="1012" t="s">
        <v>27</v>
      </c>
      <c r="B46" s="1012" t="s">
        <v>874</v>
      </c>
      <c r="C46" s="1012" t="s">
        <v>28</v>
      </c>
      <c r="D46" s="1012" t="s">
        <v>29</v>
      </c>
      <c r="E46" s="1012" t="s">
        <v>30</v>
      </c>
      <c r="F46" s="1013">
        <v>40417</v>
      </c>
      <c r="G46" s="1012" t="s">
        <v>31</v>
      </c>
      <c r="H46" s="1015">
        <v>18980000</v>
      </c>
      <c r="I46" s="1015"/>
      <c r="J46" s="1015">
        <v>18979999.999600001</v>
      </c>
      <c r="K46" s="1015">
        <v>446512.41</v>
      </c>
      <c r="L46" s="1012" t="s">
        <v>869</v>
      </c>
      <c r="M46" s="1015"/>
      <c r="N46" s="1015"/>
      <c r="O46" s="1016"/>
      <c r="P46" s="1015"/>
      <c r="Q46" s="1015"/>
      <c r="R46" s="1015"/>
    </row>
    <row r="47" spans="1:18">
      <c r="A47" s="1012" t="s">
        <v>78</v>
      </c>
      <c r="B47" s="1012" t="s">
        <v>2389</v>
      </c>
      <c r="C47" s="1012" t="s">
        <v>79</v>
      </c>
      <c r="D47" s="1012" t="s">
        <v>76</v>
      </c>
      <c r="E47" s="1012" t="s">
        <v>77</v>
      </c>
      <c r="F47" s="1013">
        <v>40438</v>
      </c>
      <c r="G47" s="1012" t="s">
        <v>7</v>
      </c>
      <c r="H47" s="1015"/>
      <c r="I47" s="1015">
        <v>5781000</v>
      </c>
      <c r="J47" s="1015">
        <v>0</v>
      </c>
      <c r="K47" s="1015">
        <v>6273348.5</v>
      </c>
      <c r="L47" s="1012" t="s">
        <v>871</v>
      </c>
      <c r="M47" s="1015"/>
      <c r="N47" s="1015"/>
      <c r="O47" s="1016"/>
      <c r="P47" s="1015"/>
      <c r="Q47" s="1015"/>
      <c r="R47" s="1015"/>
    </row>
    <row r="48" spans="1:18">
      <c r="A48" s="1012" t="s">
        <v>78</v>
      </c>
      <c r="B48" s="1012" t="s">
        <v>283</v>
      </c>
      <c r="C48" s="1012" t="s">
        <v>79</v>
      </c>
      <c r="D48" s="1012" t="s">
        <v>76</v>
      </c>
      <c r="E48" s="1012" t="s">
        <v>77</v>
      </c>
      <c r="F48" s="1013">
        <v>42724</v>
      </c>
      <c r="G48" s="1012" t="s">
        <v>283</v>
      </c>
      <c r="H48" s="1015"/>
      <c r="I48" s="1015"/>
      <c r="J48" s="1015"/>
      <c r="K48" s="1015"/>
      <c r="L48" s="1012" t="s">
        <v>283</v>
      </c>
      <c r="M48" s="1015">
        <v>5549760</v>
      </c>
      <c r="N48" s="1015"/>
      <c r="O48" s="1016">
        <v>5781</v>
      </c>
      <c r="P48" s="1015">
        <v>960</v>
      </c>
      <c r="Q48" s="1015">
        <v>-231240</v>
      </c>
      <c r="R48" s="1015"/>
    </row>
    <row r="49" spans="1:18">
      <c r="A49" s="1012" t="s">
        <v>16</v>
      </c>
      <c r="B49" s="1012" t="s">
        <v>3060</v>
      </c>
      <c r="C49" s="1012" t="s">
        <v>17</v>
      </c>
      <c r="D49" s="1012" t="s">
        <v>18</v>
      </c>
      <c r="E49" s="1012" t="s">
        <v>19</v>
      </c>
      <c r="F49" s="1013">
        <v>40403</v>
      </c>
      <c r="G49" s="1012" t="s">
        <v>7</v>
      </c>
      <c r="H49" s="1015">
        <v>7462000</v>
      </c>
      <c r="I49" s="1015"/>
      <c r="J49" s="1015">
        <v>0</v>
      </c>
      <c r="K49" s="1015">
        <v>13305408.939999999</v>
      </c>
      <c r="L49" s="1012" t="s">
        <v>871</v>
      </c>
      <c r="M49" s="1015"/>
      <c r="N49" s="1015"/>
      <c r="O49" s="1016"/>
      <c r="P49" s="1015"/>
      <c r="Q49" s="1015"/>
      <c r="R49" s="1015"/>
    </row>
    <row r="50" spans="1:18">
      <c r="A50" s="1012" t="s">
        <v>16</v>
      </c>
      <c r="B50" s="1012" t="s">
        <v>283</v>
      </c>
      <c r="C50" s="1012" t="s">
        <v>17</v>
      </c>
      <c r="D50" s="1012" t="s">
        <v>18</v>
      </c>
      <c r="E50" s="1012" t="s">
        <v>19</v>
      </c>
      <c r="F50" s="1013">
        <v>40438</v>
      </c>
      <c r="G50" s="1012" t="s">
        <v>283</v>
      </c>
      <c r="H50" s="1015"/>
      <c r="I50" s="1015">
        <v>4379000</v>
      </c>
      <c r="J50" s="1015"/>
      <c r="K50" s="1015"/>
      <c r="L50" s="1012" t="s">
        <v>283</v>
      </c>
      <c r="M50" s="1015"/>
      <c r="N50" s="1015"/>
      <c r="O50" s="1016"/>
      <c r="P50" s="1015"/>
      <c r="Q50" s="1015"/>
      <c r="R50" s="1015"/>
    </row>
    <row r="51" spans="1:18">
      <c r="A51" s="1012" t="s">
        <v>16</v>
      </c>
      <c r="B51" s="1012" t="s">
        <v>283</v>
      </c>
      <c r="C51" s="1012" t="s">
        <v>17</v>
      </c>
      <c r="D51" s="1012" t="s">
        <v>18</v>
      </c>
      <c r="E51" s="1012" t="s">
        <v>19</v>
      </c>
      <c r="F51" s="1013">
        <v>42734</v>
      </c>
      <c r="G51" s="1012" t="s">
        <v>283</v>
      </c>
      <c r="H51" s="1015"/>
      <c r="I51" s="1015"/>
      <c r="J51" s="1015"/>
      <c r="K51" s="1015"/>
      <c r="L51" s="1012" t="s">
        <v>283</v>
      </c>
      <c r="M51" s="1015">
        <v>4227049</v>
      </c>
      <c r="N51" s="1015"/>
      <c r="O51" s="1016">
        <v>4379</v>
      </c>
      <c r="P51" s="1015">
        <v>965.30006850899997</v>
      </c>
      <c r="Q51" s="1015">
        <v>-151951</v>
      </c>
      <c r="R51" s="1015"/>
    </row>
    <row r="52" spans="1:18">
      <c r="A52" s="1012" t="s">
        <v>16</v>
      </c>
      <c r="B52" s="1012" t="s">
        <v>283</v>
      </c>
      <c r="C52" s="1012" t="s">
        <v>17</v>
      </c>
      <c r="D52" s="1012" t="s">
        <v>18</v>
      </c>
      <c r="E52" s="1012" t="s">
        <v>19</v>
      </c>
      <c r="F52" s="1013">
        <v>43012</v>
      </c>
      <c r="G52" s="1012" t="s">
        <v>283</v>
      </c>
      <c r="H52" s="1015"/>
      <c r="I52" s="1015"/>
      <c r="J52" s="1015"/>
      <c r="K52" s="1015"/>
      <c r="L52" s="1012" t="s">
        <v>283</v>
      </c>
      <c r="M52" s="1015">
        <v>7462000</v>
      </c>
      <c r="N52" s="1015"/>
      <c r="O52" s="1016">
        <v>7462</v>
      </c>
      <c r="P52" s="1015">
        <v>1000</v>
      </c>
      <c r="Q52" s="1015"/>
      <c r="R52" s="1015"/>
    </row>
    <row r="53" spans="1:18">
      <c r="A53" s="1012" t="s">
        <v>84</v>
      </c>
      <c r="B53" s="1012" t="s">
        <v>2989</v>
      </c>
      <c r="C53" s="1012" t="s">
        <v>85</v>
      </c>
      <c r="D53" s="1012" t="s">
        <v>86</v>
      </c>
      <c r="E53" s="1012" t="s">
        <v>23</v>
      </c>
      <c r="F53" s="1013">
        <v>40450</v>
      </c>
      <c r="G53" s="1012" t="s">
        <v>7</v>
      </c>
      <c r="H53" s="1015">
        <v>54600000</v>
      </c>
      <c r="I53" s="1015"/>
      <c r="J53" s="1015">
        <v>0</v>
      </c>
      <c r="K53" s="1015">
        <v>57366400</v>
      </c>
      <c r="L53" s="1012" t="s">
        <v>871</v>
      </c>
      <c r="M53" s="1015"/>
      <c r="N53" s="1015"/>
      <c r="O53" s="1016"/>
      <c r="P53" s="1015"/>
      <c r="Q53" s="1015"/>
      <c r="R53" s="1015"/>
    </row>
    <row r="54" spans="1:18">
      <c r="A54" s="1012" t="s">
        <v>84</v>
      </c>
      <c r="B54" s="1012" t="s">
        <v>283</v>
      </c>
      <c r="C54" s="1012" t="s">
        <v>85</v>
      </c>
      <c r="D54" s="1012" t="s">
        <v>86</v>
      </c>
      <c r="E54" s="1012" t="s">
        <v>23</v>
      </c>
      <c r="F54" s="1013">
        <v>42654</v>
      </c>
      <c r="G54" s="1012" t="s">
        <v>283</v>
      </c>
      <c r="H54" s="1015"/>
      <c r="I54" s="1015"/>
      <c r="J54" s="1015"/>
      <c r="K54" s="1015"/>
      <c r="L54" s="1012" t="s">
        <v>283</v>
      </c>
      <c r="M54" s="1015">
        <v>50778000</v>
      </c>
      <c r="N54" s="1015"/>
      <c r="O54" s="1016">
        <v>54600</v>
      </c>
      <c r="P54" s="1015">
        <v>930</v>
      </c>
      <c r="Q54" s="1015">
        <v>-3822000</v>
      </c>
      <c r="R54" s="1015"/>
    </row>
    <row r="55" spans="1:18">
      <c r="A55" s="1012" t="s">
        <v>24</v>
      </c>
      <c r="B55" s="1012" t="s">
        <v>873</v>
      </c>
      <c r="C55" s="1012" t="s">
        <v>25</v>
      </c>
      <c r="D55" s="1012" t="s">
        <v>26</v>
      </c>
      <c r="E55" s="1012" t="s">
        <v>6</v>
      </c>
      <c r="F55" s="1013">
        <v>40450</v>
      </c>
      <c r="G55" s="1012" t="s">
        <v>7</v>
      </c>
      <c r="H55" s="1015">
        <v>1747000</v>
      </c>
      <c r="I55" s="1015">
        <v>2313000</v>
      </c>
      <c r="J55" s="1015">
        <v>0</v>
      </c>
      <c r="K55" s="1015">
        <v>4690202.2300000004</v>
      </c>
      <c r="L55" s="1012" t="s">
        <v>870</v>
      </c>
      <c r="M55" s="1015"/>
      <c r="N55" s="1015"/>
      <c r="O55" s="1016"/>
      <c r="P55" s="1015"/>
      <c r="Q55" s="1015"/>
      <c r="R55" s="1015"/>
    </row>
    <row r="56" spans="1:18">
      <c r="A56" s="1012" t="s">
        <v>24</v>
      </c>
      <c r="B56" s="1012" t="s">
        <v>283</v>
      </c>
      <c r="C56" s="1012" t="s">
        <v>25</v>
      </c>
      <c r="D56" s="1012" t="s">
        <v>26</v>
      </c>
      <c r="E56" s="1012" t="s">
        <v>6</v>
      </c>
      <c r="F56" s="1013">
        <v>43376</v>
      </c>
      <c r="G56" s="1012" t="s">
        <v>283</v>
      </c>
      <c r="H56" s="1015"/>
      <c r="I56" s="1015"/>
      <c r="J56" s="1015"/>
      <c r="K56" s="1015"/>
      <c r="L56" s="1012" t="s">
        <v>283</v>
      </c>
      <c r="M56" s="1015">
        <v>4060000</v>
      </c>
      <c r="N56" s="1015"/>
      <c r="O56" s="1016">
        <v>4060</v>
      </c>
      <c r="P56" s="1015">
        <v>1000</v>
      </c>
      <c r="Q56" s="1015"/>
      <c r="R56" s="1015"/>
    </row>
    <row r="57" spans="1:18">
      <c r="A57" s="1012" t="s">
        <v>205</v>
      </c>
      <c r="B57" s="1012"/>
      <c r="C57" s="1012" t="s">
        <v>206</v>
      </c>
      <c r="D57" s="1012" t="s">
        <v>207</v>
      </c>
      <c r="E57" s="1012" t="s">
        <v>208</v>
      </c>
      <c r="F57" s="1013">
        <v>40445</v>
      </c>
      <c r="G57" s="1012" t="s">
        <v>67</v>
      </c>
      <c r="H57" s="1015"/>
      <c r="I57" s="1015">
        <v>2650000</v>
      </c>
      <c r="J57" s="1015">
        <v>0</v>
      </c>
      <c r="K57" s="1015">
        <v>3073116.66</v>
      </c>
      <c r="L57" s="1012" t="s">
        <v>870</v>
      </c>
      <c r="M57" s="1015"/>
      <c r="N57" s="1015"/>
      <c r="O57" s="1016"/>
      <c r="P57" s="1015"/>
      <c r="Q57" s="1015"/>
      <c r="R57" s="1015"/>
    </row>
    <row r="58" spans="1:18">
      <c r="A58" s="1012" t="s">
        <v>205</v>
      </c>
      <c r="B58" s="1012" t="s">
        <v>283</v>
      </c>
      <c r="C58" s="1012" t="s">
        <v>206</v>
      </c>
      <c r="D58" s="1012" t="s">
        <v>207</v>
      </c>
      <c r="E58" s="1012" t="s">
        <v>208</v>
      </c>
      <c r="F58" s="1013">
        <v>43361</v>
      </c>
      <c r="G58" s="1012" t="s">
        <v>283</v>
      </c>
      <c r="H58" s="1015"/>
      <c r="I58" s="1015"/>
      <c r="J58" s="1015"/>
      <c r="K58" s="1015"/>
      <c r="L58" s="1012" t="s">
        <v>283</v>
      </c>
      <c r="M58" s="1015">
        <v>2650000</v>
      </c>
      <c r="N58" s="1015"/>
      <c r="O58" s="1016">
        <v>2650000</v>
      </c>
      <c r="P58" s="1015">
        <v>1</v>
      </c>
      <c r="Q58" s="1015"/>
      <c r="R58" s="1015"/>
    </row>
    <row r="59" spans="1:18">
      <c r="A59" s="1012" t="s">
        <v>154</v>
      </c>
      <c r="B59" s="1012" t="s">
        <v>3061</v>
      </c>
      <c r="C59" s="1012" t="s">
        <v>155</v>
      </c>
      <c r="D59" s="1012" t="s">
        <v>156</v>
      </c>
      <c r="E59" s="1012" t="s">
        <v>89</v>
      </c>
      <c r="F59" s="1013">
        <v>40450</v>
      </c>
      <c r="G59" s="1012" t="s">
        <v>67</v>
      </c>
      <c r="H59" s="1015"/>
      <c r="I59" s="1015">
        <v>450000</v>
      </c>
      <c r="J59" s="1015">
        <v>0</v>
      </c>
      <c r="K59" s="1015">
        <v>471025</v>
      </c>
      <c r="L59" s="1012" t="s">
        <v>871</v>
      </c>
      <c r="M59" s="1015"/>
      <c r="N59" s="1015"/>
      <c r="O59" s="1016"/>
      <c r="P59" s="1015"/>
      <c r="Q59" s="1015"/>
      <c r="R59" s="1015"/>
    </row>
    <row r="60" spans="1:18">
      <c r="A60" s="1012" t="s">
        <v>154</v>
      </c>
      <c r="B60" s="1012" t="s">
        <v>283</v>
      </c>
      <c r="C60" s="1012" t="s">
        <v>155</v>
      </c>
      <c r="D60" s="1012" t="s">
        <v>156</v>
      </c>
      <c r="E60" s="1012" t="s">
        <v>89</v>
      </c>
      <c r="F60" s="1013">
        <v>42724</v>
      </c>
      <c r="G60" s="1012" t="s">
        <v>283</v>
      </c>
      <c r="H60" s="1015"/>
      <c r="I60" s="1015"/>
      <c r="J60" s="1015"/>
      <c r="K60" s="1015"/>
      <c r="L60" s="1012" t="s">
        <v>283</v>
      </c>
      <c r="M60" s="1015">
        <v>415000</v>
      </c>
      <c r="N60" s="1015"/>
      <c r="O60" s="1016">
        <v>450000</v>
      </c>
      <c r="P60" s="1015">
        <v>0.92222222200000004</v>
      </c>
      <c r="Q60" s="1015">
        <v>-35000</v>
      </c>
      <c r="R60" s="1015"/>
    </row>
    <row r="61" spans="1:18">
      <c r="A61" s="1012" t="s">
        <v>199</v>
      </c>
      <c r="B61" s="1012"/>
      <c r="C61" s="1012" t="s">
        <v>200</v>
      </c>
      <c r="D61" s="1012" t="s">
        <v>201</v>
      </c>
      <c r="E61" s="1012" t="s">
        <v>6</v>
      </c>
      <c r="F61" s="1013">
        <v>40445</v>
      </c>
      <c r="G61" s="1012" t="s">
        <v>67</v>
      </c>
      <c r="H61" s="1015"/>
      <c r="I61" s="1015">
        <v>2799000</v>
      </c>
      <c r="J61" s="1015">
        <v>2799000</v>
      </c>
      <c r="K61" s="1015">
        <f>672459.75+62977.5</f>
        <v>735437.25</v>
      </c>
      <c r="L61" s="1012" t="s">
        <v>869</v>
      </c>
      <c r="M61" s="1015"/>
      <c r="N61" s="1015"/>
      <c r="O61" s="1016"/>
      <c r="P61" s="1015"/>
      <c r="Q61" s="1015"/>
      <c r="R61" s="1015"/>
    </row>
    <row r="62" spans="1:18">
      <c r="A62" s="1012" t="s">
        <v>221</v>
      </c>
      <c r="B62" s="1012" t="s">
        <v>3062</v>
      </c>
      <c r="C62" s="1012" t="s">
        <v>222</v>
      </c>
      <c r="D62" s="1012" t="s">
        <v>76</v>
      </c>
      <c r="E62" s="1012" t="s">
        <v>77</v>
      </c>
      <c r="F62" s="1013">
        <v>40450</v>
      </c>
      <c r="G62" s="1012" t="s">
        <v>67</v>
      </c>
      <c r="H62" s="1015"/>
      <c r="I62" s="1015">
        <v>1522000</v>
      </c>
      <c r="J62" s="1015">
        <v>500000</v>
      </c>
      <c r="K62" s="1015">
        <f>1218206.78+11250</f>
        <v>1229456.78</v>
      </c>
      <c r="L62" s="1012" t="s">
        <v>3063</v>
      </c>
      <c r="M62" s="1015"/>
      <c r="N62" s="1015"/>
      <c r="O62" s="1016"/>
      <c r="P62" s="1015"/>
      <c r="Q62" s="1015"/>
      <c r="R62" s="1015"/>
    </row>
    <row r="63" spans="1:18">
      <c r="A63" s="1012" t="s">
        <v>221</v>
      </c>
      <c r="B63" s="1012" t="s">
        <v>283</v>
      </c>
      <c r="C63" s="1012" t="s">
        <v>222</v>
      </c>
      <c r="D63" s="1012" t="s">
        <v>76</v>
      </c>
      <c r="E63" s="1012" t="s">
        <v>77</v>
      </c>
      <c r="F63" s="1013">
        <v>42734</v>
      </c>
      <c r="G63" s="1012" t="s">
        <v>283</v>
      </c>
      <c r="H63" s="1015"/>
      <c r="I63" s="1015"/>
      <c r="J63" s="1015"/>
      <c r="K63" s="1015"/>
      <c r="L63" s="1012" t="s">
        <v>283</v>
      </c>
      <c r="M63" s="1015">
        <v>970900</v>
      </c>
      <c r="N63" s="1015"/>
      <c r="O63" s="1016">
        <v>1022000</v>
      </c>
      <c r="P63" s="1015">
        <v>0.95</v>
      </c>
      <c r="Q63" s="1015">
        <v>-51100</v>
      </c>
      <c r="R63" s="1015"/>
    </row>
    <row r="64" spans="1:18">
      <c r="A64" s="1012" t="s">
        <v>146</v>
      </c>
      <c r="B64" s="1012" t="s">
        <v>1169</v>
      </c>
      <c r="C64" s="1012" t="s">
        <v>147</v>
      </c>
      <c r="D64" s="1012" t="s">
        <v>148</v>
      </c>
      <c r="E64" s="1012" t="s">
        <v>149</v>
      </c>
      <c r="F64" s="1013">
        <v>40450</v>
      </c>
      <c r="G64" s="1012" t="s">
        <v>67</v>
      </c>
      <c r="H64" s="1015"/>
      <c r="I64" s="1015">
        <v>7000</v>
      </c>
      <c r="J64" s="1015">
        <v>0</v>
      </c>
      <c r="K64" s="1015">
        <v>8120</v>
      </c>
      <c r="L64" s="1012" t="s">
        <v>870</v>
      </c>
      <c r="M64" s="1015"/>
      <c r="N64" s="1015"/>
      <c r="O64" s="1016"/>
      <c r="P64" s="1015"/>
      <c r="Q64" s="1015"/>
      <c r="R64" s="1015"/>
    </row>
    <row r="65" spans="1:18">
      <c r="A65" s="1012" t="s">
        <v>146</v>
      </c>
      <c r="B65" s="1012" t="s">
        <v>283</v>
      </c>
      <c r="C65" s="1012" t="s">
        <v>147</v>
      </c>
      <c r="D65" s="1012" t="s">
        <v>148</v>
      </c>
      <c r="E65" s="1012" t="s">
        <v>149</v>
      </c>
      <c r="F65" s="1013">
        <v>43374</v>
      </c>
      <c r="G65" s="1012" t="s">
        <v>283</v>
      </c>
      <c r="H65" s="1015"/>
      <c r="I65" s="1015"/>
      <c r="J65" s="1015"/>
      <c r="K65" s="1015"/>
      <c r="L65" s="1012" t="s">
        <v>283</v>
      </c>
      <c r="M65" s="1015">
        <v>7000</v>
      </c>
      <c r="N65" s="1015"/>
      <c r="O65" s="1016">
        <v>7000</v>
      </c>
      <c r="P65" s="1015">
        <v>1</v>
      </c>
      <c r="Q65" s="1015"/>
      <c r="R65" s="1015"/>
    </row>
    <row r="66" spans="1:18">
      <c r="A66" s="1012" t="s">
        <v>247</v>
      </c>
      <c r="B66" s="1012"/>
      <c r="C66" s="1012" t="s">
        <v>248</v>
      </c>
      <c r="D66" s="1012" t="s">
        <v>249</v>
      </c>
      <c r="E66" s="1012" t="s">
        <v>6</v>
      </c>
      <c r="F66" s="1013">
        <v>40450</v>
      </c>
      <c r="G66" s="1012" t="s">
        <v>67</v>
      </c>
      <c r="H66" s="1015"/>
      <c r="I66" s="1015">
        <v>100000</v>
      </c>
      <c r="J66" s="1015">
        <v>0</v>
      </c>
      <c r="K66" s="1015">
        <v>115066.67</v>
      </c>
      <c r="L66" s="1012" t="s">
        <v>870</v>
      </c>
      <c r="M66" s="1015"/>
      <c r="N66" s="1015"/>
      <c r="O66" s="1016"/>
      <c r="P66" s="1015"/>
      <c r="Q66" s="1015"/>
      <c r="R66" s="1015"/>
    </row>
    <row r="67" spans="1:18">
      <c r="A67" s="1012" t="s">
        <v>247</v>
      </c>
      <c r="B67" s="1012" t="s">
        <v>283</v>
      </c>
      <c r="C67" s="1012" t="s">
        <v>248</v>
      </c>
      <c r="D67" s="1012" t="s">
        <v>249</v>
      </c>
      <c r="E67" s="1012" t="s">
        <v>6</v>
      </c>
      <c r="F67" s="1013">
        <v>43201</v>
      </c>
      <c r="G67" s="1012" t="s">
        <v>283</v>
      </c>
      <c r="H67" s="1015"/>
      <c r="I67" s="1015"/>
      <c r="J67" s="1015"/>
      <c r="K67" s="1015"/>
      <c r="L67" s="1012" t="s">
        <v>283</v>
      </c>
      <c r="M67" s="1015">
        <v>100000</v>
      </c>
      <c r="N67" s="1015"/>
      <c r="O67" s="1016">
        <v>100000</v>
      </c>
      <c r="P67" s="1015">
        <v>1</v>
      </c>
      <c r="Q67" s="1015"/>
      <c r="R67" s="1015"/>
    </row>
    <row r="68" spans="1:18">
      <c r="A68" s="1012" t="s">
        <v>250</v>
      </c>
      <c r="B68" s="1012" t="s">
        <v>924</v>
      </c>
      <c r="C68" s="1012" t="s">
        <v>251</v>
      </c>
      <c r="D68" s="1012" t="s">
        <v>252</v>
      </c>
      <c r="E68" s="1012" t="s">
        <v>246</v>
      </c>
      <c r="F68" s="1013">
        <v>40445</v>
      </c>
      <c r="G68" s="1012" t="s">
        <v>67</v>
      </c>
      <c r="H68" s="1015"/>
      <c r="I68" s="1015">
        <v>8044000</v>
      </c>
      <c r="J68" s="1015">
        <v>0</v>
      </c>
      <c r="K68" s="1015">
        <v>9165244.2200000007</v>
      </c>
      <c r="L68" s="1012" t="s">
        <v>870</v>
      </c>
      <c r="M68" s="1015"/>
      <c r="N68" s="1015"/>
      <c r="O68" s="1016"/>
      <c r="P68" s="1015"/>
      <c r="Q68" s="1015"/>
      <c r="R68" s="1015"/>
    </row>
    <row r="69" spans="1:18">
      <c r="A69" s="1012" t="s">
        <v>250</v>
      </c>
      <c r="B69" s="1012" t="s">
        <v>283</v>
      </c>
      <c r="C69" s="1012" t="s">
        <v>251</v>
      </c>
      <c r="D69" s="1012" t="s">
        <v>252</v>
      </c>
      <c r="E69" s="1012" t="s">
        <v>246</v>
      </c>
      <c r="F69" s="1013">
        <v>42991</v>
      </c>
      <c r="G69" s="1012" t="s">
        <v>283</v>
      </c>
      <c r="H69" s="1015"/>
      <c r="I69" s="1015"/>
      <c r="J69" s="1015"/>
      <c r="K69" s="1015"/>
      <c r="L69" s="1012" t="s">
        <v>283</v>
      </c>
      <c r="M69" s="1015">
        <v>8044000</v>
      </c>
      <c r="N69" s="1015"/>
      <c r="O69" s="1016">
        <v>8044000</v>
      </c>
      <c r="P69" s="1015">
        <v>1</v>
      </c>
      <c r="Q69" s="1015"/>
      <c r="R69" s="1015"/>
    </row>
    <row r="70" spans="1:18">
      <c r="A70" s="1012" t="s">
        <v>223</v>
      </c>
      <c r="B70" s="1012" t="s">
        <v>924</v>
      </c>
      <c r="C70" s="1012" t="s">
        <v>224</v>
      </c>
      <c r="D70" s="1012" t="s">
        <v>225</v>
      </c>
      <c r="E70" s="1012" t="s">
        <v>6</v>
      </c>
      <c r="F70" s="1013">
        <v>40450</v>
      </c>
      <c r="G70" s="1012" t="s">
        <v>67</v>
      </c>
      <c r="H70" s="1015"/>
      <c r="I70" s="1015">
        <v>30000</v>
      </c>
      <c r="J70" s="1015">
        <v>0</v>
      </c>
      <c r="K70" s="1015">
        <v>32933.339999999997</v>
      </c>
      <c r="L70" s="1012" t="s">
        <v>870</v>
      </c>
      <c r="M70" s="1015"/>
      <c r="N70" s="1015"/>
      <c r="O70" s="1016"/>
      <c r="P70" s="1015"/>
      <c r="Q70" s="1015"/>
      <c r="R70" s="1015"/>
    </row>
    <row r="71" spans="1:18">
      <c r="A71" s="1012" t="s">
        <v>223</v>
      </c>
      <c r="B71" s="1012" t="s">
        <v>283</v>
      </c>
      <c r="C71" s="1012" t="s">
        <v>224</v>
      </c>
      <c r="D71" s="1012" t="s">
        <v>225</v>
      </c>
      <c r="E71" s="1012" t="s">
        <v>6</v>
      </c>
      <c r="F71" s="1013">
        <v>42235</v>
      </c>
      <c r="G71" s="1012" t="s">
        <v>283</v>
      </c>
      <c r="H71" s="1015"/>
      <c r="I71" s="1015"/>
      <c r="J71" s="1015"/>
      <c r="K71" s="1015"/>
      <c r="L71" s="1012" t="s">
        <v>283</v>
      </c>
      <c r="M71" s="1015">
        <v>30000</v>
      </c>
      <c r="N71" s="1015"/>
      <c r="O71" s="1016">
        <v>30000</v>
      </c>
      <c r="P71" s="1015">
        <v>1</v>
      </c>
      <c r="Q71" s="1015"/>
      <c r="R71" s="1015"/>
    </row>
    <row r="72" spans="1:18">
      <c r="A72" s="1012" t="s">
        <v>119</v>
      </c>
      <c r="B72" s="1012" t="s">
        <v>924</v>
      </c>
      <c r="C72" s="1012" t="s">
        <v>120</v>
      </c>
      <c r="D72" s="1012" t="s">
        <v>121</v>
      </c>
      <c r="E72" s="1012" t="s">
        <v>56</v>
      </c>
      <c r="F72" s="1013">
        <v>40450</v>
      </c>
      <c r="G72" s="1012" t="s">
        <v>67</v>
      </c>
      <c r="H72" s="1015"/>
      <c r="I72" s="1015">
        <v>14000</v>
      </c>
      <c r="J72" s="1015">
        <v>0</v>
      </c>
      <c r="K72" s="1015">
        <v>15411.67</v>
      </c>
      <c r="L72" s="1012" t="s">
        <v>870</v>
      </c>
      <c r="M72" s="1015"/>
      <c r="N72" s="1015"/>
      <c r="O72" s="1016"/>
      <c r="P72" s="1015"/>
      <c r="Q72" s="1015"/>
      <c r="R72" s="1015"/>
    </row>
    <row r="73" spans="1:18">
      <c r="A73" s="1012" t="s">
        <v>119</v>
      </c>
      <c r="B73" s="1012" t="s">
        <v>283</v>
      </c>
      <c r="C73" s="1012" t="s">
        <v>120</v>
      </c>
      <c r="D73" s="1012" t="s">
        <v>121</v>
      </c>
      <c r="E73" s="1012" t="s">
        <v>56</v>
      </c>
      <c r="F73" s="1013">
        <v>42291</v>
      </c>
      <c r="G73" s="1012" t="s">
        <v>283</v>
      </c>
      <c r="H73" s="1015"/>
      <c r="I73" s="1015"/>
      <c r="J73" s="1015"/>
      <c r="K73" s="1015"/>
      <c r="L73" s="1012" t="s">
        <v>283</v>
      </c>
      <c r="M73" s="1015">
        <v>14000</v>
      </c>
      <c r="N73" s="1015"/>
      <c r="O73" s="1016">
        <v>14000</v>
      </c>
      <c r="P73" s="1015">
        <v>1</v>
      </c>
      <c r="Q73" s="1015"/>
      <c r="R73" s="1015"/>
    </row>
    <row r="74" spans="1:18">
      <c r="A74" s="1012" t="s">
        <v>53</v>
      </c>
      <c r="B74" s="1012" t="s">
        <v>875</v>
      </c>
      <c r="C74" s="1012" t="s">
        <v>54</v>
      </c>
      <c r="D74" s="1012" t="s">
        <v>55</v>
      </c>
      <c r="E74" s="1012" t="s">
        <v>56</v>
      </c>
      <c r="F74" s="1013">
        <v>40403</v>
      </c>
      <c r="G74" s="1012" t="s">
        <v>7</v>
      </c>
      <c r="H74" s="1015">
        <v>17000000</v>
      </c>
      <c r="I74" s="1015"/>
      <c r="J74" s="1015">
        <v>0</v>
      </c>
      <c r="K74" s="1015">
        <v>19825475.789999999</v>
      </c>
      <c r="L74" s="1012" t="s">
        <v>870</v>
      </c>
      <c r="M74" s="1015"/>
      <c r="N74" s="1015"/>
      <c r="O74" s="1016"/>
      <c r="P74" s="1015"/>
      <c r="Q74" s="1015"/>
      <c r="R74" s="1015"/>
    </row>
    <row r="75" spans="1:18">
      <c r="A75" s="1012" t="s">
        <v>53</v>
      </c>
      <c r="B75" s="1012" t="s">
        <v>283</v>
      </c>
      <c r="C75" s="1012" t="s">
        <v>54</v>
      </c>
      <c r="D75" s="1012" t="s">
        <v>55</v>
      </c>
      <c r="E75" s="1012" t="s">
        <v>56</v>
      </c>
      <c r="F75" s="1013">
        <v>43327</v>
      </c>
      <c r="G75" s="1012" t="s">
        <v>283</v>
      </c>
      <c r="H75" s="1015"/>
      <c r="I75" s="1015"/>
      <c r="J75" s="1015"/>
      <c r="K75" s="1015"/>
      <c r="L75" s="1012" t="s">
        <v>283</v>
      </c>
      <c r="M75" s="1015">
        <v>10000000</v>
      </c>
      <c r="N75" s="1015"/>
      <c r="O75" s="1016">
        <v>10000</v>
      </c>
      <c r="P75" s="1015">
        <v>1000</v>
      </c>
      <c r="Q75" s="1015"/>
      <c r="R75" s="1015"/>
    </row>
    <row r="76" spans="1:18">
      <c r="A76" s="1012" t="s">
        <v>53</v>
      </c>
      <c r="B76" s="1012" t="s">
        <v>283</v>
      </c>
      <c r="C76" s="1012" t="s">
        <v>54</v>
      </c>
      <c r="D76" s="1012" t="s">
        <v>55</v>
      </c>
      <c r="E76" s="1012" t="s">
        <v>56</v>
      </c>
      <c r="F76" s="1013">
        <v>43378</v>
      </c>
      <c r="G76" s="1012" t="s">
        <v>283</v>
      </c>
      <c r="H76" s="1015"/>
      <c r="I76" s="1015"/>
      <c r="J76" s="1015"/>
      <c r="K76" s="1015"/>
      <c r="L76" s="1012" t="s">
        <v>283</v>
      </c>
      <c r="M76" s="1015">
        <v>7000000</v>
      </c>
      <c r="N76" s="1015"/>
      <c r="O76" s="1016">
        <v>7000</v>
      </c>
      <c r="P76" s="1015">
        <v>1000</v>
      </c>
      <c r="Q76" s="1015"/>
      <c r="R76" s="1015"/>
    </row>
    <row r="77" spans="1:18">
      <c r="A77" s="1012" t="s">
        <v>61</v>
      </c>
      <c r="B77" s="1012" t="s">
        <v>2990</v>
      </c>
      <c r="C77" s="1012" t="s">
        <v>62</v>
      </c>
      <c r="D77" s="1012" t="s">
        <v>63</v>
      </c>
      <c r="E77" s="1012" t="s">
        <v>6</v>
      </c>
      <c r="F77" s="1013">
        <v>40445</v>
      </c>
      <c r="G77" s="1012" t="s">
        <v>7</v>
      </c>
      <c r="H77" s="1015">
        <v>5146000</v>
      </c>
      <c r="I77" s="1015"/>
      <c r="J77" s="1015">
        <v>0</v>
      </c>
      <c r="K77" s="1015">
        <v>5413877.8899999997</v>
      </c>
      <c r="L77" s="1012" t="s">
        <v>870</v>
      </c>
      <c r="M77" s="1015"/>
      <c r="N77" s="1015"/>
      <c r="O77" s="1016"/>
      <c r="P77" s="1015"/>
      <c r="Q77" s="1015"/>
      <c r="R77" s="1015"/>
    </row>
    <row r="78" spans="1:18">
      <c r="A78" s="1012" t="s">
        <v>61</v>
      </c>
      <c r="B78" s="1012" t="s">
        <v>283</v>
      </c>
      <c r="C78" s="1012" t="s">
        <v>62</v>
      </c>
      <c r="D78" s="1012" t="s">
        <v>63</v>
      </c>
      <c r="E78" s="1012" t="s">
        <v>6</v>
      </c>
      <c r="F78" s="1013">
        <v>41395</v>
      </c>
      <c r="G78" s="1012" t="s">
        <v>283</v>
      </c>
      <c r="H78" s="1015"/>
      <c r="I78" s="1015"/>
      <c r="J78" s="1015"/>
      <c r="K78" s="1015"/>
      <c r="L78" s="1012" t="s">
        <v>283</v>
      </c>
      <c r="M78" s="1015">
        <v>5146000</v>
      </c>
      <c r="N78" s="1015"/>
      <c r="O78" s="1016">
        <v>5146</v>
      </c>
      <c r="P78" s="1015">
        <v>1000</v>
      </c>
      <c r="Q78" s="1015"/>
      <c r="R78" s="1015"/>
    </row>
    <row r="79" spans="1:18">
      <c r="A79" s="1012" t="s">
        <v>113</v>
      </c>
      <c r="B79" s="1012" t="s">
        <v>2990</v>
      </c>
      <c r="C79" s="1012" t="s">
        <v>114</v>
      </c>
      <c r="D79" s="1012" t="s">
        <v>115</v>
      </c>
      <c r="E79" s="1012" t="s">
        <v>89</v>
      </c>
      <c r="F79" s="1013">
        <v>40438</v>
      </c>
      <c r="G79" s="1012" t="s">
        <v>67</v>
      </c>
      <c r="H79" s="1015">
        <v>7875000</v>
      </c>
      <c r="I79" s="1015"/>
      <c r="J79" s="1015">
        <v>0</v>
      </c>
      <c r="K79" s="1015">
        <v>9223112.5</v>
      </c>
      <c r="L79" s="1012" t="s">
        <v>870</v>
      </c>
      <c r="M79" s="1015"/>
      <c r="N79" s="1015"/>
      <c r="O79" s="1016"/>
      <c r="P79" s="1015"/>
      <c r="Q79" s="1015"/>
      <c r="R79" s="1015"/>
    </row>
    <row r="80" spans="1:18">
      <c r="A80" s="1012" t="s">
        <v>113</v>
      </c>
      <c r="B80" s="1012" t="s">
        <v>283</v>
      </c>
      <c r="C80" s="1012" t="s">
        <v>114</v>
      </c>
      <c r="D80" s="1012" t="s">
        <v>115</v>
      </c>
      <c r="E80" s="1012" t="s">
        <v>89</v>
      </c>
      <c r="F80" s="1013">
        <v>42454</v>
      </c>
      <c r="G80" s="1012" t="s">
        <v>283</v>
      </c>
      <c r="H80" s="1015"/>
      <c r="I80" s="1015"/>
      <c r="J80" s="1015"/>
      <c r="K80" s="1015"/>
      <c r="L80" s="1012" t="s">
        <v>283</v>
      </c>
      <c r="M80" s="1015">
        <v>7875000</v>
      </c>
      <c r="N80" s="1015"/>
      <c r="O80" s="1016">
        <v>7875000</v>
      </c>
      <c r="P80" s="1015">
        <v>1</v>
      </c>
      <c r="Q80" s="1015"/>
      <c r="R80" s="1015"/>
    </row>
    <row r="81" spans="1:18">
      <c r="A81" s="1012" t="s">
        <v>196</v>
      </c>
      <c r="B81" s="1012" t="s">
        <v>924</v>
      </c>
      <c r="C81" s="1012" t="s">
        <v>197</v>
      </c>
      <c r="D81" s="1012" t="s">
        <v>198</v>
      </c>
      <c r="E81" s="1012" t="s">
        <v>105</v>
      </c>
      <c r="F81" s="1013">
        <v>40450</v>
      </c>
      <c r="G81" s="1012" t="s">
        <v>67</v>
      </c>
      <c r="H81" s="1015"/>
      <c r="I81" s="1015">
        <v>1000000</v>
      </c>
      <c r="J81" s="1015">
        <v>0</v>
      </c>
      <c r="K81" s="1015">
        <v>1070166.67</v>
      </c>
      <c r="L81" s="1012" t="s">
        <v>870</v>
      </c>
      <c r="M81" s="1015"/>
      <c r="N81" s="1015"/>
      <c r="O81" s="1016"/>
      <c r="P81" s="1015"/>
      <c r="Q81" s="1015"/>
      <c r="R81" s="1015"/>
    </row>
    <row r="82" spans="1:18">
      <c r="A82" s="1012" t="s">
        <v>196</v>
      </c>
      <c r="B82" s="1012" t="s">
        <v>283</v>
      </c>
      <c r="C82" s="1012" t="s">
        <v>197</v>
      </c>
      <c r="D82" s="1012" t="s">
        <v>198</v>
      </c>
      <c r="E82" s="1012" t="s">
        <v>105</v>
      </c>
      <c r="F82" s="1013">
        <v>41731</v>
      </c>
      <c r="G82" s="1012" t="s">
        <v>283</v>
      </c>
      <c r="H82" s="1015"/>
      <c r="I82" s="1015"/>
      <c r="J82" s="1015"/>
      <c r="K82" s="1015"/>
      <c r="L82" s="1012" t="s">
        <v>283</v>
      </c>
      <c r="M82" s="1015">
        <v>1000000</v>
      </c>
      <c r="N82" s="1015"/>
      <c r="O82" s="1016">
        <v>1000000</v>
      </c>
      <c r="P82" s="1015">
        <v>1</v>
      </c>
      <c r="Q82" s="1015"/>
      <c r="R82" s="1015"/>
    </row>
    <row r="83" spans="1:18">
      <c r="A83" s="1012" t="s">
        <v>20</v>
      </c>
      <c r="B83" s="1012" t="s">
        <v>2990</v>
      </c>
      <c r="C83" s="1012" t="s">
        <v>21</v>
      </c>
      <c r="D83" s="1012" t="s">
        <v>22</v>
      </c>
      <c r="E83" s="1012" t="s">
        <v>23</v>
      </c>
      <c r="F83" s="1013">
        <v>40450</v>
      </c>
      <c r="G83" s="1012" t="s">
        <v>7</v>
      </c>
      <c r="H83" s="1015">
        <v>30000000</v>
      </c>
      <c r="I83" s="1015"/>
      <c r="J83" s="1015">
        <v>0</v>
      </c>
      <c r="K83" s="1015">
        <v>31751666.670000002</v>
      </c>
      <c r="L83" s="1012" t="s">
        <v>870</v>
      </c>
      <c r="M83" s="1015"/>
      <c r="N83" s="1015"/>
      <c r="O83" s="1016"/>
      <c r="P83" s="1015"/>
      <c r="Q83" s="1015"/>
      <c r="R83" s="1015"/>
    </row>
    <row r="84" spans="1:18">
      <c r="A84" s="1012" t="s">
        <v>20</v>
      </c>
      <c r="B84" s="1012" t="s">
        <v>283</v>
      </c>
      <c r="C84" s="1012" t="s">
        <v>21</v>
      </c>
      <c r="D84" s="1012" t="s">
        <v>22</v>
      </c>
      <c r="E84" s="1012" t="s">
        <v>23</v>
      </c>
      <c r="F84" s="1013">
        <v>41516</v>
      </c>
      <c r="G84" s="1012" t="s">
        <v>283</v>
      </c>
      <c r="H84" s="1015"/>
      <c r="I84" s="1015"/>
      <c r="J84" s="1015"/>
      <c r="K84" s="1015"/>
      <c r="L84" s="1012" t="s">
        <v>283</v>
      </c>
      <c r="M84" s="1015">
        <v>30000000</v>
      </c>
      <c r="N84" s="1015"/>
      <c r="O84" s="1016">
        <v>30000</v>
      </c>
      <c r="P84" s="1015">
        <v>1000</v>
      </c>
      <c r="Q84" s="1015"/>
      <c r="R84" s="1015"/>
    </row>
    <row r="85" spans="1:18">
      <c r="A85" s="1012" t="s">
        <v>90</v>
      </c>
      <c r="B85" s="1012" t="s">
        <v>2991</v>
      </c>
      <c r="C85" s="1012" t="s">
        <v>91</v>
      </c>
      <c r="D85" s="1012" t="s">
        <v>92</v>
      </c>
      <c r="E85" s="1012" t="s">
        <v>15</v>
      </c>
      <c r="F85" s="1013">
        <v>40450</v>
      </c>
      <c r="G85" s="1012" t="s">
        <v>7</v>
      </c>
      <c r="H85" s="1015">
        <v>6245000</v>
      </c>
      <c r="I85" s="1015"/>
      <c r="J85" s="1015">
        <v>0</v>
      </c>
      <c r="K85" s="1015">
        <v>6662801.0599999996</v>
      </c>
      <c r="L85" s="1012" t="s">
        <v>871</v>
      </c>
      <c r="M85" s="1015"/>
      <c r="N85" s="1015"/>
      <c r="O85" s="1016"/>
      <c r="P85" s="1015"/>
      <c r="Q85" s="1015"/>
      <c r="R85" s="1015"/>
    </row>
    <row r="86" spans="1:18">
      <c r="A86" s="1012" t="s">
        <v>90</v>
      </c>
      <c r="B86" s="1012" t="s">
        <v>283</v>
      </c>
      <c r="C86" s="1012" t="s">
        <v>91</v>
      </c>
      <c r="D86" s="1012" t="s">
        <v>92</v>
      </c>
      <c r="E86" s="1012" t="s">
        <v>15</v>
      </c>
      <c r="F86" s="1013">
        <v>42703</v>
      </c>
      <c r="G86" s="1012" t="s">
        <v>283</v>
      </c>
      <c r="H86" s="1015"/>
      <c r="I86" s="1015"/>
      <c r="J86" s="1015"/>
      <c r="K86" s="1015"/>
      <c r="L86" s="1012" t="s">
        <v>283</v>
      </c>
      <c r="M86" s="1015">
        <v>5745400</v>
      </c>
      <c r="N86" s="1015"/>
      <c r="O86" s="1016">
        <v>6245</v>
      </c>
      <c r="P86" s="1015">
        <v>920</v>
      </c>
      <c r="Q86" s="1015">
        <v>-499600</v>
      </c>
      <c r="R86" s="1015"/>
    </row>
    <row r="87" spans="1:18">
      <c r="A87" s="1012" t="s">
        <v>243</v>
      </c>
      <c r="B87" s="1012" t="s">
        <v>924</v>
      </c>
      <c r="C87" s="1012" t="s">
        <v>244</v>
      </c>
      <c r="D87" s="1012" t="s">
        <v>245</v>
      </c>
      <c r="E87" s="1012" t="s">
        <v>246</v>
      </c>
      <c r="F87" s="1013">
        <v>40450</v>
      </c>
      <c r="G87" s="1012" t="s">
        <v>67</v>
      </c>
      <c r="H87" s="1015"/>
      <c r="I87" s="1015">
        <v>9278000</v>
      </c>
      <c r="J87" s="1015">
        <v>0</v>
      </c>
      <c r="K87" s="1015">
        <v>9779527.4399999995</v>
      </c>
      <c r="L87" s="1012" t="s">
        <v>870</v>
      </c>
      <c r="M87" s="1015"/>
      <c r="N87" s="1015"/>
      <c r="O87" s="1016"/>
      <c r="P87" s="1015"/>
      <c r="Q87" s="1015"/>
      <c r="R87" s="1015"/>
    </row>
    <row r="88" spans="1:18">
      <c r="A88" s="1012" t="s">
        <v>243</v>
      </c>
      <c r="B88" s="1012" t="s">
        <v>283</v>
      </c>
      <c r="C88" s="1012" t="s">
        <v>244</v>
      </c>
      <c r="D88" s="1012" t="s">
        <v>245</v>
      </c>
      <c r="E88" s="1012" t="s">
        <v>246</v>
      </c>
      <c r="F88" s="1013">
        <v>41437</v>
      </c>
      <c r="G88" s="1012" t="s">
        <v>283</v>
      </c>
      <c r="H88" s="1015"/>
      <c r="I88" s="1015"/>
      <c r="J88" s="1015"/>
      <c r="K88" s="1015"/>
      <c r="L88" s="1012" t="s">
        <v>283</v>
      </c>
      <c r="M88" s="1015">
        <v>9278000</v>
      </c>
      <c r="N88" s="1015"/>
      <c r="O88" s="1016">
        <v>9278000</v>
      </c>
      <c r="P88" s="1015">
        <v>1</v>
      </c>
      <c r="Q88" s="1015"/>
      <c r="R88" s="1015"/>
    </row>
    <row r="89" spans="1:18">
      <c r="A89" s="1012" t="s">
        <v>139</v>
      </c>
      <c r="B89" s="1012" t="s">
        <v>924</v>
      </c>
      <c r="C89" s="1012" t="s">
        <v>140</v>
      </c>
      <c r="D89" s="1012" t="s">
        <v>141</v>
      </c>
      <c r="E89" s="1012" t="s">
        <v>142</v>
      </c>
      <c r="F89" s="1013">
        <v>40445</v>
      </c>
      <c r="G89" s="1012" t="s">
        <v>67</v>
      </c>
      <c r="H89" s="1015"/>
      <c r="I89" s="1015">
        <v>1657000</v>
      </c>
      <c r="J89" s="1015">
        <v>0</v>
      </c>
      <c r="K89" s="1015">
        <v>1725397.27</v>
      </c>
      <c r="L89" s="1012" t="s">
        <v>870</v>
      </c>
      <c r="M89" s="1015"/>
      <c r="N89" s="1015"/>
      <c r="O89" s="1016"/>
      <c r="P89" s="1015"/>
      <c r="Q89" s="1015"/>
      <c r="R89" s="1015"/>
    </row>
    <row r="90" spans="1:18">
      <c r="A90" s="1012" t="s">
        <v>139</v>
      </c>
      <c r="B90" s="1012" t="s">
        <v>283</v>
      </c>
      <c r="C90" s="1012" t="s">
        <v>140</v>
      </c>
      <c r="D90" s="1012" t="s">
        <v>141</v>
      </c>
      <c r="E90" s="1012" t="s">
        <v>142</v>
      </c>
      <c r="F90" s="1013">
        <v>41199</v>
      </c>
      <c r="G90" s="1012" t="s">
        <v>283</v>
      </c>
      <c r="H90" s="1015"/>
      <c r="I90" s="1015"/>
      <c r="J90" s="1015"/>
      <c r="K90" s="1015"/>
      <c r="L90" s="1012" t="s">
        <v>283</v>
      </c>
      <c r="M90" s="1015">
        <v>1657000</v>
      </c>
      <c r="N90" s="1015"/>
      <c r="O90" s="1016">
        <v>1657000</v>
      </c>
      <c r="P90" s="1015">
        <v>1</v>
      </c>
      <c r="Q90" s="1015"/>
      <c r="R90" s="1015"/>
    </row>
    <row r="91" spans="1:18">
      <c r="A91" s="1012" t="s">
        <v>209</v>
      </c>
      <c r="B91" s="1012" t="s">
        <v>3064</v>
      </c>
      <c r="C91" s="1012" t="s">
        <v>210</v>
      </c>
      <c r="D91" s="1012" t="s">
        <v>211</v>
      </c>
      <c r="E91" s="1012" t="s">
        <v>56</v>
      </c>
      <c r="F91" s="1013">
        <v>40438</v>
      </c>
      <c r="G91" s="1012" t="s">
        <v>67</v>
      </c>
      <c r="H91" s="1015"/>
      <c r="I91" s="1015">
        <v>300000</v>
      </c>
      <c r="J91" s="1015">
        <v>0</v>
      </c>
      <c r="K91" s="1015">
        <v>316666.67</v>
      </c>
      <c r="L91" s="1012" t="s">
        <v>871</v>
      </c>
      <c r="M91" s="1015"/>
      <c r="N91" s="1015"/>
      <c r="O91" s="1016"/>
      <c r="P91" s="1015"/>
      <c r="Q91" s="1015"/>
      <c r="R91" s="1015"/>
    </row>
    <row r="92" spans="1:18">
      <c r="A92" s="1012" t="s">
        <v>209</v>
      </c>
      <c r="B92" s="1012" t="s">
        <v>283</v>
      </c>
      <c r="C92" s="1012" t="s">
        <v>210</v>
      </c>
      <c r="D92" s="1012" t="s">
        <v>211</v>
      </c>
      <c r="E92" s="1012" t="s">
        <v>56</v>
      </c>
      <c r="F92" s="1013">
        <v>42731</v>
      </c>
      <c r="G92" s="1012" t="s">
        <v>283</v>
      </c>
      <c r="H92" s="1015"/>
      <c r="I92" s="1015"/>
      <c r="J92" s="1015"/>
      <c r="K92" s="1015"/>
      <c r="L92" s="1012" t="s">
        <v>283</v>
      </c>
      <c r="M92" s="1015">
        <v>279000</v>
      </c>
      <c r="N92" s="1015"/>
      <c r="O92" s="1016">
        <v>300000</v>
      </c>
      <c r="P92" s="1015">
        <v>0.93</v>
      </c>
      <c r="Q92" s="1015">
        <v>-21000</v>
      </c>
      <c r="R92" s="1015"/>
    </row>
    <row r="93" spans="1:18">
      <c r="A93" s="1012" t="s">
        <v>226</v>
      </c>
      <c r="B93" s="1012" t="s">
        <v>924</v>
      </c>
      <c r="C93" s="1012" t="s">
        <v>227</v>
      </c>
      <c r="D93" s="1012" t="s">
        <v>228</v>
      </c>
      <c r="E93" s="1012" t="s">
        <v>105</v>
      </c>
      <c r="F93" s="1013">
        <v>40450</v>
      </c>
      <c r="G93" s="1012" t="s">
        <v>67</v>
      </c>
      <c r="H93" s="1015"/>
      <c r="I93" s="1015">
        <v>350000</v>
      </c>
      <c r="J93" s="1015">
        <v>0</v>
      </c>
      <c r="K93" s="1015">
        <v>360714.44</v>
      </c>
      <c r="L93" s="1012" t="s">
        <v>870</v>
      </c>
      <c r="M93" s="1015"/>
      <c r="N93" s="1015"/>
      <c r="O93" s="1016"/>
      <c r="P93" s="1015"/>
      <c r="Q93" s="1015"/>
      <c r="R93" s="1015"/>
    </row>
    <row r="94" spans="1:18">
      <c r="A94" s="1012" t="s">
        <v>226</v>
      </c>
      <c r="B94" s="1012" t="s">
        <v>283</v>
      </c>
      <c r="C94" s="1012" t="s">
        <v>227</v>
      </c>
      <c r="D94" s="1012" t="s">
        <v>228</v>
      </c>
      <c r="E94" s="1012" t="s">
        <v>105</v>
      </c>
      <c r="F94" s="1013">
        <v>41009</v>
      </c>
      <c r="G94" s="1012" t="s">
        <v>283</v>
      </c>
      <c r="H94" s="1015"/>
      <c r="I94" s="1015"/>
      <c r="J94" s="1015"/>
      <c r="K94" s="1015"/>
      <c r="L94" s="1012" t="s">
        <v>283</v>
      </c>
      <c r="M94" s="1015">
        <v>350000</v>
      </c>
      <c r="N94" s="1015"/>
      <c r="O94" s="1016">
        <v>350000</v>
      </c>
      <c r="P94" s="1015">
        <v>1</v>
      </c>
      <c r="Q94" s="1015"/>
      <c r="R94" s="1015"/>
    </row>
    <row r="95" spans="1:18">
      <c r="A95" s="1012" t="s">
        <v>99</v>
      </c>
      <c r="B95" s="1012" t="s">
        <v>2990</v>
      </c>
      <c r="C95" s="1012" t="s">
        <v>100</v>
      </c>
      <c r="D95" s="1012" t="s">
        <v>101</v>
      </c>
      <c r="E95" s="1012" t="s">
        <v>23</v>
      </c>
      <c r="F95" s="1013">
        <v>40389</v>
      </c>
      <c r="G95" s="1012" t="s">
        <v>67</v>
      </c>
      <c r="H95" s="1015">
        <v>14000000</v>
      </c>
      <c r="I95" s="1015"/>
      <c r="J95" s="1015">
        <v>0</v>
      </c>
      <c r="K95" s="1015">
        <v>16773983.33</v>
      </c>
      <c r="L95" s="1012" t="s">
        <v>870</v>
      </c>
      <c r="M95" s="1015"/>
      <c r="N95" s="1015"/>
      <c r="O95" s="1016"/>
      <c r="P95" s="1015"/>
      <c r="Q95" s="1015"/>
      <c r="R95" s="1015"/>
    </row>
    <row r="96" spans="1:18">
      <c r="A96" s="1012" t="s">
        <v>99</v>
      </c>
      <c r="B96" s="1012" t="s">
        <v>283</v>
      </c>
      <c r="C96" s="1012" t="s">
        <v>100</v>
      </c>
      <c r="D96" s="1012" t="s">
        <v>101</v>
      </c>
      <c r="E96" s="1012" t="s">
        <v>23</v>
      </c>
      <c r="F96" s="1013">
        <v>42725</v>
      </c>
      <c r="G96" s="1012" t="s">
        <v>283</v>
      </c>
      <c r="H96" s="1015"/>
      <c r="I96" s="1015"/>
      <c r="J96" s="1015"/>
      <c r="K96" s="1015"/>
      <c r="L96" s="1012" t="s">
        <v>283</v>
      </c>
      <c r="M96" s="1015">
        <v>14000000</v>
      </c>
      <c r="N96" s="1015"/>
      <c r="O96" s="1016">
        <v>14000000</v>
      </c>
      <c r="P96" s="1015">
        <v>1</v>
      </c>
      <c r="Q96" s="1015"/>
      <c r="R96" s="1015"/>
    </row>
    <row r="97" spans="1:18">
      <c r="A97" s="1012" t="s">
        <v>236</v>
      </c>
      <c r="B97" s="1012" t="s">
        <v>924</v>
      </c>
      <c r="C97" s="1012" t="s">
        <v>237</v>
      </c>
      <c r="D97" s="1012" t="s">
        <v>238</v>
      </c>
      <c r="E97" s="1012" t="s">
        <v>239</v>
      </c>
      <c r="F97" s="1013">
        <v>40450</v>
      </c>
      <c r="G97" s="1012" t="s">
        <v>67</v>
      </c>
      <c r="H97" s="1015"/>
      <c r="I97" s="1015">
        <v>100000</v>
      </c>
      <c r="J97" s="1015">
        <v>0</v>
      </c>
      <c r="K97" s="1015">
        <v>113650</v>
      </c>
      <c r="L97" s="1012" t="s">
        <v>870</v>
      </c>
      <c r="M97" s="1015"/>
      <c r="N97" s="1015"/>
      <c r="O97" s="1016"/>
      <c r="P97" s="1015"/>
      <c r="Q97" s="1015"/>
      <c r="R97" s="1015"/>
    </row>
    <row r="98" spans="1:18">
      <c r="A98" s="1012" t="s">
        <v>236</v>
      </c>
      <c r="B98" s="1012" t="s">
        <v>283</v>
      </c>
      <c r="C98" s="1012" t="s">
        <v>237</v>
      </c>
      <c r="D98" s="1012" t="s">
        <v>238</v>
      </c>
      <c r="E98" s="1012" t="s">
        <v>239</v>
      </c>
      <c r="F98" s="1013">
        <v>42942</v>
      </c>
      <c r="G98" s="1012" t="s">
        <v>283</v>
      </c>
      <c r="H98" s="1015"/>
      <c r="I98" s="1015"/>
      <c r="J98" s="1015"/>
      <c r="K98" s="1015"/>
      <c r="L98" s="1012" t="s">
        <v>283</v>
      </c>
      <c r="M98" s="1015">
        <v>100000</v>
      </c>
      <c r="N98" s="1015"/>
      <c r="O98" s="1016">
        <v>100000</v>
      </c>
      <c r="P98" s="1015">
        <v>1</v>
      </c>
      <c r="Q98" s="1015"/>
      <c r="R98" s="1015"/>
    </row>
    <row r="99" spans="1:18">
      <c r="A99" s="1012" t="s">
        <v>160</v>
      </c>
      <c r="B99" s="1012"/>
      <c r="C99" s="1012" t="s">
        <v>161</v>
      </c>
      <c r="D99" s="1012" t="s">
        <v>162</v>
      </c>
      <c r="E99" s="1012" t="s">
        <v>23</v>
      </c>
      <c r="F99" s="1013">
        <v>40438</v>
      </c>
      <c r="G99" s="1012" t="s">
        <v>67</v>
      </c>
      <c r="H99" s="1015"/>
      <c r="I99" s="1015">
        <v>4520000</v>
      </c>
      <c r="J99" s="1015">
        <v>0</v>
      </c>
      <c r="K99" s="1015">
        <v>5473720</v>
      </c>
      <c r="L99" s="1012" t="s">
        <v>870</v>
      </c>
      <c r="M99" s="1015"/>
      <c r="N99" s="1015"/>
      <c r="O99" s="1016"/>
      <c r="P99" s="1015"/>
      <c r="Q99" s="1015"/>
      <c r="R99" s="1015"/>
    </row>
    <row r="100" spans="1:18">
      <c r="A100" s="1012" t="s">
        <v>160</v>
      </c>
      <c r="B100" s="1012" t="s">
        <v>283</v>
      </c>
      <c r="C100" s="1012" t="s">
        <v>161</v>
      </c>
      <c r="D100" s="1012" t="s">
        <v>162</v>
      </c>
      <c r="E100" s="1012" t="s">
        <v>23</v>
      </c>
      <c r="F100" s="1013">
        <v>43566</v>
      </c>
      <c r="G100" s="1012" t="s">
        <v>283</v>
      </c>
      <c r="H100" s="1015"/>
      <c r="I100" s="1015"/>
      <c r="J100" s="1015"/>
      <c r="K100" s="1015"/>
      <c r="L100" s="1012" t="s">
        <v>283</v>
      </c>
      <c r="M100" s="1015">
        <v>4520000</v>
      </c>
      <c r="N100" s="1015"/>
      <c r="O100" s="1016">
        <v>4520000</v>
      </c>
      <c r="P100" s="1015">
        <v>1</v>
      </c>
      <c r="Q100" s="1015"/>
      <c r="R100" s="1015"/>
    </row>
    <row r="101" spans="1:18">
      <c r="A101" s="1012" t="s">
        <v>87</v>
      </c>
      <c r="B101" s="1012" t="s">
        <v>2999</v>
      </c>
      <c r="C101" s="1012" t="s">
        <v>88</v>
      </c>
      <c r="D101" s="1012" t="s">
        <v>34</v>
      </c>
      <c r="E101" s="1012" t="s">
        <v>89</v>
      </c>
      <c r="F101" s="1013">
        <v>40431</v>
      </c>
      <c r="G101" s="1012" t="s">
        <v>67</v>
      </c>
      <c r="H101" s="1015">
        <v>4205000</v>
      </c>
      <c r="I101" s="1015">
        <v>3881000</v>
      </c>
      <c r="J101" s="1015">
        <v>0</v>
      </c>
      <c r="K101" s="1015">
        <v>9982706.0700000003</v>
      </c>
      <c r="L101" s="1012" t="s">
        <v>870</v>
      </c>
      <c r="M101" s="1015"/>
      <c r="N101" s="1015"/>
      <c r="O101" s="1016"/>
      <c r="P101" s="1015"/>
      <c r="Q101" s="1015"/>
      <c r="R101" s="1015"/>
    </row>
    <row r="102" spans="1:18">
      <c r="A102" s="1012" t="s">
        <v>87</v>
      </c>
      <c r="B102" s="1012" t="s">
        <v>283</v>
      </c>
      <c r="C102" s="1012" t="s">
        <v>88</v>
      </c>
      <c r="D102" s="1012" t="s">
        <v>34</v>
      </c>
      <c r="E102" s="1012" t="s">
        <v>89</v>
      </c>
      <c r="F102" s="1013">
        <v>43194</v>
      </c>
      <c r="G102" s="1012" t="s">
        <v>283</v>
      </c>
      <c r="H102" s="1015"/>
      <c r="I102" s="1015"/>
      <c r="J102" s="1015"/>
      <c r="K102" s="1015"/>
      <c r="L102" s="1012" t="s">
        <v>283</v>
      </c>
      <c r="M102" s="1015">
        <v>8086000</v>
      </c>
      <c r="N102" s="1015"/>
      <c r="O102" s="1016">
        <v>8086000</v>
      </c>
      <c r="P102" s="1015">
        <v>1</v>
      </c>
      <c r="Q102" s="1015"/>
      <c r="R102" s="1015"/>
    </row>
    <row r="103" spans="1:18">
      <c r="A103" s="1012" t="s">
        <v>74</v>
      </c>
      <c r="B103" s="1012" t="s">
        <v>3065</v>
      </c>
      <c r="C103" s="1012" t="s">
        <v>75</v>
      </c>
      <c r="D103" s="1012" t="s">
        <v>76</v>
      </c>
      <c r="E103" s="1012" t="s">
        <v>77</v>
      </c>
      <c r="F103" s="1013">
        <v>40424</v>
      </c>
      <c r="G103" s="1012" t="s">
        <v>7</v>
      </c>
      <c r="H103" s="1015">
        <v>6000000</v>
      </c>
      <c r="I103" s="1015"/>
      <c r="J103" s="1015">
        <v>0</v>
      </c>
      <c r="K103" s="1015">
        <v>6369000</v>
      </c>
      <c r="L103" s="1012" t="s">
        <v>871</v>
      </c>
      <c r="M103" s="1015"/>
      <c r="N103" s="1015"/>
      <c r="O103" s="1016"/>
      <c r="P103" s="1015"/>
      <c r="Q103" s="1015"/>
      <c r="R103" s="1015"/>
    </row>
    <row r="104" spans="1:18">
      <c r="A104" s="1012" t="s">
        <v>74</v>
      </c>
      <c r="B104" s="1012" t="s">
        <v>283</v>
      </c>
      <c r="C104" s="1012" t="s">
        <v>75</v>
      </c>
      <c r="D104" s="1012" t="s">
        <v>76</v>
      </c>
      <c r="E104" s="1012" t="s">
        <v>77</v>
      </c>
      <c r="F104" s="1013">
        <v>42734</v>
      </c>
      <c r="G104" s="1012" t="s">
        <v>283</v>
      </c>
      <c r="H104" s="1015"/>
      <c r="I104" s="1015"/>
      <c r="J104" s="1015"/>
      <c r="K104" s="1015"/>
      <c r="L104" s="1012" t="s">
        <v>283</v>
      </c>
      <c r="M104" s="1015">
        <v>5610000</v>
      </c>
      <c r="N104" s="1015"/>
      <c r="O104" s="1016">
        <v>6000</v>
      </c>
      <c r="P104" s="1015">
        <v>935</v>
      </c>
      <c r="Q104" s="1015">
        <v>-390000</v>
      </c>
      <c r="R104" s="1015"/>
    </row>
    <row r="105" spans="1:18">
      <c r="A105" s="1012" t="s">
        <v>259</v>
      </c>
      <c r="B105" s="1012" t="s">
        <v>924</v>
      </c>
      <c r="C105" s="1012" t="s">
        <v>260</v>
      </c>
      <c r="D105" s="1012" t="s">
        <v>261</v>
      </c>
      <c r="E105" s="1012" t="s">
        <v>204</v>
      </c>
      <c r="F105" s="1013">
        <v>40450</v>
      </c>
      <c r="G105" s="1012" t="s">
        <v>67</v>
      </c>
      <c r="H105" s="1015"/>
      <c r="I105" s="1015">
        <v>698000</v>
      </c>
      <c r="J105" s="1015">
        <v>0</v>
      </c>
      <c r="K105" s="1015">
        <v>769700.7</v>
      </c>
      <c r="L105" s="1012" t="s">
        <v>870</v>
      </c>
      <c r="M105" s="1015"/>
      <c r="N105" s="1015"/>
      <c r="O105" s="1016"/>
      <c r="P105" s="1015"/>
      <c r="Q105" s="1015"/>
      <c r="R105" s="1015"/>
    </row>
    <row r="106" spans="1:18">
      <c r="A106" s="1012" t="s">
        <v>259</v>
      </c>
      <c r="B106" s="1012" t="s">
        <v>283</v>
      </c>
      <c r="C106" s="1012" t="s">
        <v>260</v>
      </c>
      <c r="D106" s="1012" t="s">
        <v>261</v>
      </c>
      <c r="E106" s="1012" t="s">
        <v>204</v>
      </c>
      <c r="F106" s="1013">
        <v>42326</v>
      </c>
      <c r="G106" s="1012" t="s">
        <v>283</v>
      </c>
      <c r="H106" s="1015"/>
      <c r="I106" s="1015"/>
      <c r="J106" s="1015"/>
      <c r="K106" s="1015"/>
      <c r="L106" s="1012" t="s">
        <v>283</v>
      </c>
      <c r="M106" s="1015">
        <v>698000</v>
      </c>
      <c r="N106" s="1015"/>
      <c r="O106" s="1016">
        <v>698000</v>
      </c>
      <c r="P106" s="1015">
        <v>1</v>
      </c>
      <c r="Q106" s="1015"/>
      <c r="R106" s="1015"/>
    </row>
    <row r="107" spans="1:18">
      <c r="A107" s="1012" t="s">
        <v>110</v>
      </c>
      <c r="B107" s="1012" t="s">
        <v>924</v>
      </c>
      <c r="C107" s="1012" t="s">
        <v>111</v>
      </c>
      <c r="D107" s="1012" t="s">
        <v>112</v>
      </c>
      <c r="E107" s="1012" t="s">
        <v>23</v>
      </c>
      <c r="F107" s="1013">
        <v>40424</v>
      </c>
      <c r="G107" s="1012" t="s">
        <v>67</v>
      </c>
      <c r="H107" s="1015"/>
      <c r="I107" s="1015">
        <v>3154000</v>
      </c>
      <c r="J107" s="1015">
        <v>0</v>
      </c>
      <c r="K107" s="1015">
        <v>3756668.07</v>
      </c>
      <c r="L107" s="1012" t="s">
        <v>870</v>
      </c>
      <c r="M107" s="1015"/>
      <c r="N107" s="1015"/>
      <c r="O107" s="1016"/>
      <c r="P107" s="1015"/>
      <c r="Q107" s="1015"/>
      <c r="R107" s="1015"/>
    </row>
    <row r="108" spans="1:18">
      <c r="A108" s="1012" t="s">
        <v>110</v>
      </c>
      <c r="B108" s="1012" t="s">
        <v>283</v>
      </c>
      <c r="C108" s="1012" t="s">
        <v>111</v>
      </c>
      <c r="D108" s="1012" t="s">
        <v>112</v>
      </c>
      <c r="E108" s="1012" t="s">
        <v>23</v>
      </c>
      <c r="F108" s="1013">
        <v>42676</v>
      </c>
      <c r="G108" s="1012" t="s">
        <v>283</v>
      </c>
      <c r="H108" s="1015"/>
      <c r="I108" s="1015"/>
      <c r="J108" s="1015"/>
      <c r="K108" s="1015"/>
      <c r="L108" s="1012" t="s">
        <v>283</v>
      </c>
      <c r="M108" s="1015">
        <v>3154000</v>
      </c>
      <c r="N108" s="1015"/>
      <c r="O108" s="1016">
        <v>3154000</v>
      </c>
      <c r="P108" s="1015">
        <v>1</v>
      </c>
      <c r="Q108" s="1015"/>
      <c r="R108" s="1015"/>
    </row>
    <row r="109" spans="1:18">
      <c r="A109" s="1012" t="s">
        <v>46</v>
      </c>
      <c r="B109" s="1012" t="s">
        <v>2990</v>
      </c>
      <c r="C109" s="1012" t="s">
        <v>47</v>
      </c>
      <c r="D109" s="1012" t="s">
        <v>48</v>
      </c>
      <c r="E109" s="1012" t="s">
        <v>23</v>
      </c>
      <c r="F109" s="1013">
        <v>40450</v>
      </c>
      <c r="G109" s="1012" t="s">
        <v>7</v>
      </c>
      <c r="H109" s="1015">
        <v>4551000</v>
      </c>
      <c r="I109" s="1015"/>
      <c r="J109" s="1015">
        <v>0</v>
      </c>
      <c r="K109" s="1015">
        <v>5035934.33</v>
      </c>
      <c r="L109" s="1012" t="s">
        <v>870</v>
      </c>
      <c r="M109" s="1015"/>
      <c r="N109" s="1015"/>
      <c r="O109" s="1016"/>
      <c r="P109" s="1015"/>
      <c r="Q109" s="1015"/>
      <c r="R109" s="1015"/>
    </row>
    <row r="110" spans="1:18">
      <c r="A110" s="1012" t="s">
        <v>46</v>
      </c>
      <c r="B110" s="1012" t="s">
        <v>283</v>
      </c>
      <c r="C110" s="1012" t="s">
        <v>47</v>
      </c>
      <c r="D110" s="1012" t="s">
        <v>48</v>
      </c>
      <c r="E110" s="1012" t="s">
        <v>23</v>
      </c>
      <c r="F110" s="1013">
        <v>42396</v>
      </c>
      <c r="G110" s="1012" t="s">
        <v>283</v>
      </c>
      <c r="H110" s="1015"/>
      <c r="I110" s="1015"/>
      <c r="J110" s="1015"/>
      <c r="K110" s="1015"/>
      <c r="L110" s="1012" t="s">
        <v>283</v>
      </c>
      <c r="M110" s="1015">
        <v>4551000</v>
      </c>
      <c r="N110" s="1015"/>
      <c r="O110" s="1016">
        <v>4551</v>
      </c>
      <c r="P110" s="1015">
        <v>1000</v>
      </c>
      <c r="Q110" s="1015"/>
      <c r="R110" s="1015"/>
    </row>
    <row r="111" spans="1:18">
      <c r="A111" s="1012" t="s">
        <v>174</v>
      </c>
      <c r="B111" s="1012" t="s">
        <v>924</v>
      </c>
      <c r="C111" s="1012" t="s">
        <v>175</v>
      </c>
      <c r="D111" s="1012" t="s">
        <v>176</v>
      </c>
      <c r="E111" s="1012" t="s">
        <v>166</v>
      </c>
      <c r="F111" s="1013">
        <v>40445</v>
      </c>
      <c r="G111" s="1012" t="s">
        <v>67</v>
      </c>
      <c r="H111" s="1015"/>
      <c r="I111" s="1015">
        <v>435000</v>
      </c>
      <c r="J111" s="1015">
        <v>0</v>
      </c>
      <c r="K111" s="1015">
        <v>481433.83</v>
      </c>
      <c r="L111" s="1012" t="s">
        <v>870</v>
      </c>
      <c r="M111" s="1015"/>
      <c r="N111" s="1015"/>
      <c r="O111" s="1016"/>
      <c r="P111" s="1015"/>
      <c r="Q111" s="1015"/>
      <c r="R111" s="1015"/>
    </row>
    <row r="112" spans="1:18">
      <c r="A112" s="1012" t="s">
        <v>174</v>
      </c>
      <c r="B112" s="1012" t="s">
        <v>283</v>
      </c>
      <c r="C112" s="1012" t="s">
        <v>175</v>
      </c>
      <c r="D112" s="1012" t="s">
        <v>176</v>
      </c>
      <c r="E112" s="1012" t="s">
        <v>166</v>
      </c>
      <c r="F112" s="1013">
        <v>41731</v>
      </c>
      <c r="G112" s="1012" t="s">
        <v>283</v>
      </c>
      <c r="H112" s="1015"/>
      <c r="I112" s="1015"/>
      <c r="J112" s="1015"/>
      <c r="K112" s="1015"/>
      <c r="L112" s="1012" t="s">
        <v>283</v>
      </c>
      <c r="M112" s="1015">
        <v>87000</v>
      </c>
      <c r="N112" s="1015"/>
      <c r="O112" s="1016">
        <v>87000</v>
      </c>
      <c r="P112" s="1015">
        <v>1</v>
      </c>
      <c r="Q112" s="1015"/>
      <c r="R112" s="1015"/>
    </row>
    <row r="113" spans="1:18">
      <c r="A113" s="1012" t="s">
        <v>174</v>
      </c>
      <c r="B113" s="1012" t="s">
        <v>283</v>
      </c>
      <c r="C113" s="1012" t="s">
        <v>175</v>
      </c>
      <c r="D113" s="1012" t="s">
        <v>176</v>
      </c>
      <c r="E113" s="1012" t="s">
        <v>166</v>
      </c>
      <c r="F113" s="1013">
        <v>42004</v>
      </c>
      <c r="G113" s="1012" t="s">
        <v>283</v>
      </c>
      <c r="H113" s="1015"/>
      <c r="I113" s="1015"/>
      <c r="J113" s="1015"/>
      <c r="K113" s="1015"/>
      <c r="L113" s="1012" t="s">
        <v>283</v>
      </c>
      <c r="M113" s="1015">
        <v>87000</v>
      </c>
      <c r="N113" s="1015"/>
      <c r="O113" s="1016">
        <v>87000</v>
      </c>
      <c r="P113" s="1015">
        <v>1</v>
      </c>
      <c r="Q113" s="1015"/>
      <c r="R113" s="1015"/>
    </row>
    <row r="114" spans="1:18">
      <c r="A114" s="1012" t="s">
        <v>174</v>
      </c>
      <c r="B114" s="1012" t="s">
        <v>283</v>
      </c>
      <c r="C114" s="1012" t="s">
        <v>175</v>
      </c>
      <c r="D114" s="1012" t="s">
        <v>176</v>
      </c>
      <c r="E114" s="1012" t="s">
        <v>166</v>
      </c>
      <c r="F114" s="1013">
        <v>42354</v>
      </c>
      <c r="G114" s="1012" t="s">
        <v>283</v>
      </c>
      <c r="H114" s="1015"/>
      <c r="I114" s="1015"/>
      <c r="J114" s="1015"/>
      <c r="K114" s="1015"/>
      <c r="L114" s="1012" t="s">
        <v>283</v>
      </c>
      <c r="M114" s="1015">
        <v>87000</v>
      </c>
      <c r="N114" s="1015"/>
      <c r="O114" s="1016">
        <v>87000</v>
      </c>
      <c r="P114" s="1015">
        <v>1</v>
      </c>
      <c r="Q114" s="1015"/>
      <c r="R114" s="1015"/>
    </row>
    <row r="115" spans="1:18">
      <c r="A115" s="1012" t="s">
        <v>174</v>
      </c>
      <c r="B115" s="1012" t="s">
        <v>283</v>
      </c>
      <c r="C115" s="1012" t="s">
        <v>175</v>
      </c>
      <c r="D115" s="1012" t="s">
        <v>176</v>
      </c>
      <c r="E115" s="1012" t="s">
        <v>166</v>
      </c>
      <c r="F115" s="1013">
        <v>42746</v>
      </c>
      <c r="G115" s="1012" t="s">
        <v>283</v>
      </c>
      <c r="H115" s="1015"/>
      <c r="I115" s="1015"/>
      <c r="J115" s="1015"/>
      <c r="K115" s="1015"/>
      <c r="L115" s="1012" t="s">
        <v>283</v>
      </c>
      <c r="M115" s="1015">
        <v>87000</v>
      </c>
      <c r="N115" s="1015"/>
      <c r="O115" s="1016">
        <v>87000</v>
      </c>
      <c r="P115" s="1015">
        <v>1</v>
      </c>
      <c r="Q115" s="1015"/>
      <c r="R115" s="1015"/>
    </row>
    <row r="116" spans="1:18">
      <c r="A116" s="1012" t="s">
        <v>174</v>
      </c>
      <c r="B116" s="1012" t="s">
        <v>283</v>
      </c>
      <c r="C116" s="1012" t="s">
        <v>175</v>
      </c>
      <c r="D116" s="1012" t="s">
        <v>176</v>
      </c>
      <c r="E116" s="1012" t="s">
        <v>166</v>
      </c>
      <c r="F116" s="1013">
        <v>43138</v>
      </c>
      <c r="G116" s="1012" t="s">
        <v>283</v>
      </c>
      <c r="H116" s="1015"/>
      <c r="I116" s="1015"/>
      <c r="J116" s="1015"/>
      <c r="K116" s="1015"/>
      <c r="L116" s="1012" t="s">
        <v>283</v>
      </c>
      <c r="M116" s="1015">
        <v>87000</v>
      </c>
      <c r="N116" s="1015"/>
      <c r="O116" s="1016">
        <v>87000</v>
      </c>
      <c r="P116" s="1015">
        <v>1</v>
      </c>
      <c r="Q116" s="1015"/>
      <c r="R116" s="1015"/>
    </row>
    <row r="117" spans="1:18">
      <c r="A117" s="1012" t="s">
        <v>49</v>
      </c>
      <c r="B117" s="1012" t="s">
        <v>3066</v>
      </c>
      <c r="C117" s="1012" t="s">
        <v>50</v>
      </c>
      <c r="D117" s="1012" t="s">
        <v>51</v>
      </c>
      <c r="E117" s="1012" t="s">
        <v>52</v>
      </c>
      <c r="F117" s="1013">
        <v>40445</v>
      </c>
      <c r="G117" s="1012" t="s">
        <v>7</v>
      </c>
      <c r="H117" s="1015">
        <v>5645000</v>
      </c>
      <c r="I117" s="1015">
        <v>5689000</v>
      </c>
      <c r="J117" s="1015">
        <v>0</v>
      </c>
      <c r="K117" s="1015">
        <v>12005854.33</v>
      </c>
      <c r="L117" s="1012" t="s">
        <v>871</v>
      </c>
      <c r="M117" s="1015"/>
      <c r="N117" s="1015"/>
      <c r="O117" s="1016"/>
      <c r="P117" s="1015"/>
      <c r="Q117" s="1015"/>
      <c r="R117" s="1015"/>
    </row>
    <row r="118" spans="1:18">
      <c r="A118" s="1012" t="s">
        <v>49</v>
      </c>
      <c r="B118" s="1012" t="s">
        <v>283</v>
      </c>
      <c r="C118" s="1012" t="s">
        <v>50</v>
      </c>
      <c r="D118" s="1012" t="s">
        <v>51</v>
      </c>
      <c r="E118" s="1012" t="s">
        <v>52</v>
      </c>
      <c r="F118" s="1013">
        <v>42724</v>
      </c>
      <c r="G118" s="1012" t="s">
        <v>283</v>
      </c>
      <c r="H118" s="1015"/>
      <c r="I118" s="1015"/>
      <c r="J118" s="1015"/>
      <c r="K118" s="1015"/>
      <c r="L118" s="1012" t="s">
        <v>283</v>
      </c>
      <c r="M118" s="1015">
        <v>10591623</v>
      </c>
      <c r="N118" s="1015"/>
      <c r="O118" s="1016">
        <v>11334</v>
      </c>
      <c r="P118" s="1015">
        <v>934.5</v>
      </c>
      <c r="Q118" s="1015">
        <v>-742377</v>
      </c>
      <c r="R118" s="1015"/>
    </row>
    <row r="119" spans="1:18">
      <c r="A119" s="1012" t="s">
        <v>125</v>
      </c>
      <c r="B119" s="1012" t="s">
        <v>3067</v>
      </c>
      <c r="C119" s="1012" t="s">
        <v>126</v>
      </c>
      <c r="D119" s="1012" t="s">
        <v>121</v>
      </c>
      <c r="E119" s="1012" t="s">
        <v>56</v>
      </c>
      <c r="F119" s="1013">
        <v>40445</v>
      </c>
      <c r="G119" s="1012" t="s">
        <v>67</v>
      </c>
      <c r="H119" s="1015"/>
      <c r="I119" s="1015">
        <v>898000</v>
      </c>
      <c r="J119" s="1015">
        <v>0</v>
      </c>
      <c r="K119" s="1015">
        <v>939667.55</v>
      </c>
      <c r="L119" s="1012" t="s">
        <v>871</v>
      </c>
      <c r="M119" s="1015"/>
      <c r="N119" s="1015"/>
      <c r="O119" s="1016"/>
      <c r="P119" s="1015"/>
      <c r="Q119" s="1015"/>
      <c r="R119" s="1015"/>
    </row>
    <row r="120" spans="1:18">
      <c r="A120" s="1012" t="s">
        <v>125</v>
      </c>
      <c r="B120" s="1012" t="s">
        <v>283</v>
      </c>
      <c r="C120" s="1012" t="s">
        <v>126</v>
      </c>
      <c r="D120" s="1012" t="s">
        <v>121</v>
      </c>
      <c r="E120" s="1012" t="s">
        <v>56</v>
      </c>
      <c r="F120" s="1013">
        <v>42734</v>
      </c>
      <c r="G120" s="1012" t="s">
        <v>283</v>
      </c>
      <c r="H120" s="1015"/>
      <c r="I120" s="1015"/>
      <c r="J120" s="1015"/>
      <c r="K120" s="1015"/>
      <c r="L120" s="1012" t="s">
        <v>283</v>
      </c>
      <c r="M120" s="1015">
        <v>827118.22</v>
      </c>
      <c r="N120" s="1015"/>
      <c r="O120" s="1016">
        <v>898000</v>
      </c>
      <c r="P120" s="1015">
        <v>0.92106706000000005</v>
      </c>
      <c r="Q120" s="1015">
        <v>-70881.78</v>
      </c>
      <c r="R120" s="1015"/>
    </row>
    <row r="121" spans="1:18">
      <c r="A121" s="1012" t="s">
        <v>102</v>
      </c>
      <c r="B121" s="1012" t="s">
        <v>3068</v>
      </c>
      <c r="C121" s="1012" t="s">
        <v>103</v>
      </c>
      <c r="D121" s="1012" t="s">
        <v>104</v>
      </c>
      <c r="E121" s="1012" t="s">
        <v>105</v>
      </c>
      <c r="F121" s="1013">
        <v>40410</v>
      </c>
      <c r="G121" s="1012" t="s">
        <v>7</v>
      </c>
      <c r="H121" s="1015">
        <v>11735000</v>
      </c>
      <c r="I121" s="1015"/>
      <c r="J121" s="1015">
        <v>0</v>
      </c>
      <c r="K121" s="1015">
        <v>10874433.34</v>
      </c>
      <c r="L121" s="1012" t="s">
        <v>871</v>
      </c>
      <c r="M121" s="1015"/>
      <c r="N121" s="1015"/>
      <c r="O121" s="1016"/>
      <c r="P121" s="1015"/>
      <c r="Q121" s="1015"/>
      <c r="R121" s="1015"/>
    </row>
    <row r="122" spans="1:18">
      <c r="A122" s="1012" t="s">
        <v>102</v>
      </c>
      <c r="B122" s="1012" t="s">
        <v>283</v>
      </c>
      <c r="C122" s="1012" t="s">
        <v>103</v>
      </c>
      <c r="D122" s="1012" t="s">
        <v>104</v>
      </c>
      <c r="E122" s="1012" t="s">
        <v>105</v>
      </c>
      <c r="F122" s="1013">
        <v>42724</v>
      </c>
      <c r="G122" s="1012" t="s">
        <v>283</v>
      </c>
      <c r="H122" s="1015"/>
      <c r="I122" s="1015"/>
      <c r="J122" s="1015"/>
      <c r="K122" s="1015"/>
      <c r="L122" s="1012" t="s">
        <v>283</v>
      </c>
      <c r="M122" s="1015">
        <v>9388000</v>
      </c>
      <c r="N122" s="1015"/>
      <c r="O122" s="1016">
        <v>11735</v>
      </c>
      <c r="P122" s="1015">
        <v>800</v>
      </c>
      <c r="Q122" s="1015">
        <v>-2347000</v>
      </c>
      <c r="R122" s="1015"/>
    </row>
    <row r="123" spans="1:18">
      <c r="A123" s="1012" t="s">
        <v>3</v>
      </c>
      <c r="B123" s="1012" t="s">
        <v>3069</v>
      </c>
      <c r="C123" s="1012" t="s">
        <v>4</v>
      </c>
      <c r="D123" s="1012" t="s">
        <v>5</v>
      </c>
      <c r="E123" s="1012" t="s">
        <v>6</v>
      </c>
      <c r="F123" s="1013">
        <v>40410</v>
      </c>
      <c r="G123" s="1012" t="s">
        <v>7</v>
      </c>
      <c r="H123" s="1015">
        <v>5500000</v>
      </c>
      <c r="I123" s="1015"/>
      <c r="J123" s="1015">
        <v>0</v>
      </c>
      <c r="K123" s="1015">
        <v>11775627.99</v>
      </c>
      <c r="L123" s="1012" t="s">
        <v>870</v>
      </c>
      <c r="M123" s="1015"/>
      <c r="N123" s="1015"/>
      <c r="O123" s="1016"/>
      <c r="P123" s="1015"/>
      <c r="Q123" s="1015"/>
      <c r="R123" s="1015"/>
    </row>
    <row r="124" spans="1:18">
      <c r="A124" s="1012" t="s">
        <v>3</v>
      </c>
      <c r="B124" s="1012" t="s">
        <v>283</v>
      </c>
      <c r="C124" s="1012" t="s">
        <v>4</v>
      </c>
      <c r="D124" s="1012" t="s">
        <v>5</v>
      </c>
      <c r="E124" s="1012" t="s">
        <v>6</v>
      </c>
      <c r="F124" s="1013">
        <v>40445</v>
      </c>
      <c r="G124" s="1012" t="s">
        <v>283</v>
      </c>
      <c r="H124" s="1015"/>
      <c r="I124" s="1015">
        <v>4836000</v>
      </c>
      <c r="J124" s="1015"/>
      <c r="K124" s="1015"/>
      <c r="L124" s="1012" t="s">
        <v>283</v>
      </c>
      <c r="M124" s="1015"/>
      <c r="N124" s="1015"/>
      <c r="O124" s="1016"/>
      <c r="P124" s="1015"/>
      <c r="Q124" s="1015"/>
      <c r="R124" s="1015"/>
    </row>
    <row r="125" spans="1:18">
      <c r="A125" s="1012" t="s">
        <v>3</v>
      </c>
      <c r="B125" s="1012" t="s">
        <v>283</v>
      </c>
      <c r="C125" s="1012" t="s">
        <v>4</v>
      </c>
      <c r="D125" s="1012" t="s">
        <v>5</v>
      </c>
      <c r="E125" s="1012" t="s">
        <v>6</v>
      </c>
      <c r="F125" s="1013">
        <v>42970</v>
      </c>
      <c r="G125" s="1012" t="s">
        <v>283</v>
      </c>
      <c r="H125" s="1015"/>
      <c r="I125" s="1015"/>
      <c r="J125" s="1015"/>
      <c r="K125" s="1015"/>
      <c r="L125" s="1012" t="s">
        <v>283</v>
      </c>
      <c r="M125" s="1015">
        <v>10336000</v>
      </c>
      <c r="N125" s="1015"/>
      <c r="O125" s="1016">
        <v>10336</v>
      </c>
      <c r="P125" s="1015">
        <v>2000</v>
      </c>
      <c r="Q125" s="1015"/>
      <c r="R125" s="1015"/>
    </row>
    <row r="126" spans="1:18">
      <c r="A126" s="1012" t="s">
        <v>137</v>
      </c>
      <c r="B126" s="1012"/>
      <c r="C126" s="1012" t="s">
        <v>138</v>
      </c>
      <c r="D126" s="1012" t="s">
        <v>29</v>
      </c>
      <c r="E126" s="1012" t="s">
        <v>56</v>
      </c>
      <c r="F126" s="1013">
        <v>40445</v>
      </c>
      <c r="G126" s="1012" t="s">
        <v>67</v>
      </c>
      <c r="H126" s="1015"/>
      <c r="I126" s="1015">
        <v>283000</v>
      </c>
      <c r="J126" s="1015">
        <v>0</v>
      </c>
      <c r="K126" s="1015">
        <v>336183.18</v>
      </c>
      <c r="L126" s="1012" t="s">
        <v>870</v>
      </c>
      <c r="M126" s="1015"/>
      <c r="N126" s="1015"/>
      <c r="O126" s="1016"/>
      <c r="P126" s="1015"/>
      <c r="Q126" s="1015"/>
      <c r="R126" s="1015"/>
    </row>
    <row r="127" spans="1:18">
      <c r="A127" s="1012" t="s">
        <v>137</v>
      </c>
      <c r="B127" s="1012" t="s">
        <v>283</v>
      </c>
      <c r="C127" s="1012" t="s">
        <v>138</v>
      </c>
      <c r="D127" s="1012" t="s">
        <v>29</v>
      </c>
      <c r="E127" s="1012" t="s">
        <v>56</v>
      </c>
      <c r="F127" s="1013">
        <v>43468</v>
      </c>
      <c r="G127" s="1012" t="s">
        <v>283</v>
      </c>
      <c r="H127" s="1015"/>
      <c r="I127" s="1015"/>
      <c r="J127" s="1015"/>
      <c r="K127" s="1015"/>
      <c r="L127" s="1012" t="s">
        <v>283</v>
      </c>
      <c r="M127" s="1015">
        <v>150000</v>
      </c>
      <c r="N127" s="1015"/>
      <c r="O127" s="1016">
        <v>150000</v>
      </c>
      <c r="P127" s="1015">
        <v>1</v>
      </c>
      <c r="Q127" s="1015"/>
      <c r="R127" s="1015"/>
    </row>
    <row r="128" spans="1:18">
      <c r="A128" s="1012" t="s">
        <v>137</v>
      </c>
      <c r="B128" s="1012" t="s">
        <v>283</v>
      </c>
      <c r="C128" s="1012" t="s">
        <v>138</v>
      </c>
      <c r="D128" s="1012" t="s">
        <v>29</v>
      </c>
      <c r="E128" s="1012" t="s">
        <v>56</v>
      </c>
      <c r="F128" s="1013">
        <v>43495</v>
      </c>
      <c r="G128" s="1012" t="s">
        <v>283</v>
      </c>
      <c r="H128" s="1015"/>
      <c r="I128" s="1015"/>
      <c r="J128" s="1015"/>
      <c r="K128" s="1015"/>
      <c r="L128" s="1012" t="s">
        <v>283</v>
      </c>
      <c r="M128" s="1015">
        <v>133000</v>
      </c>
      <c r="N128" s="1015"/>
      <c r="O128" s="1016">
        <v>133000</v>
      </c>
      <c r="P128" s="1015">
        <v>1</v>
      </c>
      <c r="Q128" s="1015"/>
      <c r="R128" s="1015"/>
    </row>
    <row r="129" spans="1:18" s="1091" customFormat="1">
      <c r="A129" s="1087" t="s">
        <v>144</v>
      </c>
      <c r="B129" s="1087"/>
      <c r="C129" s="1087" t="s">
        <v>145</v>
      </c>
      <c r="D129" s="1087" t="s">
        <v>34</v>
      </c>
      <c r="E129" s="1087" t="s">
        <v>89</v>
      </c>
      <c r="F129" s="1088">
        <v>40450</v>
      </c>
      <c r="G129" s="1087" t="s">
        <v>67</v>
      </c>
      <c r="H129" s="1089"/>
      <c r="I129" s="1089">
        <v>325000</v>
      </c>
      <c r="J129" s="1089">
        <v>0</v>
      </c>
      <c r="K129" s="1089">
        <f>77675+329956.25</f>
        <v>407631.25</v>
      </c>
      <c r="L129" s="1087" t="s">
        <v>870</v>
      </c>
      <c r="M129" s="1089"/>
      <c r="N129" s="1089"/>
      <c r="O129" s="1090"/>
      <c r="P129" s="1089"/>
      <c r="Q129" s="1089"/>
      <c r="R129" s="1089"/>
    </row>
    <row r="130" spans="1:18" s="1091" customFormat="1">
      <c r="A130" s="1087" t="s">
        <v>144</v>
      </c>
      <c r="B130" s="1092"/>
      <c r="C130" s="1087" t="s">
        <v>145</v>
      </c>
      <c r="D130" s="1087" t="s">
        <v>34</v>
      </c>
      <c r="E130" s="1087" t="s">
        <v>89</v>
      </c>
      <c r="F130" s="1093">
        <v>43754</v>
      </c>
      <c r="G130" s="1092"/>
      <c r="H130" s="1094"/>
      <c r="I130" s="1094"/>
      <c r="J130" s="1094"/>
      <c r="K130" s="1094"/>
      <c r="L130" s="1092"/>
      <c r="M130" s="1094">
        <v>325000</v>
      </c>
      <c r="N130" s="1094"/>
      <c r="O130" s="1095">
        <v>325000</v>
      </c>
      <c r="P130" s="1094">
        <v>1</v>
      </c>
      <c r="Q130" s="1094"/>
      <c r="R130" s="1096"/>
    </row>
    <row r="131" spans="1:18">
      <c r="A131" s="1012" t="s">
        <v>240</v>
      </c>
      <c r="B131" s="1012"/>
      <c r="C131" s="1012" t="s">
        <v>241</v>
      </c>
      <c r="D131" s="1012" t="s">
        <v>242</v>
      </c>
      <c r="E131" s="1012" t="s">
        <v>6</v>
      </c>
      <c r="F131" s="1013">
        <v>40445</v>
      </c>
      <c r="G131" s="1012" t="s">
        <v>67</v>
      </c>
      <c r="H131" s="1015"/>
      <c r="I131" s="1015">
        <v>350000</v>
      </c>
      <c r="J131" s="1015">
        <v>0</v>
      </c>
      <c r="K131" s="1015">
        <v>404036.11</v>
      </c>
      <c r="L131" s="1012" t="s">
        <v>870</v>
      </c>
      <c r="M131" s="1015"/>
      <c r="N131" s="1015"/>
      <c r="O131" s="1016"/>
      <c r="P131" s="1015"/>
      <c r="Q131" s="1015"/>
      <c r="R131" s="1015"/>
    </row>
    <row r="132" spans="1:18">
      <c r="A132" s="1012" t="s">
        <v>240</v>
      </c>
      <c r="B132" s="1012" t="s">
        <v>283</v>
      </c>
      <c r="C132" s="1012" t="s">
        <v>241</v>
      </c>
      <c r="D132" s="1012" t="s">
        <v>242</v>
      </c>
      <c r="E132" s="1012" t="s">
        <v>6</v>
      </c>
      <c r="F132" s="1013">
        <v>43264</v>
      </c>
      <c r="G132" s="1012" t="s">
        <v>283</v>
      </c>
      <c r="H132" s="1015"/>
      <c r="I132" s="1015"/>
      <c r="J132" s="1015"/>
      <c r="K132" s="1015"/>
      <c r="L132" s="1012" t="s">
        <v>283</v>
      </c>
      <c r="M132" s="1015">
        <v>350000</v>
      </c>
      <c r="N132" s="1015"/>
      <c r="O132" s="1016">
        <v>350000</v>
      </c>
      <c r="P132" s="1015">
        <v>1</v>
      </c>
      <c r="Q132" s="1015"/>
      <c r="R132" s="1015"/>
    </row>
    <row r="133" spans="1:18">
      <c r="A133" s="1012" t="s">
        <v>182</v>
      </c>
      <c r="B133" s="1012"/>
      <c r="C133" s="1012" t="s">
        <v>183</v>
      </c>
      <c r="D133" s="1012" t="s">
        <v>184</v>
      </c>
      <c r="E133" s="1012" t="s">
        <v>185</v>
      </c>
      <c r="F133" s="1013">
        <v>40450</v>
      </c>
      <c r="G133" s="1012" t="s">
        <v>67</v>
      </c>
      <c r="H133" s="1015"/>
      <c r="I133" s="1015">
        <v>1091000</v>
      </c>
      <c r="J133" s="1015">
        <v>0</v>
      </c>
      <c r="K133" s="1015">
        <v>1266651</v>
      </c>
      <c r="L133" s="1012" t="s">
        <v>870</v>
      </c>
      <c r="M133" s="1015"/>
      <c r="N133" s="1015"/>
      <c r="O133" s="1016"/>
      <c r="P133" s="1015"/>
      <c r="Q133" s="1015"/>
      <c r="R133" s="1015"/>
    </row>
    <row r="134" spans="1:18">
      <c r="A134" s="1012" t="s">
        <v>182</v>
      </c>
      <c r="B134" s="1012" t="s">
        <v>283</v>
      </c>
      <c r="C134" s="1012" t="s">
        <v>183</v>
      </c>
      <c r="D134" s="1012" t="s">
        <v>184</v>
      </c>
      <c r="E134" s="1012" t="s">
        <v>185</v>
      </c>
      <c r="F134" s="1013">
        <v>43376</v>
      </c>
      <c r="G134" s="1012" t="s">
        <v>283</v>
      </c>
      <c r="H134" s="1015"/>
      <c r="I134" s="1015"/>
      <c r="J134" s="1015"/>
      <c r="K134" s="1015"/>
      <c r="L134" s="1012" t="s">
        <v>283</v>
      </c>
      <c r="M134" s="1015">
        <v>1091000</v>
      </c>
      <c r="N134" s="1015"/>
      <c r="O134" s="1016">
        <v>1091000</v>
      </c>
      <c r="P134" s="1015">
        <v>1</v>
      </c>
      <c r="Q134" s="1015"/>
      <c r="R134" s="1015"/>
    </row>
    <row r="135" spans="1:18">
      <c r="A135" s="1012" t="s">
        <v>32</v>
      </c>
      <c r="B135" s="1012" t="s">
        <v>3070</v>
      </c>
      <c r="C135" s="1012" t="s">
        <v>33</v>
      </c>
      <c r="D135" s="1012" t="s">
        <v>34</v>
      </c>
      <c r="E135" s="1012" t="s">
        <v>35</v>
      </c>
      <c r="F135" s="1013">
        <v>40403</v>
      </c>
      <c r="G135" s="1012" t="s">
        <v>7</v>
      </c>
      <c r="H135" s="1015">
        <v>3000000</v>
      </c>
      <c r="I135" s="1015"/>
      <c r="J135" s="1015">
        <v>0</v>
      </c>
      <c r="K135" s="1015">
        <v>3327125.28</v>
      </c>
      <c r="L135" s="1012" t="s">
        <v>871</v>
      </c>
      <c r="M135" s="1015"/>
      <c r="N135" s="1015"/>
      <c r="O135" s="1016"/>
      <c r="P135" s="1015"/>
      <c r="Q135" s="1015"/>
      <c r="R135" s="1015"/>
    </row>
    <row r="136" spans="1:18">
      <c r="A136" s="1012" t="s">
        <v>32</v>
      </c>
      <c r="B136" s="1012" t="s">
        <v>283</v>
      </c>
      <c r="C136" s="1012" t="s">
        <v>33</v>
      </c>
      <c r="D136" s="1012" t="s">
        <v>34</v>
      </c>
      <c r="E136" s="1012" t="s">
        <v>35</v>
      </c>
      <c r="F136" s="1013">
        <v>42724</v>
      </c>
      <c r="G136" s="1012" t="s">
        <v>283</v>
      </c>
      <c r="H136" s="1015"/>
      <c r="I136" s="1015"/>
      <c r="J136" s="1015"/>
      <c r="K136" s="1015"/>
      <c r="L136" s="1012" t="s">
        <v>283</v>
      </c>
      <c r="M136" s="1015">
        <v>2940000</v>
      </c>
      <c r="N136" s="1015"/>
      <c r="O136" s="1016">
        <v>3000</v>
      </c>
      <c r="P136" s="1015">
        <v>980</v>
      </c>
      <c r="Q136" s="1015">
        <v>-60000</v>
      </c>
      <c r="R136" s="1015"/>
    </row>
    <row r="137" spans="1:18">
      <c r="A137" s="1012" t="s">
        <v>189</v>
      </c>
      <c r="B137" s="1012" t="s">
        <v>3071</v>
      </c>
      <c r="C137" s="1012" t="s">
        <v>190</v>
      </c>
      <c r="D137" s="1012" t="s">
        <v>191</v>
      </c>
      <c r="E137" s="1012" t="s">
        <v>15</v>
      </c>
      <c r="F137" s="1013">
        <v>40445</v>
      </c>
      <c r="G137" s="1012" t="s">
        <v>67</v>
      </c>
      <c r="H137" s="1015"/>
      <c r="I137" s="1015">
        <v>153000</v>
      </c>
      <c r="J137" s="1015">
        <v>0</v>
      </c>
      <c r="K137" s="1015">
        <v>161150.5</v>
      </c>
      <c r="L137" s="1012" t="s">
        <v>871</v>
      </c>
      <c r="M137" s="1015"/>
      <c r="N137" s="1015"/>
      <c r="O137" s="1016"/>
      <c r="P137" s="1015"/>
      <c r="Q137" s="1015"/>
      <c r="R137" s="1015"/>
    </row>
    <row r="138" spans="1:18">
      <c r="A138" s="1012" t="s">
        <v>189</v>
      </c>
      <c r="B138" s="1012" t="s">
        <v>283</v>
      </c>
      <c r="C138" s="1012" t="s">
        <v>190</v>
      </c>
      <c r="D138" s="1012" t="s">
        <v>191</v>
      </c>
      <c r="E138" s="1012" t="s">
        <v>15</v>
      </c>
      <c r="F138" s="1013">
        <v>42731</v>
      </c>
      <c r="G138" s="1012" t="s">
        <v>283</v>
      </c>
      <c r="H138" s="1015"/>
      <c r="I138" s="1015"/>
      <c r="J138" s="1015"/>
      <c r="K138" s="1015"/>
      <c r="L138" s="1012" t="s">
        <v>283</v>
      </c>
      <c r="M138" s="1015">
        <v>142000</v>
      </c>
      <c r="N138" s="1015"/>
      <c r="O138" s="1016">
        <v>153000</v>
      </c>
      <c r="P138" s="1015">
        <v>0.92810457499999999</v>
      </c>
      <c r="Q138" s="1015">
        <v>-11000</v>
      </c>
      <c r="R138" s="1015"/>
    </row>
    <row r="139" spans="1:18">
      <c r="A139" s="1012" t="s">
        <v>96</v>
      </c>
      <c r="B139" s="1012" t="s">
        <v>2992</v>
      </c>
      <c r="C139" s="1012" t="s">
        <v>97</v>
      </c>
      <c r="D139" s="1012" t="s">
        <v>98</v>
      </c>
      <c r="E139" s="1012" t="s">
        <v>89</v>
      </c>
      <c r="F139" s="1013">
        <v>40403</v>
      </c>
      <c r="G139" s="1012" t="s">
        <v>67</v>
      </c>
      <c r="H139" s="1015">
        <v>6784000</v>
      </c>
      <c r="I139" s="1015"/>
      <c r="J139" s="1015">
        <v>0</v>
      </c>
      <c r="K139" s="1015">
        <v>79900</v>
      </c>
      <c r="L139" s="1012" t="s">
        <v>871</v>
      </c>
      <c r="M139" s="1015"/>
      <c r="N139" s="1015"/>
      <c r="O139" s="1016"/>
      <c r="P139" s="1015"/>
      <c r="Q139" s="1015"/>
      <c r="R139" s="1015"/>
    </row>
    <row r="140" spans="1:18">
      <c r="A140" s="1012" t="s">
        <v>96</v>
      </c>
      <c r="B140" s="1012" t="s">
        <v>283</v>
      </c>
      <c r="C140" s="1012" t="s">
        <v>97</v>
      </c>
      <c r="D140" s="1012" t="s">
        <v>98</v>
      </c>
      <c r="E140" s="1012" t="s">
        <v>89</v>
      </c>
      <c r="F140" s="1013">
        <v>41303</v>
      </c>
      <c r="G140" s="1012" t="s">
        <v>283</v>
      </c>
      <c r="H140" s="1015"/>
      <c r="I140" s="1015"/>
      <c r="J140" s="1015"/>
      <c r="K140" s="1015"/>
      <c r="L140" s="1012" t="s">
        <v>283</v>
      </c>
      <c r="M140" s="1015">
        <v>79900</v>
      </c>
      <c r="N140" s="1015"/>
      <c r="O140" s="1016">
        <v>6784000</v>
      </c>
      <c r="P140" s="1015">
        <v>1.1777711999999999E-2</v>
      </c>
      <c r="Q140" s="1015">
        <v>-6704100</v>
      </c>
      <c r="R140" s="1015"/>
    </row>
    <row r="141" spans="1:18">
      <c r="A141" s="1012" t="s">
        <v>202</v>
      </c>
      <c r="B141" s="1012" t="s">
        <v>924</v>
      </c>
      <c r="C141" s="1012" t="s">
        <v>2993</v>
      </c>
      <c r="D141" s="1012" t="s">
        <v>203</v>
      </c>
      <c r="E141" s="1012" t="s">
        <v>204</v>
      </c>
      <c r="F141" s="1013">
        <v>40445</v>
      </c>
      <c r="G141" s="1012" t="s">
        <v>67</v>
      </c>
      <c r="H141" s="1015"/>
      <c r="I141" s="1015">
        <v>273000</v>
      </c>
      <c r="J141" s="1015">
        <v>0</v>
      </c>
      <c r="K141" s="1015">
        <v>300072.5</v>
      </c>
      <c r="L141" s="1012" t="s">
        <v>870</v>
      </c>
      <c r="M141" s="1015"/>
      <c r="N141" s="1015"/>
      <c r="O141" s="1016"/>
      <c r="P141" s="1015"/>
      <c r="Q141" s="1015"/>
      <c r="R141" s="1015"/>
    </row>
    <row r="142" spans="1:18">
      <c r="A142" s="1012" t="s">
        <v>202</v>
      </c>
      <c r="B142" s="1012" t="s">
        <v>283</v>
      </c>
      <c r="C142" s="1012" t="s">
        <v>2993</v>
      </c>
      <c r="D142" s="1012" t="s">
        <v>203</v>
      </c>
      <c r="E142" s="1012" t="s">
        <v>204</v>
      </c>
      <c r="F142" s="1013">
        <v>42256</v>
      </c>
      <c r="G142" s="1012" t="s">
        <v>283</v>
      </c>
      <c r="H142" s="1015"/>
      <c r="I142" s="1015"/>
      <c r="J142" s="1015"/>
      <c r="K142" s="1015"/>
      <c r="L142" s="1012" t="s">
        <v>283</v>
      </c>
      <c r="M142" s="1015">
        <v>273000</v>
      </c>
      <c r="N142" s="1015"/>
      <c r="O142" s="1016">
        <v>273000</v>
      </c>
      <c r="P142" s="1015">
        <v>1</v>
      </c>
      <c r="Q142" s="1015"/>
      <c r="R142" s="1015"/>
    </row>
    <row r="143" spans="1:18">
      <c r="A143" s="1012" t="s">
        <v>71</v>
      </c>
      <c r="B143" s="1012" t="s">
        <v>2990</v>
      </c>
      <c r="C143" s="1012" t="s">
        <v>72</v>
      </c>
      <c r="D143" s="1012" t="s">
        <v>73</v>
      </c>
      <c r="E143" s="1012" t="s">
        <v>52</v>
      </c>
      <c r="F143" s="1013">
        <v>40450</v>
      </c>
      <c r="G143" s="1012" t="s">
        <v>7</v>
      </c>
      <c r="H143" s="1015">
        <v>9734000</v>
      </c>
      <c r="I143" s="1015"/>
      <c r="J143" s="1015">
        <v>0</v>
      </c>
      <c r="K143" s="1015">
        <v>10171489.220000001</v>
      </c>
      <c r="L143" s="1012" t="s">
        <v>870</v>
      </c>
      <c r="M143" s="1015"/>
      <c r="N143" s="1015"/>
      <c r="O143" s="1016"/>
      <c r="P143" s="1015"/>
      <c r="Q143" s="1015"/>
      <c r="R143" s="1015"/>
    </row>
    <row r="144" spans="1:18">
      <c r="A144" s="1012" t="s">
        <v>71</v>
      </c>
      <c r="B144" s="1012" t="s">
        <v>283</v>
      </c>
      <c r="C144" s="1012" t="s">
        <v>72</v>
      </c>
      <c r="D144" s="1012" t="s">
        <v>73</v>
      </c>
      <c r="E144" s="1012" t="s">
        <v>52</v>
      </c>
      <c r="F144" s="1013">
        <v>41271</v>
      </c>
      <c r="G144" s="1012" t="s">
        <v>283</v>
      </c>
      <c r="H144" s="1015"/>
      <c r="I144" s="1015"/>
      <c r="J144" s="1015"/>
      <c r="K144" s="1015"/>
      <c r="L144" s="1012" t="s">
        <v>283</v>
      </c>
      <c r="M144" s="1015">
        <v>9734000</v>
      </c>
      <c r="N144" s="1015"/>
      <c r="O144" s="1016">
        <v>9734</v>
      </c>
      <c r="P144" s="1015">
        <v>1000</v>
      </c>
      <c r="Q144" s="1015"/>
      <c r="R144" s="1015"/>
    </row>
    <row r="145" spans="1:18">
      <c r="A145" s="1012" t="s">
        <v>192</v>
      </c>
      <c r="B145" s="1012" t="s">
        <v>2994</v>
      </c>
      <c r="C145" s="1012" t="s">
        <v>193</v>
      </c>
      <c r="D145" s="1012" t="s">
        <v>194</v>
      </c>
      <c r="E145" s="1012" t="s">
        <v>195</v>
      </c>
      <c r="F145" s="1013">
        <v>40445</v>
      </c>
      <c r="G145" s="1012" t="s">
        <v>67</v>
      </c>
      <c r="H145" s="1015"/>
      <c r="I145" s="1015">
        <v>2500000</v>
      </c>
      <c r="J145" s="1015">
        <v>0</v>
      </c>
      <c r="K145" s="1015">
        <v>2716972.22</v>
      </c>
      <c r="L145" s="1012" t="s">
        <v>871</v>
      </c>
      <c r="M145" s="1015"/>
      <c r="N145" s="1015"/>
      <c r="O145" s="1016"/>
      <c r="P145" s="1015"/>
      <c r="Q145" s="1015"/>
      <c r="R145" s="1015"/>
    </row>
    <row r="146" spans="1:18">
      <c r="A146" s="1012" t="s">
        <v>192</v>
      </c>
      <c r="B146" s="1012" t="s">
        <v>283</v>
      </c>
      <c r="C146" s="1012" t="s">
        <v>193</v>
      </c>
      <c r="D146" s="1012" t="s">
        <v>194</v>
      </c>
      <c r="E146" s="1012" t="s">
        <v>195</v>
      </c>
      <c r="F146" s="1013">
        <v>42438</v>
      </c>
      <c r="G146" s="1012" t="s">
        <v>283</v>
      </c>
      <c r="H146" s="1015"/>
      <c r="I146" s="1015"/>
      <c r="J146" s="1015"/>
      <c r="K146" s="1015"/>
      <c r="L146" s="1012" t="s">
        <v>283</v>
      </c>
      <c r="M146" s="1015">
        <v>1500000</v>
      </c>
      <c r="N146" s="1015"/>
      <c r="O146" s="1016">
        <v>1500000</v>
      </c>
      <c r="P146" s="1015">
        <v>1</v>
      </c>
      <c r="Q146" s="1015"/>
      <c r="R146" s="1015"/>
    </row>
    <row r="147" spans="1:18">
      <c r="A147" s="1012" t="s">
        <v>192</v>
      </c>
      <c r="B147" s="1012" t="s">
        <v>283</v>
      </c>
      <c r="C147" s="1012" t="s">
        <v>193</v>
      </c>
      <c r="D147" s="1012" t="s">
        <v>194</v>
      </c>
      <c r="E147" s="1012" t="s">
        <v>195</v>
      </c>
      <c r="F147" s="1013">
        <v>42696</v>
      </c>
      <c r="G147" s="1012" t="s">
        <v>283</v>
      </c>
      <c r="H147" s="1015"/>
      <c r="I147" s="1015"/>
      <c r="J147" s="1015"/>
      <c r="K147" s="1015"/>
      <c r="L147" s="1012" t="s">
        <v>283</v>
      </c>
      <c r="M147" s="1015">
        <v>930000</v>
      </c>
      <c r="N147" s="1015"/>
      <c r="O147" s="1016">
        <v>1000000</v>
      </c>
      <c r="P147" s="1015">
        <v>0.93</v>
      </c>
      <c r="Q147" s="1015">
        <v>-70000</v>
      </c>
      <c r="R147" s="1015"/>
    </row>
    <row r="148" spans="1:18">
      <c r="A148" s="1012" t="s">
        <v>256</v>
      </c>
      <c r="B148" s="1012" t="s">
        <v>924</v>
      </c>
      <c r="C148" s="1012" t="s">
        <v>257</v>
      </c>
      <c r="D148" s="1012" t="s">
        <v>258</v>
      </c>
      <c r="E148" s="1012" t="s">
        <v>83</v>
      </c>
      <c r="F148" s="1013">
        <v>40450</v>
      </c>
      <c r="G148" s="1012" t="s">
        <v>67</v>
      </c>
      <c r="H148" s="1015"/>
      <c r="I148" s="1015">
        <v>31000</v>
      </c>
      <c r="J148" s="1015">
        <v>0</v>
      </c>
      <c r="K148" s="1015">
        <v>35241.83</v>
      </c>
      <c r="L148" s="1012" t="s">
        <v>870</v>
      </c>
      <c r="M148" s="1015"/>
      <c r="N148" s="1015"/>
      <c r="O148" s="1016"/>
      <c r="P148" s="1015"/>
      <c r="Q148" s="1015"/>
      <c r="R148" s="1015"/>
    </row>
    <row r="149" spans="1:18">
      <c r="A149" s="1012" t="s">
        <v>256</v>
      </c>
      <c r="B149" s="1012" t="s">
        <v>283</v>
      </c>
      <c r="C149" s="1012" t="s">
        <v>257</v>
      </c>
      <c r="D149" s="1012" t="s">
        <v>258</v>
      </c>
      <c r="E149" s="1012" t="s">
        <v>83</v>
      </c>
      <c r="F149" s="1013">
        <v>42949</v>
      </c>
      <c r="G149" s="1012" t="s">
        <v>283</v>
      </c>
      <c r="H149" s="1015"/>
      <c r="I149" s="1015"/>
      <c r="J149" s="1015"/>
      <c r="K149" s="1015"/>
      <c r="L149" s="1012" t="s">
        <v>283</v>
      </c>
      <c r="M149" s="1015">
        <v>31000</v>
      </c>
      <c r="N149" s="1015"/>
      <c r="O149" s="1016">
        <v>31000</v>
      </c>
      <c r="P149" s="1015">
        <v>1</v>
      </c>
      <c r="Q149" s="1015"/>
      <c r="R149" s="1015"/>
    </row>
    <row r="150" spans="1:18">
      <c r="A150" s="1012" t="s">
        <v>233</v>
      </c>
      <c r="B150" s="1012" t="s">
        <v>3072</v>
      </c>
      <c r="C150" s="1012" t="s">
        <v>234</v>
      </c>
      <c r="D150" s="1012" t="s">
        <v>235</v>
      </c>
      <c r="E150" s="1012" t="s">
        <v>6</v>
      </c>
      <c r="F150" s="1013">
        <v>40445</v>
      </c>
      <c r="G150" s="1012" t="s">
        <v>67</v>
      </c>
      <c r="H150" s="1015"/>
      <c r="I150" s="1015">
        <v>2828000</v>
      </c>
      <c r="J150" s="1015">
        <v>0</v>
      </c>
      <c r="K150" s="1015">
        <v>2963429.78</v>
      </c>
      <c r="L150" s="1012" t="s">
        <v>871</v>
      </c>
      <c r="M150" s="1015"/>
      <c r="N150" s="1015"/>
      <c r="O150" s="1016"/>
      <c r="P150" s="1015"/>
      <c r="Q150" s="1015"/>
      <c r="R150" s="1015"/>
    </row>
    <row r="151" spans="1:18">
      <c r="A151" s="1012" t="s">
        <v>233</v>
      </c>
      <c r="B151" s="1012" t="s">
        <v>283</v>
      </c>
      <c r="C151" s="1012" t="s">
        <v>234</v>
      </c>
      <c r="D151" s="1012" t="s">
        <v>235</v>
      </c>
      <c r="E151" s="1012" t="s">
        <v>6</v>
      </c>
      <c r="F151" s="1013">
        <v>42745</v>
      </c>
      <c r="G151" s="1012" t="s">
        <v>283</v>
      </c>
      <c r="H151" s="1015"/>
      <c r="I151" s="1015"/>
      <c r="J151" s="1015"/>
      <c r="K151" s="1015"/>
      <c r="L151" s="1012" t="s">
        <v>283</v>
      </c>
      <c r="M151" s="1015">
        <v>2607416</v>
      </c>
      <c r="N151" s="1015"/>
      <c r="O151" s="1016">
        <v>2828000</v>
      </c>
      <c r="P151" s="1015">
        <v>0.92200000000000004</v>
      </c>
      <c r="Q151" s="1015">
        <v>-220584</v>
      </c>
      <c r="R151" s="1015"/>
    </row>
    <row r="152" spans="1:18">
      <c r="A152" s="1012" t="s">
        <v>93</v>
      </c>
      <c r="B152" s="1012" t="s">
        <v>2990</v>
      </c>
      <c r="C152" s="1012" t="s">
        <v>94</v>
      </c>
      <c r="D152" s="1012" t="s">
        <v>95</v>
      </c>
      <c r="E152" s="1012" t="s">
        <v>23</v>
      </c>
      <c r="F152" s="1013">
        <v>40450</v>
      </c>
      <c r="G152" s="1012" t="s">
        <v>7</v>
      </c>
      <c r="H152" s="1015">
        <v>17910000</v>
      </c>
      <c r="I152" s="1015"/>
      <c r="J152" s="1015">
        <v>0</v>
      </c>
      <c r="K152" s="1015">
        <v>19794559.989999998</v>
      </c>
      <c r="L152" s="1012" t="s">
        <v>870</v>
      </c>
      <c r="M152" s="1015"/>
      <c r="N152" s="1015"/>
      <c r="O152" s="1016"/>
      <c r="P152" s="1015"/>
      <c r="Q152" s="1015"/>
      <c r="R152" s="1015"/>
    </row>
    <row r="153" spans="1:18">
      <c r="A153" s="1012" t="s">
        <v>93</v>
      </c>
      <c r="B153" s="1012" t="s">
        <v>283</v>
      </c>
      <c r="C153" s="1012" t="s">
        <v>94</v>
      </c>
      <c r="D153" s="1012" t="s">
        <v>95</v>
      </c>
      <c r="E153" s="1012" t="s">
        <v>23</v>
      </c>
      <c r="F153" s="1013">
        <v>42256</v>
      </c>
      <c r="G153" s="1012" t="s">
        <v>283</v>
      </c>
      <c r="H153" s="1015"/>
      <c r="I153" s="1015"/>
      <c r="J153" s="1015"/>
      <c r="K153" s="1015"/>
      <c r="L153" s="1012" t="s">
        <v>283</v>
      </c>
      <c r="M153" s="1015">
        <v>9250000</v>
      </c>
      <c r="N153" s="1015"/>
      <c r="O153" s="1016">
        <v>9250</v>
      </c>
      <c r="P153" s="1015">
        <v>1000</v>
      </c>
      <c r="Q153" s="1015"/>
      <c r="R153" s="1015"/>
    </row>
    <row r="154" spans="1:18">
      <c r="A154" s="1012" t="s">
        <v>93</v>
      </c>
      <c r="B154" s="1012" t="s">
        <v>283</v>
      </c>
      <c r="C154" s="1012" t="s">
        <v>94</v>
      </c>
      <c r="D154" s="1012" t="s">
        <v>95</v>
      </c>
      <c r="E154" s="1012" t="s">
        <v>23</v>
      </c>
      <c r="F154" s="1013">
        <v>42452</v>
      </c>
      <c r="G154" s="1012" t="s">
        <v>283</v>
      </c>
      <c r="H154" s="1015"/>
      <c r="I154" s="1015"/>
      <c r="J154" s="1015"/>
      <c r="K154" s="1015"/>
      <c r="L154" s="1012" t="s">
        <v>283</v>
      </c>
      <c r="M154" s="1015">
        <v>3000000</v>
      </c>
      <c r="N154" s="1015"/>
      <c r="O154" s="1016">
        <v>3000</v>
      </c>
      <c r="P154" s="1015">
        <v>1000</v>
      </c>
      <c r="Q154" s="1015"/>
      <c r="R154" s="1015"/>
    </row>
    <row r="155" spans="1:18">
      <c r="A155" s="1012" t="s">
        <v>93</v>
      </c>
      <c r="B155" s="1012" t="s">
        <v>283</v>
      </c>
      <c r="C155" s="1012" t="s">
        <v>94</v>
      </c>
      <c r="D155" s="1012" t="s">
        <v>95</v>
      </c>
      <c r="E155" s="1012" t="s">
        <v>23</v>
      </c>
      <c r="F155" s="1013">
        <v>42517</v>
      </c>
      <c r="G155" s="1012" t="s">
        <v>283</v>
      </c>
      <c r="H155" s="1015"/>
      <c r="I155" s="1015"/>
      <c r="J155" s="1015"/>
      <c r="K155" s="1015"/>
      <c r="L155" s="1012" t="s">
        <v>283</v>
      </c>
      <c r="M155" s="1015">
        <v>5660000</v>
      </c>
      <c r="N155" s="1015"/>
      <c r="O155" s="1016">
        <v>5660</v>
      </c>
      <c r="P155" s="1015">
        <v>1000</v>
      </c>
      <c r="Q155" s="1015"/>
      <c r="R155" s="1015"/>
    </row>
    <row r="156" spans="1:18">
      <c r="A156" s="1012" t="s">
        <v>8</v>
      </c>
      <c r="B156" s="1012" t="s">
        <v>2995</v>
      </c>
      <c r="C156" s="1012" t="s">
        <v>9</v>
      </c>
      <c r="D156" s="1012" t="s">
        <v>10</v>
      </c>
      <c r="E156" s="1012" t="s">
        <v>11</v>
      </c>
      <c r="F156" s="1013">
        <v>40450</v>
      </c>
      <c r="G156" s="1012" t="s">
        <v>7</v>
      </c>
      <c r="H156" s="1015">
        <v>18000000</v>
      </c>
      <c r="I156" s="1015">
        <v>4000000</v>
      </c>
      <c r="J156" s="1015">
        <v>0</v>
      </c>
      <c r="K156" s="1015">
        <v>24019111.109999999</v>
      </c>
      <c r="L156" s="1012" t="s">
        <v>871</v>
      </c>
      <c r="M156" s="1015"/>
      <c r="N156" s="1015"/>
      <c r="O156" s="1016"/>
      <c r="P156" s="1015"/>
      <c r="Q156" s="1015"/>
      <c r="R156" s="1015"/>
    </row>
    <row r="157" spans="1:18">
      <c r="A157" s="1012" t="s">
        <v>8</v>
      </c>
      <c r="B157" s="1012" t="s">
        <v>283</v>
      </c>
      <c r="C157" s="1012" t="s">
        <v>9</v>
      </c>
      <c r="D157" s="1012" t="s">
        <v>10</v>
      </c>
      <c r="E157" s="1012" t="s">
        <v>11</v>
      </c>
      <c r="F157" s="1013">
        <v>42674</v>
      </c>
      <c r="G157" s="1012" t="s">
        <v>283</v>
      </c>
      <c r="H157" s="1015"/>
      <c r="I157" s="1015"/>
      <c r="J157" s="1015"/>
      <c r="K157" s="1015"/>
      <c r="L157" s="1012" t="s">
        <v>283</v>
      </c>
      <c r="M157" s="1015">
        <v>21340000</v>
      </c>
      <c r="N157" s="1015"/>
      <c r="O157" s="1016">
        <v>22000</v>
      </c>
      <c r="P157" s="1015">
        <v>970</v>
      </c>
      <c r="Q157" s="1015">
        <v>-660000</v>
      </c>
      <c r="R157" s="1015"/>
    </row>
    <row r="158" spans="1:18">
      <c r="A158" s="1012" t="s">
        <v>131</v>
      </c>
      <c r="B158" s="1012" t="s">
        <v>2616</v>
      </c>
      <c r="C158" s="1012" t="s">
        <v>132</v>
      </c>
      <c r="D158" s="1012" t="s">
        <v>133</v>
      </c>
      <c r="E158" s="1012" t="s">
        <v>52</v>
      </c>
      <c r="F158" s="1013">
        <v>40450</v>
      </c>
      <c r="G158" s="1012" t="s">
        <v>67</v>
      </c>
      <c r="H158" s="1015"/>
      <c r="I158" s="1015">
        <v>2646000</v>
      </c>
      <c r="J158" s="1015">
        <v>0</v>
      </c>
      <c r="K158" s="1015">
        <v>2764776</v>
      </c>
      <c r="L158" s="1012" t="s">
        <v>871</v>
      </c>
      <c r="M158" s="1015"/>
      <c r="N158" s="1015"/>
      <c r="O158" s="1016"/>
      <c r="P158" s="1015"/>
      <c r="Q158" s="1015"/>
      <c r="R158" s="1015"/>
    </row>
    <row r="159" spans="1:18">
      <c r="A159" s="1012" t="s">
        <v>131</v>
      </c>
      <c r="B159" s="1012" t="s">
        <v>283</v>
      </c>
      <c r="C159" s="1012" t="s">
        <v>132</v>
      </c>
      <c r="D159" s="1012" t="s">
        <v>133</v>
      </c>
      <c r="E159" s="1012" t="s">
        <v>52</v>
      </c>
      <c r="F159" s="1013">
        <v>42731</v>
      </c>
      <c r="G159" s="1012" t="s">
        <v>283</v>
      </c>
      <c r="H159" s="1015"/>
      <c r="I159" s="1015"/>
      <c r="J159" s="1015"/>
      <c r="K159" s="1015"/>
      <c r="L159" s="1012" t="s">
        <v>283</v>
      </c>
      <c r="M159" s="1015">
        <v>2434320</v>
      </c>
      <c r="N159" s="1015"/>
      <c r="O159" s="1016">
        <v>2646000</v>
      </c>
      <c r="P159" s="1015">
        <v>0.92</v>
      </c>
      <c r="Q159" s="1015">
        <v>-211680</v>
      </c>
      <c r="R159" s="1015"/>
    </row>
    <row r="160" spans="1:18">
      <c r="A160" s="1012" t="s">
        <v>39</v>
      </c>
      <c r="B160" s="1012" t="s">
        <v>2996</v>
      </c>
      <c r="C160" s="1012" t="s">
        <v>40</v>
      </c>
      <c r="D160" s="1012" t="s">
        <v>41</v>
      </c>
      <c r="E160" s="1012" t="s">
        <v>42</v>
      </c>
      <c r="F160" s="1013">
        <v>40396</v>
      </c>
      <c r="G160" s="1012" t="s">
        <v>7</v>
      </c>
      <c r="H160" s="1015">
        <v>11000000</v>
      </c>
      <c r="I160" s="1015">
        <v>22800000</v>
      </c>
      <c r="J160" s="1015">
        <v>0</v>
      </c>
      <c r="K160" s="1015">
        <v>35702188.890000001</v>
      </c>
      <c r="L160" s="1012" t="s">
        <v>871</v>
      </c>
      <c r="M160" s="1015"/>
      <c r="N160" s="1015"/>
      <c r="O160" s="1016"/>
      <c r="P160" s="1015"/>
      <c r="Q160" s="1015"/>
      <c r="R160" s="1015"/>
    </row>
    <row r="161" spans="1:18">
      <c r="A161" s="1012" t="s">
        <v>39</v>
      </c>
      <c r="B161" s="1012" t="s">
        <v>283</v>
      </c>
      <c r="C161" s="1012" t="s">
        <v>40</v>
      </c>
      <c r="D161" s="1012" t="s">
        <v>41</v>
      </c>
      <c r="E161" s="1012" t="s">
        <v>42</v>
      </c>
      <c r="F161" s="1013">
        <v>42703</v>
      </c>
      <c r="G161" s="1012" t="s">
        <v>283</v>
      </c>
      <c r="H161" s="1015"/>
      <c r="I161" s="1015"/>
      <c r="J161" s="1015"/>
      <c r="K161" s="1015"/>
      <c r="L161" s="1012" t="s">
        <v>283</v>
      </c>
      <c r="M161" s="1015">
        <v>31434000</v>
      </c>
      <c r="N161" s="1015"/>
      <c r="O161" s="1016">
        <v>33800</v>
      </c>
      <c r="P161" s="1015">
        <v>930</v>
      </c>
      <c r="Q161" s="1015">
        <v>-2366000</v>
      </c>
      <c r="R161" s="1015"/>
    </row>
    <row r="162" spans="1:18">
      <c r="A162" s="1012" t="s">
        <v>116</v>
      </c>
      <c r="B162" s="1012" t="s">
        <v>3073</v>
      </c>
      <c r="C162" s="1012" t="s">
        <v>117</v>
      </c>
      <c r="D162" s="1012" t="s">
        <v>118</v>
      </c>
      <c r="E162" s="1012" t="s">
        <v>56</v>
      </c>
      <c r="F162" s="1013">
        <v>40450</v>
      </c>
      <c r="G162" s="1012" t="s">
        <v>67</v>
      </c>
      <c r="H162" s="1015"/>
      <c r="I162" s="1015">
        <v>1709000</v>
      </c>
      <c r="J162" s="1015">
        <v>0</v>
      </c>
      <c r="K162" s="1015">
        <v>1802139.7</v>
      </c>
      <c r="L162" s="1012" t="s">
        <v>871</v>
      </c>
      <c r="M162" s="1015"/>
      <c r="N162" s="1015"/>
      <c r="O162" s="1016"/>
      <c r="P162" s="1015"/>
      <c r="Q162" s="1015"/>
      <c r="R162" s="1015"/>
    </row>
    <row r="163" spans="1:18">
      <c r="A163" s="1012" t="s">
        <v>116</v>
      </c>
      <c r="B163" s="1012" t="s">
        <v>283</v>
      </c>
      <c r="C163" s="1012" t="s">
        <v>117</v>
      </c>
      <c r="D163" s="1012" t="s">
        <v>118</v>
      </c>
      <c r="E163" s="1012" t="s">
        <v>56</v>
      </c>
      <c r="F163" s="1013">
        <v>42724</v>
      </c>
      <c r="G163" s="1012" t="s">
        <v>283</v>
      </c>
      <c r="H163" s="1015"/>
      <c r="I163" s="1015"/>
      <c r="J163" s="1015"/>
      <c r="K163" s="1015"/>
      <c r="L163" s="1012" t="s">
        <v>283</v>
      </c>
      <c r="M163" s="1015">
        <v>1589370</v>
      </c>
      <c r="N163" s="1015"/>
      <c r="O163" s="1016">
        <v>1709000</v>
      </c>
      <c r="P163" s="1015">
        <v>0.93</v>
      </c>
      <c r="Q163" s="1015">
        <v>-119630</v>
      </c>
      <c r="R163" s="1015"/>
    </row>
    <row r="164" spans="1:18">
      <c r="A164" s="1012" t="s">
        <v>218</v>
      </c>
      <c r="B164" s="1012" t="s">
        <v>924</v>
      </c>
      <c r="C164" s="1012" t="s">
        <v>219</v>
      </c>
      <c r="D164" s="1012" t="s">
        <v>220</v>
      </c>
      <c r="E164" s="1012" t="s">
        <v>166</v>
      </c>
      <c r="F164" s="1013">
        <v>40450</v>
      </c>
      <c r="G164" s="1012" t="s">
        <v>67</v>
      </c>
      <c r="H164" s="1015"/>
      <c r="I164" s="1015">
        <v>1100000</v>
      </c>
      <c r="J164" s="1015">
        <v>0</v>
      </c>
      <c r="K164" s="1015">
        <v>1167894.44</v>
      </c>
      <c r="L164" s="1012" t="s">
        <v>870</v>
      </c>
      <c r="M164" s="1015"/>
      <c r="N164" s="1015"/>
      <c r="O164" s="1016"/>
      <c r="P164" s="1015"/>
      <c r="Q164" s="1015"/>
      <c r="R164" s="1015"/>
    </row>
    <row r="165" spans="1:18">
      <c r="A165" s="1012" t="s">
        <v>218</v>
      </c>
      <c r="B165" s="1012" t="s">
        <v>283</v>
      </c>
      <c r="C165" s="1012" t="s">
        <v>219</v>
      </c>
      <c r="D165" s="1012" t="s">
        <v>220</v>
      </c>
      <c r="E165" s="1012" t="s">
        <v>166</v>
      </c>
      <c r="F165" s="1013">
        <v>41577</v>
      </c>
      <c r="G165" s="1012" t="s">
        <v>283</v>
      </c>
      <c r="H165" s="1015"/>
      <c r="I165" s="1015"/>
      <c r="J165" s="1015"/>
      <c r="K165" s="1015"/>
      <c r="L165" s="1012" t="s">
        <v>283</v>
      </c>
      <c r="M165" s="1015">
        <v>1100000</v>
      </c>
      <c r="N165" s="1015"/>
      <c r="O165" s="1016">
        <v>1100000</v>
      </c>
      <c r="P165" s="1015">
        <v>1</v>
      </c>
      <c r="Q165" s="1015"/>
      <c r="R165" s="1015"/>
    </row>
    <row r="166" spans="1:18">
      <c r="A166" s="1012" t="s">
        <v>36</v>
      </c>
      <c r="B166" s="1012" t="s">
        <v>2997</v>
      </c>
      <c r="C166" s="1012" t="s">
        <v>37</v>
      </c>
      <c r="D166" s="1012" t="s">
        <v>38</v>
      </c>
      <c r="E166" s="1012" t="s">
        <v>23</v>
      </c>
      <c r="F166" s="1013">
        <v>40450</v>
      </c>
      <c r="G166" s="1012" t="s">
        <v>7</v>
      </c>
      <c r="H166" s="1015">
        <v>15750000</v>
      </c>
      <c r="I166" s="1015"/>
      <c r="J166" s="1015">
        <v>0</v>
      </c>
      <c r="K166" s="1015">
        <v>16650500</v>
      </c>
      <c r="L166" s="1012" t="s">
        <v>871</v>
      </c>
      <c r="M166" s="1015"/>
      <c r="N166" s="1015"/>
      <c r="O166" s="1016"/>
      <c r="P166" s="1015"/>
      <c r="Q166" s="1015"/>
      <c r="R166" s="1015"/>
    </row>
    <row r="167" spans="1:18">
      <c r="A167" s="1012" t="s">
        <v>36</v>
      </c>
      <c r="B167" s="1012" t="s">
        <v>283</v>
      </c>
      <c r="C167" s="1012" t="s">
        <v>37</v>
      </c>
      <c r="D167" s="1012" t="s">
        <v>38</v>
      </c>
      <c r="E167" s="1012" t="s">
        <v>23</v>
      </c>
      <c r="F167" s="1013">
        <v>42654</v>
      </c>
      <c r="G167" s="1012" t="s">
        <v>283</v>
      </c>
      <c r="H167" s="1015"/>
      <c r="I167" s="1015"/>
      <c r="J167" s="1015"/>
      <c r="K167" s="1015"/>
      <c r="L167" s="1012" t="s">
        <v>283</v>
      </c>
      <c r="M167" s="1015">
        <v>14750000</v>
      </c>
      <c r="N167" s="1015"/>
      <c r="O167" s="1016">
        <v>15750</v>
      </c>
      <c r="P167" s="1015">
        <v>936.50793650799994</v>
      </c>
      <c r="Q167" s="1015">
        <v>-1000000</v>
      </c>
      <c r="R167" s="1015"/>
    </row>
    <row r="168" spans="1:18">
      <c r="A168" s="1012" t="s">
        <v>43</v>
      </c>
      <c r="B168" s="1012" t="s">
        <v>2998</v>
      </c>
      <c r="C168" s="1012" t="s">
        <v>44</v>
      </c>
      <c r="D168" s="1012" t="s">
        <v>45</v>
      </c>
      <c r="E168" s="1012" t="s">
        <v>23</v>
      </c>
      <c r="F168" s="1013">
        <v>40450</v>
      </c>
      <c r="G168" s="1012" t="s">
        <v>7</v>
      </c>
      <c r="H168" s="1015">
        <v>5000000</v>
      </c>
      <c r="I168" s="1015">
        <v>12123000</v>
      </c>
      <c r="J168" s="1015">
        <v>0</v>
      </c>
      <c r="K168" s="1015">
        <v>18043495.609999999</v>
      </c>
      <c r="L168" s="1012" t="s">
        <v>871</v>
      </c>
      <c r="M168" s="1015"/>
      <c r="N168" s="1015"/>
      <c r="O168" s="1016"/>
      <c r="P168" s="1015"/>
      <c r="Q168" s="1015"/>
      <c r="R168" s="1015"/>
    </row>
    <row r="169" spans="1:18">
      <c r="A169" s="1012" t="s">
        <v>43</v>
      </c>
      <c r="B169" s="1012" t="s">
        <v>283</v>
      </c>
      <c r="C169" s="1012" t="s">
        <v>44</v>
      </c>
      <c r="D169" s="1012" t="s">
        <v>45</v>
      </c>
      <c r="E169" s="1012" t="s">
        <v>23</v>
      </c>
      <c r="F169" s="1013">
        <v>42710</v>
      </c>
      <c r="G169" s="1012" t="s">
        <v>283</v>
      </c>
      <c r="H169" s="1015"/>
      <c r="I169" s="1015"/>
      <c r="J169" s="1015"/>
      <c r="K169" s="1015"/>
      <c r="L169" s="1012" t="s">
        <v>283</v>
      </c>
      <c r="M169" s="1015">
        <v>15925000</v>
      </c>
      <c r="N169" s="1015"/>
      <c r="O169" s="1016">
        <v>17123</v>
      </c>
      <c r="P169" s="1015">
        <v>930.03562459800003</v>
      </c>
      <c r="Q169" s="1015">
        <v>-1198000</v>
      </c>
      <c r="R169" s="1015"/>
    </row>
    <row r="170" spans="1:18">
      <c r="A170" s="1012" t="s">
        <v>64</v>
      </c>
      <c r="B170" s="1012" t="s">
        <v>924</v>
      </c>
      <c r="C170" s="1012" t="s">
        <v>65</v>
      </c>
      <c r="D170" s="1012" t="s">
        <v>66</v>
      </c>
      <c r="E170" s="1012" t="s">
        <v>23</v>
      </c>
      <c r="F170" s="1013">
        <v>40450</v>
      </c>
      <c r="G170" s="1012" t="s">
        <v>67</v>
      </c>
      <c r="H170" s="1015"/>
      <c r="I170" s="1015">
        <v>7922000</v>
      </c>
      <c r="J170" s="1015">
        <v>0</v>
      </c>
      <c r="K170" s="1015">
        <v>9276380.5299999993</v>
      </c>
      <c r="L170" s="1012" t="s">
        <v>870</v>
      </c>
      <c r="M170" s="1015"/>
      <c r="N170" s="1015"/>
      <c r="O170" s="1016"/>
      <c r="P170" s="1015"/>
      <c r="Q170" s="1015"/>
      <c r="R170" s="1015"/>
    </row>
    <row r="171" spans="1:18">
      <c r="A171" s="1012" t="s">
        <v>64</v>
      </c>
      <c r="B171" s="1012" t="s">
        <v>283</v>
      </c>
      <c r="C171" s="1012" t="s">
        <v>65</v>
      </c>
      <c r="D171" s="1012" t="s">
        <v>66</v>
      </c>
      <c r="E171" s="1012" t="s">
        <v>23</v>
      </c>
      <c r="F171" s="1013">
        <v>41990</v>
      </c>
      <c r="G171" s="1012" t="s">
        <v>283</v>
      </c>
      <c r="H171" s="1015"/>
      <c r="I171" s="1015"/>
      <c r="J171" s="1015"/>
      <c r="K171" s="1015"/>
      <c r="L171" s="1012" t="s">
        <v>283</v>
      </c>
      <c r="M171" s="1015">
        <v>3700000</v>
      </c>
      <c r="N171" s="1015"/>
      <c r="O171" s="1016">
        <v>3700000</v>
      </c>
      <c r="P171" s="1015">
        <v>1</v>
      </c>
      <c r="Q171" s="1015"/>
      <c r="R171" s="1015"/>
    </row>
    <row r="172" spans="1:18">
      <c r="A172" s="1012" t="s">
        <v>64</v>
      </c>
      <c r="B172" s="1012" t="s">
        <v>283</v>
      </c>
      <c r="C172" s="1012" t="s">
        <v>65</v>
      </c>
      <c r="D172" s="1012" t="s">
        <v>66</v>
      </c>
      <c r="E172" s="1012" t="s">
        <v>23</v>
      </c>
      <c r="F172" s="1013">
        <v>42879</v>
      </c>
      <c r="G172" s="1012" t="s">
        <v>283</v>
      </c>
      <c r="H172" s="1015"/>
      <c r="I172" s="1015"/>
      <c r="J172" s="1015"/>
      <c r="K172" s="1015"/>
      <c r="L172" s="1012" t="s">
        <v>283</v>
      </c>
      <c r="M172" s="1015">
        <v>4222000</v>
      </c>
      <c r="N172" s="1015"/>
      <c r="O172" s="1016">
        <v>4222000</v>
      </c>
      <c r="P172" s="1015">
        <v>1</v>
      </c>
      <c r="Q172" s="1015"/>
      <c r="R172" s="1015"/>
    </row>
    <row r="173" spans="1:18">
      <c r="A173" s="1012" t="s">
        <v>186</v>
      </c>
      <c r="B173" s="1012" t="s">
        <v>1999</v>
      </c>
      <c r="C173" s="1012" t="s">
        <v>3074</v>
      </c>
      <c r="D173" s="1012" t="s">
        <v>187</v>
      </c>
      <c r="E173" s="1012" t="s">
        <v>188</v>
      </c>
      <c r="F173" s="1013">
        <v>40445</v>
      </c>
      <c r="G173" s="1012" t="s">
        <v>67</v>
      </c>
      <c r="H173" s="1015"/>
      <c r="I173" s="1015">
        <v>75000</v>
      </c>
      <c r="J173" s="1015">
        <v>0</v>
      </c>
      <c r="K173" s="1015">
        <v>80592.5</v>
      </c>
      <c r="L173" s="1012" t="s">
        <v>871</v>
      </c>
      <c r="M173" s="1015"/>
      <c r="N173" s="1015"/>
      <c r="O173" s="1016"/>
      <c r="P173" s="1015"/>
      <c r="Q173" s="1015"/>
      <c r="R173" s="1015"/>
    </row>
    <row r="174" spans="1:18">
      <c r="A174" s="1012" t="s">
        <v>186</v>
      </c>
      <c r="B174" s="1012" t="s">
        <v>283</v>
      </c>
      <c r="C174" s="1012" t="s">
        <v>3074</v>
      </c>
      <c r="D174" s="1012" t="s">
        <v>187</v>
      </c>
      <c r="E174" s="1012" t="s">
        <v>188</v>
      </c>
      <c r="F174" s="1013">
        <v>42731</v>
      </c>
      <c r="G174" s="1012" t="s">
        <v>283</v>
      </c>
      <c r="H174" s="1015"/>
      <c r="I174" s="1015"/>
      <c r="J174" s="1015"/>
      <c r="K174" s="1015"/>
      <c r="L174" s="1012" t="s">
        <v>283</v>
      </c>
      <c r="M174" s="1015">
        <v>71205</v>
      </c>
      <c r="N174" s="1015"/>
      <c r="O174" s="1016">
        <v>75000</v>
      </c>
      <c r="P174" s="1015">
        <v>0.94940000000000002</v>
      </c>
      <c r="Q174" s="1015">
        <v>-3795</v>
      </c>
      <c r="R174" s="1015"/>
    </row>
    <row r="175" spans="1:18">
      <c r="A175" s="1012" t="s">
        <v>229</v>
      </c>
      <c r="B175" s="1012" t="s">
        <v>1895</v>
      </c>
      <c r="C175" s="1012" t="s">
        <v>230</v>
      </c>
      <c r="D175" s="1012" t="s">
        <v>231</v>
      </c>
      <c r="E175" s="1012" t="s">
        <v>232</v>
      </c>
      <c r="F175" s="1013">
        <v>40445</v>
      </c>
      <c r="G175" s="1012" t="s">
        <v>67</v>
      </c>
      <c r="H175" s="1015"/>
      <c r="I175" s="1015">
        <v>1600000</v>
      </c>
      <c r="J175" s="1015">
        <v>0</v>
      </c>
      <c r="K175" s="1015">
        <v>1754666.66</v>
      </c>
      <c r="L175" s="1012" t="s">
        <v>871</v>
      </c>
      <c r="M175" s="1015"/>
      <c r="N175" s="1015"/>
      <c r="O175" s="1016"/>
      <c r="P175" s="1015"/>
      <c r="Q175" s="1015"/>
      <c r="R175" s="1015"/>
    </row>
    <row r="176" spans="1:18">
      <c r="A176" s="1012" t="s">
        <v>229</v>
      </c>
      <c r="B176" s="1012" t="s">
        <v>283</v>
      </c>
      <c r="C176" s="1012" t="s">
        <v>230</v>
      </c>
      <c r="D176" s="1012" t="s">
        <v>231</v>
      </c>
      <c r="E176" s="1012" t="s">
        <v>232</v>
      </c>
      <c r="F176" s="1013">
        <v>42759</v>
      </c>
      <c r="G176" s="1012" t="s">
        <v>283</v>
      </c>
      <c r="H176" s="1015"/>
      <c r="I176" s="1015"/>
      <c r="J176" s="1015"/>
      <c r="K176" s="1015"/>
      <c r="L176" s="1012" t="s">
        <v>283</v>
      </c>
      <c r="M176" s="1015">
        <v>1552000</v>
      </c>
      <c r="N176" s="1015"/>
      <c r="O176" s="1016">
        <v>1600000</v>
      </c>
      <c r="P176" s="1015">
        <v>0.97</v>
      </c>
      <c r="Q176" s="1015">
        <v>-48000</v>
      </c>
      <c r="R176" s="1015"/>
    </row>
    <row r="177" spans="1:18">
      <c r="A177" s="1012" t="s">
        <v>57</v>
      </c>
      <c r="B177" s="1012" t="s">
        <v>875</v>
      </c>
      <c r="C177" s="1012" t="s">
        <v>58</v>
      </c>
      <c r="D177" s="1012" t="s">
        <v>59</v>
      </c>
      <c r="E177" s="1012" t="s">
        <v>60</v>
      </c>
      <c r="F177" s="1013">
        <v>40403</v>
      </c>
      <c r="G177" s="1012" t="s">
        <v>7</v>
      </c>
      <c r="H177" s="1015">
        <v>2795000</v>
      </c>
      <c r="I177" s="1015"/>
      <c r="J177" s="1015">
        <v>0</v>
      </c>
      <c r="K177" s="1015">
        <v>3036008.06</v>
      </c>
      <c r="L177" s="1012" t="s">
        <v>870</v>
      </c>
      <c r="M177" s="1015"/>
      <c r="N177" s="1015"/>
      <c r="O177" s="1016"/>
      <c r="P177" s="1015"/>
      <c r="Q177" s="1015"/>
      <c r="R177" s="1015"/>
    </row>
    <row r="178" spans="1:18">
      <c r="A178" s="1012" t="s">
        <v>57</v>
      </c>
      <c r="B178" s="1012" t="s">
        <v>283</v>
      </c>
      <c r="C178" s="1012" t="s">
        <v>58</v>
      </c>
      <c r="D178" s="1012" t="s">
        <v>59</v>
      </c>
      <c r="E178" s="1012" t="s">
        <v>60</v>
      </c>
      <c r="F178" s="1013">
        <v>43432</v>
      </c>
      <c r="G178" s="1012" t="s">
        <v>283</v>
      </c>
      <c r="H178" s="1015"/>
      <c r="I178" s="1015"/>
      <c r="J178" s="1015"/>
      <c r="K178" s="1015"/>
      <c r="L178" s="1012" t="s">
        <v>283</v>
      </c>
      <c r="M178" s="1015">
        <v>1000000</v>
      </c>
      <c r="N178" s="1015"/>
      <c r="O178" s="1016">
        <v>1000</v>
      </c>
      <c r="P178" s="1015">
        <v>1000</v>
      </c>
      <c r="Q178" s="1015"/>
      <c r="R178" s="1015"/>
    </row>
    <row r="179" spans="1:18">
      <c r="A179" s="1012" t="s">
        <v>57</v>
      </c>
      <c r="B179" s="1012" t="s">
        <v>283</v>
      </c>
      <c r="C179" s="1012" t="s">
        <v>58</v>
      </c>
      <c r="D179" s="1012" t="s">
        <v>59</v>
      </c>
      <c r="E179" s="1012" t="s">
        <v>60</v>
      </c>
      <c r="F179" s="1013">
        <v>43572</v>
      </c>
      <c r="G179" s="1012" t="s">
        <v>283</v>
      </c>
      <c r="H179" s="1015"/>
      <c r="I179" s="1015"/>
      <c r="J179" s="1015"/>
      <c r="K179" s="1015"/>
      <c r="L179" s="1012" t="s">
        <v>283</v>
      </c>
      <c r="M179" s="1015">
        <v>1795000</v>
      </c>
      <c r="N179" s="1015"/>
      <c r="O179" s="1016">
        <v>1795</v>
      </c>
      <c r="P179" s="1015">
        <v>1000</v>
      </c>
      <c r="Q179" s="1015"/>
      <c r="R179" s="1015"/>
    </row>
    <row r="180" spans="1:18">
      <c r="A180" s="1012" t="s">
        <v>167</v>
      </c>
      <c r="B180" s="1012"/>
      <c r="C180" s="1012" t="s">
        <v>168</v>
      </c>
      <c r="D180" s="1012" t="s">
        <v>51</v>
      </c>
      <c r="E180" s="1012" t="s">
        <v>52</v>
      </c>
      <c r="F180" s="1013">
        <v>40445</v>
      </c>
      <c r="G180" s="1012" t="s">
        <v>67</v>
      </c>
      <c r="H180" s="1015"/>
      <c r="I180" s="1015">
        <v>424000</v>
      </c>
      <c r="J180" s="1015">
        <v>0</v>
      </c>
      <c r="K180" s="1015">
        <v>490756.44</v>
      </c>
      <c r="L180" s="1012" t="s">
        <v>870</v>
      </c>
      <c r="M180" s="1015"/>
      <c r="N180" s="1015"/>
      <c r="O180" s="1016"/>
      <c r="P180" s="1015"/>
      <c r="Q180" s="1015"/>
      <c r="R180" s="1015"/>
    </row>
    <row r="181" spans="1:18">
      <c r="A181" s="1012" t="s">
        <v>167</v>
      </c>
      <c r="B181" s="1012" t="s">
        <v>283</v>
      </c>
      <c r="C181" s="1012" t="s">
        <v>168</v>
      </c>
      <c r="D181" s="1012" t="s">
        <v>51</v>
      </c>
      <c r="E181" s="1012" t="s">
        <v>52</v>
      </c>
      <c r="F181" s="1013">
        <v>43320</v>
      </c>
      <c r="G181" s="1012" t="s">
        <v>283</v>
      </c>
      <c r="H181" s="1015"/>
      <c r="I181" s="1015"/>
      <c r="J181" s="1015"/>
      <c r="K181" s="1015"/>
      <c r="L181" s="1012" t="s">
        <v>283</v>
      </c>
      <c r="M181" s="1015">
        <v>424000</v>
      </c>
      <c r="N181" s="1015"/>
      <c r="O181" s="1016">
        <v>424000</v>
      </c>
      <c r="P181" s="1015">
        <v>1</v>
      </c>
      <c r="Q181" s="1015"/>
      <c r="R181" s="1015"/>
    </row>
    <row r="182" spans="1:18">
      <c r="A182" s="1012" t="s">
        <v>150</v>
      </c>
      <c r="B182" s="1012" t="s">
        <v>1169</v>
      </c>
      <c r="C182" s="1012" t="s">
        <v>151</v>
      </c>
      <c r="D182" s="1012" t="s">
        <v>152</v>
      </c>
      <c r="E182" s="1012" t="s">
        <v>153</v>
      </c>
      <c r="F182" s="1013">
        <v>40445</v>
      </c>
      <c r="G182" s="1012" t="s">
        <v>67</v>
      </c>
      <c r="H182" s="1015"/>
      <c r="I182" s="1015">
        <v>10000</v>
      </c>
      <c r="J182" s="1015">
        <v>0</v>
      </c>
      <c r="K182" s="1015">
        <v>11600</v>
      </c>
      <c r="L182" s="1012" t="s">
        <v>870</v>
      </c>
      <c r="M182" s="1015"/>
      <c r="N182" s="1015"/>
      <c r="O182" s="1016"/>
      <c r="P182" s="1015"/>
      <c r="Q182" s="1015"/>
      <c r="R182" s="1015"/>
    </row>
    <row r="183" spans="1:18">
      <c r="A183" s="1012" t="s">
        <v>150</v>
      </c>
      <c r="B183" s="1012" t="s">
        <v>283</v>
      </c>
      <c r="C183" s="1012" t="s">
        <v>151</v>
      </c>
      <c r="D183" s="1012" t="s">
        <v>152</v>
      </c>
      <c r="E183" s="1012" t="s">
        <v>153</v>
      </c>
      <c r="F183" s="1013">
        <v>43367</v>
      </c>
      <c r="G183" s="1012" t="s">
        <v>283</v>
      </c>
      <c r="H183" s="1015"/>
      <c r="I183" s="1015"/>
      <c r="J183" s="1015"/>
      <c r="K183" s="1015"/>
      <c r="L183" s="1012" t="s">
        <v>283</v>
      </c>
      <c r="M183" s="1015">
        <v>10000</v>
      </c>
      <c r="N183" s="1015"/>
      <c r="O183" s="1016">
        <v>10000</v>
      </c>
      <c r="P183" s="1015">
        <v>1</v>
      </c>
      <c r="Q183" s="1015"/>
      <c r="R183" s="1015"/>
    </row>
    <row r="184" spans="1:18">
      <c r="A184" s="1012" t="s">
        <v>212</v>
      </c>
      <c r="B184" s="1012" t="s">
        <v>872</v>
      </c>
      <c r="C184" s="1012" t="s">
        <v>213</v>
      </c>
      <c r="D184" s="1012" t="s">
        <v>29</v>
      </c>
      <c r="E184" s="1012" t="s">
        <v>56</v>
      </c>
      <c r="F184" s="1013">
        <v>40450</v>
      </c>
      <c r="G184" s="1012" t="s">
        <v>67</v>
      </c>
      <c r="H184" s="1015"/>
      <c r="I184" s="1015">
        <v>295000</v>
      </c>
      <c r="J184" s="1015">
        <v>0</v>
      </c>
      <c r="K184" s="1015">
        <v>308622.56</v>
      </c>
      <c r="L184" s="1012" t="s">
        <v>871</v>
      </c>
      <c r="M184" s="1015"/>
      <c r="N184" s="1015"/>
      <c r="O184" s="1016"/>
      <c r="P184" s="1015"/>
      <c r="Q184" s="1015"/>
      <c r="R184" s="1015"/>
    </row>
    <row r="185" spans="1:18">
      <c r="A185" s="1012" t="s">
        <v>212</v>
      </c>
      <c r="B185" s="1012" t="s">
        <v>283</v>
      </c>
      <c r="C185" s="1012" t="s">
        <v>213</v>
      </c>
      <c r="D185" s="1012" t="s">
        <v>29</v>
      </c>
      <c r="E185" s="1012" t="s">
        <v>56</v>
      </c>
      <c r="F185" s="1013">
        <v>42734</v>
      </c>
      <c r="G185" s="1012" t="s">
        <v>283</v>
      </c>
      <c r="H185" s="1015"/>
      <c r="I185" s="1015"/>
      <c r="J185" s="1015"/>
      <c r="K185" s="1015"/>
      <c r="L185" s="1012" t="s">
        <v>283</v>
      </c>
      <c r="M185" s="1015">
        <v>271714.78000000003</v>
      </c>
      <c r="N185" s="1015"/>
      <c r="O185" s="1016">
        <v>295000</v>
      </c>
      <c r="P185" s="1015">
        <v>0.92106705099999997</v>
      </c>
      <c r="Q185" s="1015">
        <v>-23285.22</v>
      </c>
      <c r="R185" s="1015"/>
    </row>
    <row r="186" spans="1:18">
      <c r="A186" s="1012" t="s">
        <v>12</v>
      </c>
      <c r="B186" s="1012" t="s">
        <v>2990</v>
      </c>
      <c r="C186" s="1012" t="s">
        <v>13</v>
      </c>
      <c r="D186" s="1012" t="s">
        <v>14</v>
      </c>
      <c r="E186" s="1012" t="s">
        <v>15</v>
      </c>
      <c r="F186" s="1013">
        <v>40424</v>
      </c>
      <c r="G186" s="1012" t="s">
        <v>7</v>
      </c>
      <c r="H186" s="1015">
        <v>10300000</v>
      </c>
      <c r="I186" s="1015"/>
      <c r="J186" s="1015">
        <v>0</v>
      </c>
      <c r="K186" s="1015">
        <v>11577772.220000001</v>
      </c>
      <c r="L186" s="1012" t="s">
        <v>870</v>
      </c>
      <c r="M186" s="1015"/>
      <c r="N186" s="1015"/>
      <c r="O186" s="1016"/>
      <c r="P186" s="1015"/>
      <c r="Q186" s="1015"/>
      <c r="R186" s="1015"/>
    </row>
    <row r="187" spans="1:18">
      <c r="A187" s="1012" t="s">
        <v>12</v>
      </c>
      <c r="B187" s="1012" t="s">
        <v>283</v>
      </c>
      <c r="C187" s="1012" t="s">
        <v>13</v>
      </c>
      <c r="D187" s="1012" t="s">
        <v>14</v>
      </c>
      <c r="E187" s="1012" t="s">
        <v>15</v>
      </c>
      <c r="F187" s="1013">
        <v>42690</v>
      </c>
      <c r="G187" s="1012" t="s">
        <v>283</v>
      </c>
      <c r="H187" s="1015"/>
      <c r="I187" s="1015"/>
      <c r="J187" s="1015"/>
      <c r="K187" s="1015"/>
      <c r="L187" s="1012" t="s">
        <v>283</v>
      </c>
      <c r="M187" s="1015">
        <v>10300000</v>
      </c>
      <c r="N187" s="1015"/>
      <c r="O187" s="1016">
        <v>10300</v>
      </c>
      <c r="P187" s="1015">
        <v>1000</v>
      </c>
      <c r="Q187" s="1015"/>
      <c r="R187" s="1015"/>
    </row>
    <row r="188" spans="1:18">
      <c r="A188" s="1012" t="s">
        <v>143</v>
      </c>
      <c r="B188" s="1012" t="s">
        <v>924</v>
      </c>
      <c r="C188" s="1012" t="s">
        <v>306</v>
      </c>
      <c r="D188" s="1012" t="s">
        <v>29</v>
      </c>
      <c r="E188" s="1012" t="s">
        <v>56</v>
      </c>
      <c r="F188" s="1013">
        <v>40450</v>
      </c>
      <c r="G188" s="1012" t="s">
        <v>67</v>
      </c>
      <c r="H188" s="1015"/>
      <c r="I188" s="1015">
        <v>57000</v>
      </c>
      <c r="J188" s="1015">
        <v>0</v>
      </c>
      <c r="K188" s="1015">
        <v>59821.5</v>
      </c>
      <c r="L188" s="1012" t="s">
        <v>870</v>
      </c>
      <c r="M188" s="1015"/>
      <c r="N188" s="1015"/>
      <c r="O188" s="1016"/>
      <c r="P188" s="1015"/>
      <c r="Q188" s="1015"/>
      <c r="R188" s="1015"/>
    </row>
    <row r="189" spans="1:18">
      <c r="A189" s="1012" t="s">
        <v>143</v>
      </c>
      <c r="B189" s="1012" t="s">
        <v>283</v>
      </c>
      <c r="C189" s="1012" t="s">
        <v>306</v>
      </c>
      <c r="D189" s="1012" t="s">
        <v>29</v>
      </c>
      <c r="E189" s="1012" t="s">
        <v>56</v>
      </c>
      <c r="F189" s="1013">
        <v>41353</v>
      </c>
      <c r="G189" s="1012" t="s">
        <v>283</v>
      </c>
      <c r="H189" s="1015"/>
      <c r="I189" s="1015"/>
      <c r="J189" s="1015"/>
      <c r="K189" s="1015"/>
      <c r="L189" s="1012" t="s">
        <v>283</v>
      </c>
      <c r="M189" s="1015">
        <v>57000</v>
      </c>
      <c r="N189" s="1015"/>
      <c r="O189" s="1016">
        <v>57000</v>
      </c>
      <c r="P189" s="1015">
        <v>1</v>
      </c>
      <c r="Q189" s="1015"/>
      <c r="R189" s="1015"/>
    </row>
    <row r="190" spans="1:18">
      <c r="A190" s="1012" t="s">
        <v>106</v>
      </c>
      <c r="B190" s="1012" t="s">
        <v>2999</v>
      </c>
      <c r="C190" s="1012" t="s">
        <v>107</v>
      </c>
      <c r="D190" s="1012" t="s">
        <v>108</v>
      </c>
      <c r="E190" s="1012" t="s">
        <v>109</v>
      </c>
      <c r="F190" s="1013">
        <v>40389</v>
      </c>
      <c r="G190" s="1012" t="s">
        <v>67</v>
      </c>
      <c r="H190" s="1015">
        <v>11926000</v>
      </c>
      <c r="I190" s="1015">
        <v>10189000</v>
      </c>
      <c r="J190" s="1015">
        <v>0</v>
      </c>
      <c r="K190" s="1015">
        <v>23710842.969999999</v>
      </c>
      <c r="L190" s="1012" t="s">
        <v>870</v>
      </c>
      <c r="M190" s="1015"/>
      <c r="N190" s="1015"/>
      <c r="O190" s="1016"/>
      <c r="P190" s="1015"/>
      <c r="Q190" s="1015"/>
      <c r="R190" s="1015"/>
    </row>
    <row r="191" spans="1:18">
      <c r="A191" s="1012" t="s">
        <v>106</v>
      </c>
      <c r="B191" s="1012" t="s">
        <v>283</v>
      </c>
      <c r="C191" s="1012" t="s">
        <v>107</v>
      </c>
      <c r="D191" s="1012" t="s">
        <v>108</v>
      </c>
      <c r="E191" s="1012" t="s">
        <v>109</v>
      </c>
      <c r="F191" s="1013">
        <v>41241</v>
      </c>
      <c r="G191" s="1012" t="s">
        <v>283</v>
      </c>
      <c r="H191" s="1015"/>
      <c r="I191" s="1015"/>
      <c r="J191" s="1015"/>
      <c r="K191" s="1015"/>
      <c r="L191" s="1012" t="s">
        <v>283</v>
      </c>
      <c r="M191" s="1015">
        <v>22115000</v>
      </c>
      <c r="N191" s="1015"/>
      <c r="O191" s="1016">
        <v>22115000</v>
      </c>
      <c r="P191" s="1015">
        <v>1</v>
      </c>
      <c r="Q191" s="1015"/>
      <c r="R191" s="1015"/>
    </row>
    <row r="192" spans="1:18">
      <c r="A192" s="1012" t="s">
        <v>177</v>
      </c>
      <c r="B192" s="1012" t="s">
        <v>924</v>
      </c>
      <c r="C192" s="1012" t="s">
        <v>178</v>
      </c>
      <c r="D192" s="1012" t="s">
        <v>51</v>
      </c>
      <c r="E192" s="1012" t="s">
        <v>52</v>
      </c>
      <c r="F192" s="1013">
        <v>40445</v>
      </c>
      <c r="G192" s="1012" t="s">
        <v>67</v>
      </c>
      <c r="H192" s="1015"/>
      <c r="I192" s="1015">
        <v>743000</v>
      </c>
      <c r="J192" s="1015">
        <v>0</v>
      </c>
      <c r="K192" s="1015">
        <v>786754.45</v>
      </c>
      <c r="L192" s="1012" t="s">
        <v>870</v>
      </c>
      <c r="M192" s="1015"/>
      <c r="N192" s="1015"/>
      <c r="O192" s="1016"/>
      <c r="P192" s="1015"/>
      <c r="Q192" s="1015"/>
      <c r="R192" s="1015"/>
    </row>
    <row r="193" spans="1:18">
      <c r="A193" s="1012" t="s">
        <v>177</v>
      </c>
      <c r="B193" s="1012" t="s">
        <v>283</v>
      </c>
      <c r="C193" s="1012" t="s">
        <v>178</v>
      </c>
      <c r="D193" s="1012" t="s">
        <v>51</v>
      </c>
      <c r="E193" s="1012" t="s">
        <v>52</v>
      </c>
      <c r="F193" s="1013">
        <v>41521</v>
      </c>
      <c r="G193" s="1012" t="s">
        <v>283</v>
      </c>
      <c r="H193" s="1015"/>
      <c r="I193" s="1015"/>
      <c r="J193" s="1015"/>
      <c r="K193" s="1015"/>
      <c r="L193" s="1012" t="s">
        <v>283</v>
      </c>
      <c r="M193" s="1015">
        <v>743000</v>
      </c>
      <c r="N193" s="1015"/>
      <c r="O193" s="1016">
        <v>743000</v>
      </c>
      <c r="P193" s="1015">
        <v>1</v>
      </c>
      <c r="Q193" s="1015"/>
      <c r="R193" s="1015"/>
    </row>
    <row r="194" spans="1:18">
      <c r="A194" s="1012" t="s">
        <v>253</v>
      </c>
      <c r="B194" s="1012" t="s">
        <v>3075</v>
      </c>
      <c r="C194" s="1012" t="s">
        <v>254</v>
      </c>
      <c r="D194" s="1012" t="s">
        <v>255</v>
      </c>
      <c r="E194" s="1012" t="s">
        <v>153</v>
      </c>
      <c r="F194" s="1013">
        <v>40450</v>
      </c>
      <c r="G194" s="1012" t="s">
        <v>67</v>
      </c>
      <c r="H194" s="1015"/>
      <c r="I194" s="1015">
        <v>1229000</v>
      </c>
      <c r="J194" s="1015">
        <v>0</v>
      </c>
      <c r="K194" s="1015">
        <v>1330468.7</v>
      </c>
      <c r="L194" s="1012" t="s">
        <v>871</v>
      </c>
      <c r="M194" s="1015"/>
      <c r="N194" s="1015"/>
      <c r="O194" s="1016"/>
      <c r="P194" s="1015"/>
      <c r="Q194" s="1015"/>
      <c r="R194" s="1015"/>
    </row>
    <row r="195" spans="1:18">
      <c r="A195" s="1012" t="s">
        <v>253</v>
      </c>
      <c r="B195" s="1012" t="s">
        <v>283</v>
      </c>
      <c r="C195" s="1012" t="s">
        <v>254</v>
      </c>
      <c r="D195" s="1012" t="s">
        <v>255</v>
      </c>
      <c r="E195" s="1012" t="s">
        <v>153</v>
      </c>
      <c r="F195" s="1013">
        <v>42060</v>
      </c>
      <c r="G195" s="1012" t="s">
        <v>283</v>
      </c>
      <c r="H195" s="1015"/>
      <c r="I195" s="1015"/>
      <c r="J195" s="1015"/>
      <c r="K195" s="1015"/>
      <c r="L195" s="1012" t="s">
        <v>283</v>
      </c>
      <c r="M195" s="1015">
        <v>491600</v>
      </c>
      <c r="N195" s="1015"/>
      <c r="O195" s="1016">
        <v>491600</v>
      </c>
      <c r="P195" s="1015">
        <v>1</v>
      </c>
      <c r="Q195" s="1015"/>
      <c r="R195" s="1015"/>
    </row>
    <row r="196" spans="1:18">
      <c r="A196" s="1012" t="s">
        <v>253</v>
      </c>
      <c r="B196" s="1012" t="s">
        <v>283</v>
      </c>
      <c r="C196" s="1012" t="s">
        <v>254</v>
      </c>
      <c r="D196" s="1012" t="s">
        <v>255</v>
      </c>
      <c r="E196" s="1012" t="s">
        <v>153</v>
      </c>
      <c r="F196" s="1013">
        <v>42361</v>
      </c>
      <c r="G196" s="1012" t="s">
        <v>283</v>
      </c>
      <c r="H196" s="1015"/>
      <c r="I196" s="1015"/>
      <c r="J196" s="1015"/>
      <c r="K196" s="1015"/>
      <c r="L196" s="1012" t="s">
        <v>283</v>
      </c>
      <c r="M196" s="1015">
        <v>245800</v>
      </c>
      <c r="N196" s="1015"/>
      <c r="O196" s="1016">
        <v>245800</v>
      </c>
      <c r="P196" s="1015">
        <v>1</v>
      </c>
      <c r="Q196" s="1015"/>
      <c r="R196" s="1015"/>
    </row>
    <row r="197" spans="1:18">
      <c r="A197" s="1012" t="s">
        <v>253</v>
      </c>
      <c r="B197" s="1012" t="s">
        <v>283</v>
      </c>
      <c r="C197" s="1012" t="s">
        <v>254</v>
      </c>
      <c r="D197" s="1012" t="s">
        <v>255</v>
      </c>
      <c r="E197" s="1012" t="s">
        <v>153</v>
      </c>
      <c r="F197" s="1013">
        <v>42731</v>
      </c>
      <c r="G197" s="1012" t="s">
        <v>283</v>
      </c>
      <c r="H197" s="1015"/>
      <c r="I197" s="1015"/>
      <c r="J197" s="1015"/>
      <c r="K197" s="1015"/>
      <c r="L197" s="1012" t="s">
        <v>283</v>
      </c>
      <c r="M197" s="1015">
        <v>358018</v>
      </c>
      <c r="N197" s="1015"/>
      <c r="O197" s="1016">
        <v>389150</v>
      </c>
      <c r="P197" s="1015">
        <v>0.92</v>
      </c>
      <c r="Q197" s="1015">
        <v>-31132</v>
      </c>
      <c r="R197" s="1015"/>
    </row>
    <row r="198" spans="1:18">
      <c r="A198" s="1012" t="s">
        <v>253</v>
      </c>
      <c r="B198" s="1012" t="s">
        <v>283</v>
      </c>
      <c r="C198" s="1012" t="s">
        <v>254</v>
      </c>
      <c r="D198" s="1012" t="s">
        <v>255</v>
      </c>
      <c r="E198" s="1012" t="s">
        <v>153</v>
      </c>
      <c r="F198" s="1013">
        <v>43117</v>
      </c>
      <c r="G198" s="1012" t="s">
        <v>283</v>
      </c>
      <c r="H198" s="1015"/>
      <c r="I198" s="1015"/>
      <c r="J198" s="1015"/>
      <c r="K198" s="1015"/>
      <c r="L198" s="1012" t="s">
        <v>283</v>
      </c>
      <c r="M198" s="1015">
        <v>102450</v>
      </c>
      <c r="N198" s="1015"/>
      <c r="O198" s="1016">
        <v>102450</v>
      </c>
      <c r="P198" s="1015">
        <v>1</v>
      </c>
      <c r="Q198" s="1015"/>
      <c r="R198" s="1015"/>
    </row>
    <row r="199" spans="1:18">
      <c r="A199" s="1012" t="s">
        <v>271</v>
      </c>
      <c r="B199" s="1012" t="s">
        <v>924</v>
      </c>
      <c r="C199" s="1012" t="s">
        <v>272</v>
      </c>
      <c r="D199" s="1012" t="s">
        <v>273</v>
      </c>
      <c r="E199" s="1012" t="s">
        <v>246</v>
      </c>
      <c r="F199" s="1013">
        <v>40445</v>
      </c>
      <c r="G199" s="1012" t="s">
        <v>67</v>
      </c>
      <c r="H199" s="1015"/>
      <c r="I199" s="1015">
        <v>1915000</v>
      </c>
      <c r="J199" s="1015">
        <v>0</v>
      </c>
      <c r="K199" s="1015">
        <v>2135756.94</v>
      </c>
      <c r="L199" s="1012" t="s">
        <v>870</v>
      </c>
      <c r="M199" s="1015"/>
      <c r="N199" s="1015"/>
      <c r="O199" s="1016"/>
      <c r="P199" s="1015"/>
      <c r="Q199" s="1015"/>
      <c r="R199" s="1015"/>
    </row>
    <row r="200" spans="1:18">
      <c r="A200" s="1012" t="s">
        <v>271</v>
      </c>
      <c r="B200" s="1012" t="s">
        <v>283</v>
      </c>
      <c r="C200" s="1012" t="s">
        <v>272</v>
      </c>
      <c r="D200" s="1012" t="s">
        <v>273</v>
      </c>
      <c r="E200" s="1012" t="s">
        <v>246</v>
      </c>
      <c r="F200" s="1013">
        <v>42550</v>
      </c>
      <c r="G200" s="1012" t="s">
        <v>283</v>
      </c>
      <c r="H200" s="1015"/>
      <c r="I200" s="1015"/>
      <c r="J200" s="1015"/>
      <c r="K200" s="1015"/>
      <c r="L200" s="1012" t="s">
        <v>283</v>
      </c>
      <c r="M200" s="1015">
        <v>1915000</v>
      </c>
      <c r="N200" s="1015"/>
      <c r="O200" s="1016">
        <v>1915000</v>
      </c>
      <c r="P200" s="1015">
        <v>1</v>
      </c>
      <c r="Q200" s="1015"/>
      <c r="R200" s="1015"/>
    </row>
    <row r="201" spans="1:18" ht="14.3">
      <c r="A201" s="1012"/>
      <c r="B201" s="1012"/>
      <c r="C201" s="1012"/>
      <c r="D201" s="1012"/>
      <c r="E201" s="1012"/>
      <c r="F201" s="1019"/>
      <c r="G201" s="1020" t="s">
        <v>2973</v>
      </c>
      <c r="H201" s="1021">
        <f>SUM(H17:H200)</f>
        <v>363290000</v>
      </c>
      <c r="I201" s="1021">
        <f>SUM(I17:I200)</f>
        <v>206783000</v>
      </c>
      <c r="J201" s="1021">
        <f>SUM(J17:J200)</f>
        <v>22423999.999600001</v>
      </c>
      <c r="K201" s="1021">
        <f>SUM(K17:K200)</f>
        <v>587021375.86000001</v>
      </c>
      <c r="L201" s="1022"/>
      <c r="M201" s="1021">
        <f>SUM(M17:M200)</f>
        <v>520696944</v>
      </c>
      <c r="N201" s="1021">
        <f>SUM(N17:N200)</f>
        <v>0</v>
      </c>
      <c r="O201" s="1023"/>
      <c r="P201" s="1021"/>
      <c r="Q201" s="1021">
        <f>SUM(Q17:Q200)</f>
        <v>-26952056</v>
      </c>
      <c r="R201" s="1021">
        <f>SUM(R17:R200)</f>
        <v>0</v>
      </c>
    </row>
  </sheetData>
  <mergeCells count="5">
    <mergeCell ref="M15:P15"/>
    <mergeCell ref="B7:D7"/>
    <mergeCell ref="I2:K2"/>
    <mergeCell ref="B8:D8"/>
    <mergeCell ref="B9:D9"/>
  </mergeCells>
  <pageMargins left="0.7" right="0.7" top="0.75" bottom="0.75" header="0.3" footer="0.3"/>
  <pageSetup paperSize="5" scale="37" fitToHeight="0"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40"/>
  <sheetViews>
    <sheetView zoomScale="85" zoomScaleNormal="85" workbookViewId="0"/>
  </sheetViews>
  <sheetFormatPr defaultRowHeight="14.3"/>
  <cols>
    <col min="1" max="1" width="12.125" bestFit="1" customWidth="1"/>
    <col min="2" max="2" width="150.75" style="13" customWidth="1"/>
  </cols>
  <sheetData>
    <row r="1" spans="1:2">
      <c r="A1" s="753" t="s">
        <v>0</v>
      </c>
      <c r="B1" s="751" t="s">
        <v>428</v>
      </c>
    </row>
    <row r="2" spans="1:2">
      <c r="A2" s="753">
        <v>1</v>
      </c>
      <c r="B2" s="751" t="s">
        <v>307</v>
      </c>
    </row>
    <row r="3" spans="1:2">
      <c r="A3" s="753">
        <v>2</v>
      </c>
      <c r="B3" s="751" t="s">
        <v>308</v>
      </c>
    </row>
    <row r="4" spans="1:2" ht="26.5">
      <c r="A4" s="753">
        <v>3</v>
      </c>
      <c r="B4" s="751" t="s">
        <v>2939</v>
      </c>
    </row>
    <row r="5" spans="1:2">
      <c r="A5" s="753">
        <v>4</v>
      </c>
      <c r="B5" s="751" t="s">
        <v>2940</v>
      </c>
    </row>
    <row r="6" spans="1:2">
      <c r="A6" s="753">
        <v>5</v>
      </c>
      <c r="B6" s="751" t="s">
        <v>2941</v>
      </c>
    </row>
    <row r="7" spans="1:2" ht="26.5">
      <c r="A7" s="753">
        <v>6</v>
      </c>
      <c r="B7" s="751" t="s">
        <v>2942</v>
      </c>
    </row>
    <row r="8" spans="1:2" ht="39.4">
      <c r="A8" s="753">
        <v>7</v>
      </c>
      <c r="B8" s="751" t="s">
        <v>2943</v>
      </c>
    </row>
    <row r="9" spans="1:2" ht="26.5">
      <c r="A9" s="753">
        <v>8</v>
      </c>
      <c r="B9" s="751" t="s">
        <v>2978</v>
      </c>
    </row>
    <row r="10" spans="1:2" ht="39.4">
      <c r="A10" s="753">
        <v>9</v>
      </c>
      <c r="B10" s="751" t="s">
        <v>2944</v>
      </c>
    </row>
    <row r="11" spans="1:2" ht="26.5">
      <c r="A11" s="753">
        <v>10</v>
      </c>
      <c r="B11" s="751" t="s">
        <v>2945</v>
      </c>
    </row>
    <row r="12" spans="1:2" ht="39.4">
      <c r="A12" s="753">
        <v>11</v>
      </c>
      <c r="B12" s="751" t="s">
        <v>2946</v>
      </c>
    </row>
    <row r="13" spans="1:2" ht="39.4">
      <c r="A13" s="753">
        <v>12</v>
      </c>
      <c r="B13" s="751" t="s">
        <v>2979</v>
      </c>
    </row>
    <row r="14" spans="1:2" ht="39.4">
      <c r="A14" s="753">
        <v>13</v>
      </c>
      <c r="B14" s="751" t="s">
        <v>2980</v>
      </c>
    </row>
    <row r="15" spans="1:2" ht="39.4">
      <c r="A15" s="753">
        <v>14</v>
      </c>
      <c r="B15" s="751" t="s">
        <v>2981</v>
      </c>
    </row>
    <row r="16" spans="1:2" ht="39.4">
      <c r="A16" s="753">
        <v>15</v>
      </c>
      <c r="B16" s="751" t="s">
        <v>2982</v>
      </c>
    </row>
    <row r="17" spans="1:2" ht="39.4">
      <c r="A17" s="753">
        <v>16</v>
      </c>
      <c r="B17" s="751" t="s">
        <v>2983</v>
      </c>
    </row>
    <row r="18" spans="1:2" ht="39.4">
      <c r="A18" s="753">
        <v>17</v>
      </c>
      <c r="B18" s="751" t="s">
        <v>2984</v>
      </c>
    </row>
    <row r="19" spans="1:2" ht="39.4">
      <c r="A19" s="753">
        <v>18</v>
      </c>
      <c r="B19" s="751" t="s">
        <v>2985</v>
      </c>
    </row>
    <row r="20" spans="1:2" ht="39.4">
      <c r="A20" s="753">
        <v>19</v>
      </c>
      <c r="B20" s="751" t="s">
        <v>2986</v>
      </c>
    </row>
    <row r="21" spans="1:2" ht="39.4">
      <c r="A21" s="753">
        <v>20</v>
      </c>
      <c r="B21" s="751" t="s">
        <v>3038</v>
      </c>
    </row>
    <row r="22" spans="1:2" ht="39.4">
      <c r="A22" s="753">
        <v>21</v>
      </c>
      <c r="B22" s="751" t="s">
        <v>3039</v>
      </c>
    </row>
    <row r="23" spans="1:2" ht="39.4">
      <c r="A23" s="753">
        <v>22</v>
      </c>
      <c r="B23" s="751" t="s">
        <v>3040</v>
      </c>
    </row>
    <row r="24" spans="1:2" ht="39.4">
      <c r="A24" s="753">
        <v>23</v>
      </c>
      <c r="B24" s="751" t="s">
        <v>3041</v>
      </c>
    </row>
    <row r="25" spans="1:2" ht="39.4">
      <c r="A25" s="753">
        <v>24</v>
      </c>
      <c r="B25" s="751" t="s">
        <v>3042</v>
      </c>
    </row>
    <row r="26" spans="1:2" ht="39.4">
      <c r="A26" s="753">
        <v>25</v>
      </c>
      <c r="B26" s="751" t="s">
        <v>3043</v>
      </c>
    </row>
    <row r="27" spans="1:2" ht="39.4">
      <c r="A27" s="753">
        <v>26</v>
      </c>
      <c r="B27" s="751" t="s">
        <v>3044</v>
      </c>
    </row>
    <row r="28" spans="1:2" ht="39.4">
      <c r="A28" s="753">
        <v>27</v>
      </c>
      <c r="B28" s="751" t="s">
        <v>3045</v>
      </c>
    </row>
    <row r="29" spans="1:2" ht="39.4">
      <c r="A29" s="753">
        <v>28</v>
      </c>
      <c r="B29" s="751" t="s">
        <v>3046</v>
      </c>
    </row>
    <row r="30" spans="1:2" ht="39.4">
      <c r="A30" s="753">
        <v>29</v>
      </c>
      <c r="B30" s="751" t="s">
        <v>3047</v>
      </c>
    </row>
    <row r="31" spans="1:2" ht="39.4">
      <c r="A31" s="753">
        <v>30</v>
      </c>
      <c r="B31" s="751" t="s">
        <v>3048</v>
      </c>
    </row>
    <row r="32" spans="1:2" ht="39.4">
      <c r="A32" s="753">
        <v>31</v>
      </c>
      <c r="B32" s="751" t="s">
        <v>3049</v>
      </c>
    </row>
    <row r="33" spans="1:2" ht="39.4">
      <c r="A33" s="753">
        <v>32</v>
      </c>
      <c r="B33" s="751" t="s">
        <v>3050</v>
      </c>
    </row>
    <row r="34" spans="1:2" ht="39.4">
      <c r="A34" s="753">
        <v>33</v>
      </c>
      <c r="B34" s="751" t="s">
        <v>3051</v>
      </c>
    </row>
    <row r="35" spans="1:2" ht="39.4">
      <c r="A35" s="753">
        <v>34</v>
      </c>
      <c r="B35" s="751" t="s">
        <v>3052</v>
      </c>
    </row>
    <row r="36" spans="1:2" ht="39.4">
      <c r="A36" s="753">
        <v>35</v>
      </c>
      <c r="B36" s="751" t="s">
        <v>3053</v>
      </c>
    </row>
    <row r="37" spans="1:2" ht="39.4">
      <c r="A37" s="753">
        <v>36</v>
      </c>
      <c r="B37" s="751" t="s">
        <v>3054</v>
      </c>
    </row>
    <row r="38" spans="1:2" ht="39.4">
      <c r="A38" s="753">
        <v>37</v>
      </c>
      <c r="B38" s="751" t="s">
        <v>3055</v>
      </c>
    </row>
    <row r="39" spans="1:2" ht="39.4">
      <c r="A39" s="753">
        <v>38</v>
      </c>
      <c r="B39" s="751" t="s">
        <v>3056</v>
      </c>
    </row>
    <row r="40" spans="1:2">
      <c r="A40" s="753">
        <v>39</v>
      </c>
      <c r="B40" s="751" t="s">
        <v>3057</v>
      </c>
    </row>
  </sheetData>
  <pageMargins left="0.7" right="0.7" top="0.75" bottom="0.75" header="0.3" footer="0.3"/>
  <pageSetup paperSize="5" scale="99" fitToHeight="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23"/>
  <sheetViews>
    <sheetView view="pageBreakPreview" topLeftCell="A40" zoomScale="70" zoomScaleNormal="70" zoomScaleSheetLayoutView="70" zoomScalePageLayoutView="70" workbookViewId="0">
      <selection activeCell="R48" sqref="R48"/>
    </sheetView>
  </sheetViews>
  <sheetFormatPr defaultColWidth="9.125" defaultRowHeight="13.6"/>
  <cols>
    <col min="1" max="1" width="10.875" style="935" customWidth="1"/>
    <col min="2" max="2" width="12.125" style="935" customWidth="1"/>
    <col min="3" max="3" width="12.875" style="935" customWidth="1"/>
    <col min="4" max="4" width="22" style="956" bestFit="1" customWidth="1"/>
    <col min="5" max="5" width="18.375" style="956" customWidth="1"/>
    <col min="6" max="6" width="26.375" style="935" customWidth="1"/>
    <col min="7" max="7" width="21.875" style="935" customWidth="1"/>
    <col min="8" max="8" width="12.375" style="145" customWidth="1"/>
    <col min="9" max="9" width="5" style="145" customWidth="1"/>
    <col min="10" max="10" width="23.625" style="935" bestFit="1" customWidth="1"/>
    <col min="11" max="11" width="28.25" style="935" customWidth="1"/>
    <col min="12" max="12" width="19" style="935" customWidth="1"/>
    <col min="13" max="13" width="10" style="935" bestFit="1" customWidth="1"/>
    <col min="14" max="14" width="4.25" style="935" customWidth="1"/>
    <col min="15" max="15" width="24.625" style="935" bestFit="1" customWidth="1"/>
    <col min="16" max="16" width="6.875" style="935" customWidth="1"/>
    <col min="17" max="17" width="17.375" style="935" customWidth="1"/>
    <col min="18" max="18" width="18.375" style="935" customWidth="1"/>
    <col min="19" max="19" width="12.375" style="935" customWidth="1"/>
    <col min="20" max="20" width="32.375" style="935" customWidth="1"/>
    <col min="21" max="21" width="25.125" style="935" customWidth="1"/>
    <col min="22" max="22" width="19" style="935" customWidth="1"/>
    <col min="23" max="23" width="19.25" style="935" customWidth="1"/>
    <col min="24" max="24" width="17.25" style="831" bestFit="1" customWidth="1"/>
    <col min="25" max="16384" width="9.125" style="831"/>
  </cols>
  <sheetData>
    <row r="1" spans="1:23" ht="14.3">
      <c r="A1" s="1306" t="s">
        <v>446</v>
      </c>
      <c r="B1" s="1306"/>
      <c r="C1" s="1306"/>
      <c r="D1" s="1306"/>
      <c r="E1" s="1306"/>
      <c r="F1" s="1306"/>
      <c r="G1" s="1306"/>
      <c r="H1" s="1306"/>
      <c r="I1" s="1306"/>
      <c r="J1" s="1306"/>
      <c r="K1" s="1306"/>
      <c r="L1" s="1306"/>
      <c r="M1" s="1306"/>
      <c r="N1" s="1306"/>
      <c r="O1" s="1306"/>
      <c r="P1" s="1306"/>
      <c r="Q1" s="1306"/>
      <c r="R1" s="1306"/>
      <c r="S1" s="1306"/>
      <c r="T1" s="1306"/>
      <c r="U1" s="1306"/>
      <c r="V1" s="1306"/>
    </row>
    <row r="2" spans="1:23" ht="14.3">
      <c r="A2" s="1306"/>
      <c r="B2" s="1306"/>
      <c r="C2" s="1306"/>
      <c r="D2" s="1306"/>
      <c r="E2" s="1306"/>
      <c r="F2" s="1306"/>
      <c r="G2" s="1306"/>
      <c r="H2" s="1306"/>
      <c r="I2" s="1306"/>
      <c r="J2" s="1306"/>
      <c r="K2" s="1306"/>
      <c r="L2" s="1306"/>
      <c r="M2" s="1306"/>
      <c r="N2" s="1306"/>
      <c r="O2" s="1306"/>
      <c r="P2" s="1306"/>
      <c r="Q2" s="1306"/>
      <c r="R2" s="1306"/>
      <c r="S2" s="1306"/>
      <c r="T2" s="1306"/>
      <c r="U2" s="1306"/>
      <c r="V2" s="1306"/>
    </row>
    <row r="3" spans="1:23" s="47" customFormat="1" ht="14.95" thickBot="1"/>
    <row r="4" spans="1:23" ht="14.95" customHeight="1">
      <c r="A4" s="1307"/>
      <c r="B4" s="1307" t="s">
        <v>447</v>
      </c>
      <c r="C4" s="1310"/>
      <c r="D4" s="1310"/>
      <c r="E4" s="1310"/>
      <c r="F4" s="1310"/>
      <c r="G4" s="1310"/>
      <c r="H4" s="1310"/>
      <c r="I4" s="1311"/>
      <c r="J4" s="1315" t="s">
        <v>448</v>
      </c>
      <c r="K4" s="1316"/>
      <c r="L4" s="1316"/>
      <c r="M4" s="1316"/>
      <c r="N4" s="1317"/>
      <c r="O4" s="1343" t="s">
        <v>449</v>
      </c>
      <c r="P4" s="1344"/>
      <c r="Q4" s="1344"/>
      <c r="R4" s="1345"/>
      <c r="S4" s="1343" t="s">
        <v>450</v>
      </c>
      <c r="T4" s="1344"/>
      <c r="U4" s="1344"/>
      <c r="V4" s="1344"/>
      <c r="W4" s="1345"/>
    </row>
    <row r="5" spans="1:23" ht="14.3" customHeight="1">
      <c r="A5" s="1308"/>
      <c r="B5" s="1312"/>
      <c r="C5" s="1313"/>
      <c r="D5" s="1313"/>
      <c r="E5" s="1313"/>
      <c r="F5" s="1313"/>
      <c r="G5" s="1313"/>
      <c r="H5" s="1313"/>
      <c r="I5" s="1314"/>
      <c r="J5" s="1318"/>
      <c r="K5" s="1319"/>
      <c r="L5" s="1319"/>
      <c r="M5" s="1319"/>
      <c r="N5" s="1320"/>
      <c r="O5" s="1346"/>
      <c r="P5" s="1347"/>
      <c r="Q5" s="1347"/>
      <c r="R5" s="1348"/>
      <c r="S5" s="1346"/>
      <c r="T5" s="1347"/>
      <c r="U5" s="1347"/>
      <c r="V5" s="1347"/>
      <c r="W5" s="1348"/>
    </row>
    <row r="6" spans="1:23" ht="14.95" customHeight="1">
      <c r="A6" s="1308"/>
      <c r="B6" s="1260" t="s">
        <v>451</v>
      </c>
      <c r="C6" s="1260" t="s">
        <v>1</v>
      </c>
      <c r="D6" s="1289" t="s">
        <v>452</v>
      </c>
      <c r="E6" s="1292" t="s">
        <v>453</v>
      </c>
      <c r="F6" s="1294" t="s">
        <v>454</v>
      </c>
      <c r="G6" s="1292" t="s">
        <v>301</v>
      </c>
      <c r="H6" s="1266" t="s">
        <v>455</v>
      </c>
      <c r="I6" s="1281"/>
      <c r="J6" s="1297" t="s">
        <v>456</v>
      </c>
      <c r="K6" s="1278" t="s">
        <v>457</v>
      </c>
      <c r="L6" s="1278" t="s">
        <v>301</v>
      </c>
      <c r="M6" s="1266" t="s">
        <v>455</v>
      </c>
      <c r="N6" s="1281"/>
      <c r="O6" s="1263" t="s">
        <v>458</v>
      </c>
      <c r="P6" s="1284"/>
      <c r="Q6" s="1286" t="s">
        <v>459</v>
      </c>
      <c r="R6" s="1263" t="s">
        <v>460</v>
      </c>
      <c r="S6" s="1263" t="s">
        <v>1</v>
      </c>
      <c r="T6" s="1266" t="s">
        <v>457</v>
      </c>
      <c r="U6" s="1268" t="s">
        <v>461</v>
      </c>
      <c r="V6" s="1271" t="s">
        <v>462</v>
      </c>
      <c r="W6" s="1274" t="s">
        <v>463</v>
      </c>
    </row>
    <row r="7" spans="1:23" ht="14.95" customHeight="1">
      <c r="A7" s="1308"/>
      <c r="B7" s="1261"/>
      <c r="C7" s="1261"/>
      <c r="D7" s="1290"/>
      <c r="E7" s="1293"/>
      <c r="F7" s="1295"/>
      <c r="G7" s="1293"/>
      <c r="H7" s="1267"/>
      <c r="I7" s="1282"/>
      <c r="J7" s="1298"/>
      <c r="K7" s="1279"/>
      <c r="L7" s="1279"/>
      <c r="M7" s="1267"/>
      <c r="N7" s="1282"/>
      <c r="O7" s="1264"/>
      <c r="P7" s="1285"/>
      <c r="Q7" s="1287"/>
      <c r="R7" s="1264"/>
      <c r="S7" s="1264"/>
      <c r="T7" s="1267"/>
      <c r="U7" s="1269"/>
      <c r="V7" s="1272"/>
      <c r="W7" s="1275"/>
    </row>
    <row r="8" spans="1:23" ht="14.95" customHeight="1" thickBot="1">
      <c r="A8" s="1309"/>
      <c r="B8" s="1262"/>
      <c r="C8" s="1262"/>
      <c r="D8" s="1291"/>
      <c r="E8" s="1151"/>
      <c r="F8" s="1296"/>
      <c r="G8" s="1151"/>
      <c r="H8" s="1154"/>
      <c r="I8" s="1283"/>
      <c r="J8" s="1299"/>
      <c r="K8" s="1280"/>
      <c r="L8" s="1280"/>
      <c r="M8" s="1154"/>
      <c r="N8" s="1283"/>
      <c r="O8" s="1265"/>
      <c r="P8" s="1155"/>
      <c r="Q8" s="1288"/>
      <c r="R8" s="1265"/>
      <c r="S8" s="1265"/>
      <c r="T8" s="1154"/>
      <c r="U8" s="1270"/>
      <c r="V8" s="1273"/>
      <c r="W8" s="1276"/>
    </row>
    <row r="9" spans="1:23" ht="27.2">
      <c r="A9" s="1223" t="s">
        <v>464</v>
      </c>
      <c r="B9" s="1223" t="s">
        <v>465</v>
      </c>
      <c r="C9" s="48">
        <v>39811</v>
      </c>
      <c r="D9" s="958" t="s">
        <v>466</v>
      </c>
      <c r="E9" s="881" t="s">
        <v>467</v>
      </c>
      <c r="F9" s="49" t="s">
        <v>285</v>
      </c>
      <c r="G9" s="50">
        <v>5000000000</v>
      </c>
      <c r="H9" s="990" t="s">
        <v>468</v>
      </c>
      <c r="I9" s="991"/>
      <c r="J9" s="992">
        <v>40177</v>
      </c>
      <c r="K9" s="993" t="s">
        <v>469</v>
      </c>
      <c r="L9" s="50">
        <v>5000000000</v>
      </c>
      <c r="M9" s="994" t="s">
        <v>470</v>
      </c>
      <c r="N9" s="995"/>
      <c r="O9" s="1225" t="s">
        <v>464</v>
      </c>
      <c r="P9" s="1227" t="s">
        <v>471</v>
      </c>
      <c r="Q9" s="1229" t="s">
        <v>472</v>
      </c>
      <c r="R9" s="1303">
        <v>5937500000</v>
      </c>
      <c r="S9" s="1331">
        <v>41598</v>
      </c>
      <c r="T9" s="1337" t="s">
        <v>473</v>
      </c>
      <c r="U9" s="1349">
        <v>5925000000</v>
      </c>
      <c r="V9" s="1339" t="s">
        <v>470</v>
      </c>
      <c r="W9" s="1301">
        <v>0</v>
      </c>
    </row>
    <row r="10" spans="1:23" ht="14.3" customHeight="1">
      <c r="A10" s="1182"/>
      <c r="B10" s="1182"/>
      <c r="C10" s="1239">
        <v>39954</v>
      </c>
      <c r="D10" s="1166" t="s">
        <v>466</v>
      </c>
      <c r="E10" s="1240" t="s">
        <v>467</v>
      </c>
      <c r="F10" s="1341" t="s">
        <v>474</v>
      </c>
      <c r="G10" s="1141">
        <v>7500000000</v>
      </c>
      <c r="H10" s="1300" t="s">
        <v>468</v>
      </c>
      <c r="I10" s="1207">
        <v>22</v>
      </c>
      <c r="J10" s="1321">
        <v>40177</v>
      </c>
      <c r="K10" s="1333" t="s">
        <v>475</v>
      </c>
      <c r="L10" s="1220">
        <v>3000000000</v>
      </c>
      <c r="M10" s="1241" t="s">
        <v>470</v>
      </c>
      <c r="N10" s="1252"/>
      <c r="O10" s="1226"/>
      <c r="P10" s="1228"/>
      <c r="Q10" s="1212"/>
      <c r="R10" s="1304"/>
      <c r="S10" s="1332"/>
      <c r="T10" s="1338"/>
      <c r="U10" s="1350"/>
      <c r="V10" s="1340"/>
      <c r="W10" s="1302"/>
    </row>
    <row r="11" spans="1:23" ht="28.55" customHeight="1">
      <c r="A11" s="1182"/>
      <c r="B11" s="1182"/>
      <c r="C11" s="1239"/>
      <c r="D11" s="1166"/>
      <c r="E11" s="1240"/>
      <c r="F11" s="1341"/>
      <c r="G11" s="1141"/>
      <c r="H11" s="1300"/>
      <c r="I11" s="1209"/>
      <c r="J11" s="1322"/>
      <c r="K11" s="1334"/>
      <c r="L11" s="1222"/>
      <c r="M11" s="1251"/>
      <c r="N11" s="1253"/>
      <c r="O11" s="1248" t="s">
        <v>464</v>
      </c>
      <c r="P11" s="1245" t="s">
        <v>476</v>
      </c>
      <c r="Q11" s="1201" t="s">
        <v>31</v>
      </c>
      <c r="R11" s="1356">
        <v>0.63449999999999995</v>
      </c>
      <c r="S11" s="595">
        <v>41662</v>
      </c>
      <c r="T11" s="852" t="s">
        <v>477</v>
      </c>
      <c r="U11" s="853">
        <v>3023750000</v>
      </c>
      <c r="V11" s="852" t="s">
        <v>31</v>
      </c>
      <c r="W11" s="854">
        <v>0.36959999999999998</v>
      </c>
    </row>
    <row r="12" spans="1:23" ht="44.5" customHeight="1">
      <c r="A12" s="1182"/>
      <c r="B12" s="1182"/>
      <c r="C12" s="1254">
        <v>40177</v>
      </c>
      <c r="D12" s="1201" t="s">
        <v>466</v>
      </c>
      <c r="E12" s="1201" t="s">
        <v>467</v>
      </c>
      <c r="F12" s="1258" t="s">
        <v>474</v>
      </c>
      <c r="G12" s="1217">
        <v>1250000000</v>
      </c>
      <c r="H12" s="1204" t="s">
        <v>468</v>
      </c>
      <c r="I12" s="1207" t="s">
        <v>478</v>
      </c>
      <c r="J12" s="1321">
        <v>40542</v>
      </c>
      <c r="K12" s="1192" t="s">
        <v>475</v>
      </c>
      <c r="L12" s="1217">
        <v>5500000000</v>
      </c>
      <c r="M12" s="1241" t="s">
        <v>470</v>
      </c>
      <c r="N12" s="1252">
        <v>26</v>
      </c>
      <c r="O12" s="1249"/>
      <c r="P12" s="1246"/>
      <c r="Q12" s="1202"/>
      <c r="R12" s="1357"/>
      <c r="S12" s="595">
        <v>41744</v>
      </c>
      <c r="T12" s="852" t="s">
        <v>479</v>
      </c>
      <c r="U12" s="853">
        <v>2375000000</v>
      </c>
      <c r="V12" s="852" t="s">
        <v>31</v>
      </c>
      <c r="W12" s="854">
        <v>0.1709</v>
      </c>
    </row>
    <row r="13" spans="1:23" ht="44.5" customHeight="1">
      <c r="A13" s="1182"/>
      <c r="B13" s="1182"/>
      <c r="C13" s="1255"/>
      <c r="D13" s="1202"/>
      <c r="E13" s="1202"/>
      <c r="F13" s="1259"/>
      <c r="G13" s="1218"/>
      <c r="H13" s="1205"/>
      <c r="I13" s="1208"/>
      <c r="J13" s="1368"/>
      <c r="K13" s="1193"/>
      <c r="L13" s="1218"/>
      <c r="M13" s="1242"/>
      <c r="N13" s="1335"/>
      <c r="O13" s="1249"/>
      <c r="P13" s="1246"/>
      <c r="Q13" s="1202"/>
      <c r="R13" s="1357"/>
      <c r="S13" s="595">
        <v>41773</v>
      </c>
      <c r="T13" s="852" t="s">
        <v>480</v>
      </c>
      <c r="U13" s="853">
        <v>181141750</v>
      </c>
      <c r="V13" s="852" t="s">
        <v>31</v>
      </c>
      <c r="W13" s="854">
        <v>0.156</v>
      </c>
    </row>
    <row r="14" spans="1:23" ht="44.5" customHeight="1">
      <c r="A14" s="1182"/>
      <c r="B14" s="1182"/>
      <c r="C14" s="1255"/>
      <c r="D14" s="1202"/>
      <c r="E14" s="1202"/>
      <c r="F14" s="1259"/>
      <c r="G14" s="1218"/>
      <c r="H14" s="1205"/>
      <c r="I14" s="1208"/>
      <c r="J14" s="1368"/>
      <c r="K14" s="1193"/>
      <c r="L14" s="1218"/>
      <c r="M14" s="1242"/>
      <c r="N14" s="1335"/>
      <c r="O14" s="1249"/>
      <c r="P14" s="1246"/>
      <c r="Q14" s="1202"/>
      <c r="R14" s="1357"/>
      <c r="S14" s="595">
        <v>41894</v>
      </c>
      <c r="T14" s="852" t="s">
        <v>481</v>
      </c>
      <c r="U14" s="853">
        <v>218680700</v>
      </c>
      <c r="V14" s="852" t="s">
        <v>31</v>
      </c>
      <c r="W14" s="854">
        <v>0.13400000000000001</v>
      </c>
    </row>
    <row r="15" spans="1:23" ht="44.5" customHeight="1">
      <c r="A15" s="1182"/>
      <c r="B15" s="1182"/>
      <c r="C15" s="1255"/>
      <c r="D15" s="1202"/>
      <c r="E15" s="1202"/>
      <c r="F15" s="1259"/>
      <c r="G15" s="1218"/>
      <c r="H15" s="1205"/>
      <c r="I15" s="1208"/>
      <c r="J15" s="1368"/>
      <c r="K15" s="1193"/>
      <c r="L15" s="1218"/>
      <c r="M15" s="1242"/>
      <c r="N15" s="1335"/>
      <c r="O15" s="1249"/>
      <c r="P15" s="1246"/>
      <c r="Q15" s="1202"/>
      <c r="R15" s="1357"/>
      <c r="S15" s="595">
        <v>41928</v>
      </c>
      <c r="T15" s="852" t="s">
        <v>482</v>
      </c>
      <c r="U15" s="853">
        <v>245492604.60280001</v>
      </c>
      <c r="V15" s="852" t="s">
        <v>31</v>
      </c>
      <c r="W15" s="854">
        <v>0.114</v>
      </c>
    </row>
    <row r="16" spans="1:23" ht="44.5" customHeight="1">
      <c r="A16" s="1182"/>
      <c r="B16" s="1182"/>
      <c r="C16" s="1256"/>
      <c r="D16" s="1257"/>
      <c r="E16" s="1257"/>
      <c r="F16" s="1257"/>
      <c r="G16" s="1256"/>
      <c r="H16" s="1277"/>
      <c r="I16" s="1244"/>
      <c r="J16" s="1369"/>
      <c r="K16" s="1305"/>
      <c r="L16" s="1370"/>
      <c r="M16" s="1243"/>
      <c r="N16" s="1336"/>
      <c r="O16" s="1250"/>
      <c r="P16" s="1247"/>
      <c r="Q16" s="1305"/>
      <c r="R16" s="1358"/>
      <c r="S16" s="595">
        <v>41997</v>
      </c>
      <c r="T16" s="852" t="s">
        <v>483</v>
      </c>
      <c r="U16" s="853">
        <v>1277036382</v>
      </c>
      <c r="V16" s="852" t="s">
        <v>31</v>
      </c>
      <c r="W16" s="589">
        <v>0</v>
      </c>
    </row>
    <row r="17" spans="1:24" ht="44.5" customHeight="1" thickBot="1">
      <c r="A17" s="1224"/>
      <c r="B17" s="1224"/>
      <c r="C17" s="949">
        <v>40177</v>
      </c>
      <c r="D17" s="955" t="s">
        <v>466</v>
      </c>
      <c r="E17" s="532" t="s">
        <v>467</v>
      </c>
      <c r="F17" s="573" t="s">
        <v>484</v>
      </c>
      <c r="G17" s="592">
        <v>2540000000</v>
      </c>
      <c r="H17" s="540" t="s">
        <v>468</v>
      </c>
      <c r="I17" s="593"/>
      <c r="J17" s="996">
        <v>40603</v>
      </c>
      <c r="K17" s="997" t="s">
        <v>485</v>
      </c>
      <c r="L17" s="592">
        <v>2667000000</v>
      </c>
      <c r="M17" s="998" t="s">
        <v>470</v>
      </c>
      <c r="N17" s="1067">
        <v>27</v>
      </c>
      <c r="O17" s="1064" t="s">
        <v>464</v>
      </c>
      <c r="P17" s="1055">
        <v>27</v>
      </c>
      <c r="Q17" s="120" t="s">
        <v>486</v>
      </c>
      <c r="R17" s="1044">
        <v>2667000000</v>
      </c>
      <c r="S17" s="53">
        <v>40604</v>
      </c>
      <c r="T17" s="54" t="s">
        <v>487</v>
      </c>
      <c r="U17" s="973">
        <v>2667000000</v>
      </c>
      <c r="V17" s="55" t="s">
        <v>470</v>
      </c>
      <c r="W17" s="56">
        <v>0</v>
      </c>
    </row>
    <row r="18" spans="1:24" ht="28.55" customHeight="1">
      <c r="A18" s="1181" t="s">
        <v>488</v>
      </c>
      <c r="B18" s="1182" t="s">
        <v>465</v>
      </c>
      <c r="C18" s="877">
        <v>39811</v>
      </c>
      <c r="D18" s="57" t="s">
        <v>466</v>
      </c>
      <c r="E18" s="882" t="s">
        <v>489</v>
      </c>
      <c r="F18" s="882" t="s">
        <v>490</v>
      </c>
      <c r="G18" s="58">
        <v>884024131</v>
      </c>
      <c r="H18" s="862" t="s">
        <v>468</v>
      </c>
      <c r="I18" s="1066">
        <v>2</v>
      </c>
      <c r="J18" s="1043">
        <v>39962</v>
      </c>
      <c r="K18" s="1065" t="s">
        <v>491</v>
      </c>
      <c r="L18" s="421">
        <v>884024131</v>
      </c>
      <c r="M18" s="1041" t="s">
        <v>470</v>
      </c>
      <c r="N18" s="1068">
        <v>3</v>
      </c>
      <c r="O18" s="1056"/>
      <c r="P18" s="961"/>
      <c r="Q18" s="59"/>
      <c r="R18" s="999"/>
      <c r="S18" s="60"/>
      <c r="T18" s="61"/>
      <c r="U18" s="1000"/>
      <c r="V18" s="906"/>
      <c r="W18" s="914"/>
    </row>
    <row r="19" spans="1:24" ht="1.55" customHeight="1">
      <c r="A19" s="1181"/>
      <c r="B19" s="1182"/>
      <c r="C19" s="1254">
        <v>39813</v>
      </c>
      <c r="D19" s="1201" t="s">
        <v>466</v>
      </c>
      <c r="E19" s="1210" t="s">
        <v>489</v>
      </c>
      <c r="F19" s="1210" t="s">
        <v>492</v>
      </c>
      <c r="G19" s="1217">
        <v>13400000000</v>
      </c>
      <c r="H19" s="1179" t="s">
        <v>468</v>
      </c>
      <c r="I19" s="1351"/>
      <c r="J19" s="1048"/>
      <c r="K19" s="1058"/>
      <c r="L19" s="1059"/>
      <c r="M19" s="1042"/>
      <c r="N19" s="1069"/>
      <c r="O19" s="1351"/>
      <c r="P19" s="1374"/>
      <c r="Q19" s="1201"/>
      <c r="R19" s="1325"/>
      <c r="S19" s="1327"/>
      <c r="T19" s="1329"/>
      <c r="U19" s="1323"/>
      <c r="V19" s="1354"/>
      <c r="W19" s="62"/>
    </row>
    <row r="20" spans="1:24" ht="27.7" customHeight="1">
      <c r="A20" s="1181"/>
      <c r="B20" s="1182"/>
      <c r="C20" s="1342"/>
      <c r="D20" s="1203"/>
      <c r="E20" s="1212"/>
      <c r="F20" s="1212"/>
      <c r="G20" s="1219"/>
      <c r="H20" s="1180"/>
      <c r="I20" s="1352"/>
      <c r="J20" s="1001">
        <v>40004</v>
      </c>
      <c r="K20" s="1002" t="s">
        <v>493</v>
      </c>
      <c r="L20" s="916">
        <v>13400000000</v>
      </c>
      <c r="M20" s="1003" t="s">
        <v>470</v>
      </c>
      <c r="N20" s="1037">
        <v>7</v>
      </c>
      <c r="O20" s="1353"/>
      <c r="P20" s="1375"/>
      <c r="Q20" s="1203"/>
      <c r="R20" s="1326"/>
      <c r="S20" s="1328"/>
      <c r="T20" s="1330"/>
      <c r="U20" s="1324"/>
      <c r="V20" s="1355"/>
      <c r="W20" s="985"/>
    </row>
    <row r="21" spans="1:24" ht="28.55" customHeight="1">
      <c r="A21" s="1181"/>
      <c r="B21" s="1182"/>
      <c r="C21" s="840">
        <v>39925</v>
      </c>
      <c r="D21" s="893" t="s">
        <v>466</v>
      </c>
      <c r="E21" s="894" t="s">
        <v>489</v>
      </c>
      <c r="F21" s="894" t="s">
        <v>492</v>
      </c>
      <c r="G21" s="591">
        <v>2000000000</v>
      </c>
      <c r="H21" s="861" t="s">
        <v>468</v>
      </c>
      <c r="I21" s="922">
        <v>4</v>
      </c>
      <c r="J21" s="1004">
        <v>40004</v>
      </c>
      <c r="K21" s="1005" t="s">
        <v>493</v>
      </c>
      <c r="L21" s="851">
        <v>2000000000</v>
      </c>
      <c r="M21" s="1006" t="s">
        <v>470</v>
      </c>
      <c r="N21" s="1070">
        <v>7</v>
      </c>
      <c r="O21" s="1057" t="s">
        <v>494</v>
      </c>
      <c r="P21" s="1007" t="s">
        <v>495</v>
      </c>
      <c r="Q21" s="882" t="s">
        <v>7</v>
      </c>
      <c r="R21" s="1008">
        <v>2100000000</v>
      </c>
      <c r="S21" s="975">
        <v>40527</v>
      </c>
      <c r="T21" s="65" t="s">
        <v>496</v>
      </c>
      <c r="U21" s="921">
        <v>2139406777.5</v>
      </c>
      <c r="V21" s="912" t="s">
        <v>470</v>
      </c>
      <c r="W21" s="914">
        <v>0</v>
      </c>
    </row>
    <row r="22" spans="1:24" ht="28.55" customHeight="1">
      <c r="A22" s="1181"/>
      <c r="B22" s="1182"/>
      <c r="C22" s="1198">
        <v>39953</v>
      </c>
      <c r="D22" s="1201" t="s">
        <v>466</v>
      </c>
      <c r="E22" s="1201" t="s">
        <v>489</v>
      </c>
      <c r="F22" s="1201" t="s">
        <v>492</v>
      </c>
      <c r="G22" s="1217">
        <v>4000000000</v>
      </c>
      <c r="H22" s="1179" t="s">
        <v>468</v>
      </c>
      <c r="I22" s="1371">
        <v>5</v>
      </c>
      <c r="J22" s="1321">
        <v>40004</v>
      </c>
      <c r="K22" s="1192" t="s">
        <v>493</v>
      </c>
      <c r="L22" s="1213">
        <v>4000000000</v>
      </c>
      <c r="M22" s="1241" t="s">
        <v>470</v>
      </c>
      <c r="N22" s="1233">
        <v>7</v>
      </c>
      <c r="O22" s="1378" t="s">
        <v>494</v>
      </c>
      <c r="P22" s="1245" t="s">
        <v>497</v>
      </c>
      <c r="Q22" s="1236" t="s">
        <v>31</v>
      </c>
      <c r="R22" s="1325">
        <v>0.60799999999999998</v>
      </c>
      <c r="S22" s="590">
        <v>40500</v>
      </c>
      <c r="T22" s="850" t="s">
        <v>498</v>
      </c>
      <c r="U22" s="1009">
        <v>11743303903</v>
      </c>
      <c r="V22" s="849" t="s">
        <v>31</v>
      </c>
      <c r="W22" s="66">
        <v>0.36899999999999999</v>
      </c>
    </row>
    <row r="23" spans="1:24" ht="28.55" customHeight="1">
      <c r="A23" s="1181"/>
      <c r="B23" s="1182"/>
      <c r="C23" s="1199"/>
      <c r="D23" s="1202"/>
      <c r="E23" s="1202"/>
      <c r="F23" s="1202"/>
      <c r="G23" s="1218"/>
      <c r="H23" s="1216"/>
      <c r="I23" s="1372"/>
      <c r="J23" s="1368"/>
      <c r="K23" s="1193"/>
      <c r="L23" s="1214"/>
      <c r="M23" s="1242"/>
      <c r="N23" s="1234"/>
      <c r="O23" s="1379"/>
      <c r="P23" s="1246"/>
      <c r="Q23" s="1237"/>
      <c r="R23" s="1376"/>
      <c r="S23" s="581">
        <v>40508</v>
      </c>
      <c r="T23" s="850" t="s">
        <v>498</v>
      </c>
      <c r="U23" s="1009">
        <v>1761495577.3</v>
      </c>
      <c r="V23" s="849" t="s">
        <v>31</v>
      </c>
      <c r="W23" s="589">
        <v>0.32040000000000002</v>
      </c>
    </row>
    <row r="24" spans="1:24" ht="28.55" customHeight="1">
      <c r="A24" s="1181"/>
      <c r="B24" s="1182"/>
      <c r="C24" s="1199"/>
      <c r="D24" s="1202"/>
      <c r="E24" s="1202"/>
      <c r="F24" s="1202"/>
      <c r="G24" s="1218"/>
      <c r="H24" s="1216"/>
      <c r="I24" s="1372"/>
      <c r="J24" s="1368"/>
      <c r="K24" s="1193"/>
      <c r="L24" s="1214"/>
      <c r="M24" s="1242"/>
      <c r="N24" s="1234"/>
      <c r="O24" s="1379"/>
      <c r="P24" s="1246"/>
      <c r="Q24" s="1237"/>
      <c r="R24" s="1376"/>
      <c r="S24" s="581">
        <v>41264</v>
      </c>
      <c r="T24" s="588" t="s">
        <v>499</v>
      </c>
      <c r="U24" s="1009">
        <v>5500000000</v>
      </c>
      <c r="V24" s="849" t="s">
        <v>31</v>
      </c>
      <c r="W24" s="589">
        <v>0.21970000000000001</v>
      </c>
    </row>
    <row r="25" spans="1:24" ht="28.55" customHeight="1">
      <c r="A25" s="1181"/>
      <c r="B25" s="1182"/>
      <c r="C25" s="1199"/>
      <c r="D25" s="1202"/>
      <c r="E25" s="1202"/>
      <c r="F25" s="1202"/>
      <c r="G25" s="1218"/>
      <c r="H25" s="1216"/>
      <c r="I25" s="1372"/>
      <c r="J25" s="1368"/>
      <c r="K25" s="1193"/>
      <c r="L25" s="1214"/>
      <c r="M25" s="1242"/>
      <c r="N25" s="1234"/>
      <c r="O25" s="1379"/>
      <c r="P25" s="1246"/>
      <c r="Q25" s="1237"/>
      <c r="R25" s="1376"/>
      <c r="S25" s="581">
        <v>41375</v>
      </c>
      <c r="T25" s="588" t="s">
        <v>500</v>
      </c>
      <c r="U25" s="1009">
        <v>1637839843.6800001</v>
      </c>
      <c r="V25" s="849" t="s">
        <v>31</v>
      </c>
      <c r="W25" s="589">
        <v>0.1769</v>
      </c>
    </row>
    <row r="26" spans="1:24" ht="28.55" customHeight="1">
      <c r="A26" s="1181"/>
      <c r="B26" s="1182"/>
      <c r="C26" s="1199"/>
      <c r="D26" s="1202"/>
      <c r="E26" s="1202"/>
      <c r="F26" s="1202"/>
      <c r="G26" s="1218"/>
      <c r="H26" s="1216"/>
      <c r="I26" s="1372"/>
      <c r="J26" s="1368"/>
      <c r="K26" s="1193"/>
      <c r="L26" s="1214"/>
      <c r="M26" s="1242"/>
      <c r="N26" s="1234"/>
      <c r="O26" s="1379"/>
      <c r="P26" s="1246"/>
      <c r="Q26" s="1237"/>
      <c r="R26" s="1376"/>
      <c r="S26" s="581">
        <v>41437</v>
      </c>
      <c r="T26" s="588" t="s">
        <v>501</v>
      </c>
      <c r="U26" s="1009">
        <v>1031700000</v>
      </c>
      <c r="V26" s="849" t="s">
        <v>31</v>
      </c>
      <c r="W26" s="589">
        <v>0.13800000000000001</v>
      </c>
    </row>
    <row r="27" spans="1:24" ht="28.55" customHeight="1">
      <c r="A27" s="1181"/>
      <c r="B27" s="1182"/>
      <c r="C27" s="1199"/>
      <c r="D27" s="1202"/>
      <c r="E27" s="1202"/>
      <c r="F27" s="1202"/>
      <c r="G27" s="1218"/>
      <c r="H27" s="1216"/>
      <c r="I27" s="1372"/>
      <c r="J27" s="1368"/>
      <c r="K27" s="1193"/>
      <c r="L27" s="1214"/>
      <c r="M27" s="1242"/>
      <c r="N27" s="1234"/>
      <c r="O27" s="1379"/>
      <c r="P27" s="1246"/>
      <c r="Q27" s="1237"/>
      <c r="R27" s="1376"/>
      <c r="S27" s="581">
        <v>41530</v>
      </c>
      <c r="T27" s="588" t="s">
        <v>502</v>
      </c>
      <c r="U27" s="1009">
        <v>3822724831.6700001</v>
      </c>
      <c r="V27" s="849" t="s">
        <v>31</v>
      </c>
      <c r="W27" s="589">
        <v>7.3209999999999997E-2</v>
      </c>
    </row>
    <row r="28" spans="1:24" ht="28.55" customHeight="1">
      <c r="A28" s="1181"/>
      <c r="B28" s="1182"/>
      <c r="C28" s="1199"/>
      <c r="D28" s="1202"/>
      <c r="E28" s="1202"/>
      <c r="F28" s="1202"/>
      <c r="G28" s="1218"/>
      <c r="H28" s="1216"/>
      <c r="I28" s="1372"/>
      <c r="J28" s="1368"/>
      <c r="K28" s="1193"/>
      <c r="L28" s="1214"/>
      <c r="M28" s="1242"/>
      <c r="N28" s="1234"/>
      <c r="O28" s="1379"/>
      <c r="P28" s="1246"/>
      <c r="Q28" s="1237"/>
      <c r="R28" s="1376"/>
      <c r="S28" s="581">
        <v>41598</v>
      </c>
      <c r="T28" s="588" t="s">
        <v>503</v>
      </c>
      <c r="U28" s="1009">
        <v>2563441956.2800002</v>
      </c>
      <c r="V28" s="849" t="s">
        <v>31</v>
      </c>
      <c r="W28" s="589">
        <v>2.2409999999999999E-2</v>
      </c>
    </row>
    <row r="29" spans="1:24" ht="28.55" customHeight="1">
      <c r="A29" s="1181"/>
      <c r="B29" s="1182"/>
      <c r="C29" s="1200"/>
      <c r="D29" s="1203"/>
      <c r="E29" s="1203"/>
      <c r="F29" s="1203"/>
      <c r="G29" s="1219"/>
      <c r="H29" s="1180"/>
      <c r="I29" s="1373"/>
      <c r="J29" s="1322"/>
      <c r="K29" s="1194"/>
      <c r="L29" s="1215"/>
      <c r="M29" s="1251"/>
      <c r="N29" s="1235"/>
      <c r="O29" s="1380"/>
      <c r="P29" s="1377"/>
      <c r="Q29" s="1238"/>
      <c r="R29" s="1326"/>
      <c r="S29" s="581">
        <v>41617</v>
      </c>
      <c r="T29" s="588" t="s">
        <v>504</v>
      </c>
      <c r="U29" s="1009">
        <v>1208249982.0599999</v>
      </c>
      <c r="V29" s="849" t="s">
        <v>31</v>
      </c>
      <c r="W29" s="589">
        <v>0</v>
      </c>
    </row>
    <row r="30" spans="1:24" ht="28.55" customHeight="1">
      <c r="A30" s="1181"/>
      <c r="B30" s="1182"/>
      <c r="C30" s="1195">
        <v>39960</v>
      </c>
      <c r="D30" s="1201" t="s">
        <v>466</v>
      </c>
      <c r="E30" s="1210" t="s">
        <v>489</v>
      </c>
      <c r="F30" s="1210" t="s">
        <v>492</v>
      </c>
      <c r="G30" s="1220">
        <v>360624198</v>
      </c>
      <c r="H30" s="1204" t="s">
        <v>468</v>
      </c>
      <c r="I30" s="1207">
        <v>6</v>
      </c>
      <c r="J30" s="1183">
        <v>40004</v>
      </c>
      <c r="K30" s="1186" t="s">
        <v>493</v>
      </c>
      <c r="L30" s="1213">
        <v>360624198</v>
      </c>
      <c r="M30" s="1189" t="s">
        <v>470</v>
      </c>
      <c r="N30" s="1362">
        <v>7</v>
      </c>
      <c r="O30" s="1365" t="s">
        <v>505</v>
      </c>
      <c r="P30" s="1230" t="s">
        <v>506</v>
      </c>
      <c r="Q30" s="1210" t="s">
        <v>490</v>
      </c>
      <c r="R30" s="1359">
        <v>7072488605</v>
      </c>
      <c r="S30" s="581">
        <v>40004</v>
      </c>
      <c r="T30" s="588" t="s">
        <v>507</v>
      </c>
      <c r="U30" s="836">
        <v>360624198</v>
      </c>
      <c r="V30" s="849" t="s">
        <v>490</v>
      </c>
      <c r="W30" s="579">
        <v>6711864407</v>
      </c>
      <c r="X30" s="67"/>
    </row>
    <row r="31" spans="1:24" ht="28.55" customHeight="1">
      <c r="A31" s="1181"/>
      <c r="B31" s="1182"/>
      <c r="C31" s="1196"/>
      <c r="D31" s="1202"/>
      <c r="E31" s="1211"/>
      <c r="F31" s="1211"/>
      <c r="G31" s="1221"/>
      <c r="H31" s="1205"/>
      <c r="I31" s="1208"/>
      <c r="J31" s="1184"/>
      <c r="K31" s="1187"/>
      <c r="L31" s="1214"/>
      <c r="M31" s="1190"/>
      <c r="N31" s="1363"/>
      <c r="O31" s="1366"/>
      <c r="P31" s="1231"/>
      <c r="Q31" s="1211"/>
      <c r="R31" s="1360"/>
      <c r="S31" s="68">
        <v>40165</v>
      </c>
      <c r="T31" s="588" t="s">
        <v>507</v>
      </c>
      <c r="U31" s="910">
        <v>1000000000</v>
      </c>
      <c r="V31" s="849" t="s">
        <v>490</v>
      </c>
      <c r="W31" s="579">
        <v>5711864407</v>
      </c>
      <c r="X31" s="67"/>
    </row>
    <row r="32" spans="1:24" ht="28.55" customHeight="1">
      <c r="A32" s="1181"/>
      <c r="B32" s="1182"/>
      <c r="C32" s="1196"/>
      <c r="D32" s="1202"/>
      <c r="E32" s="1211"/>
      <c r="F32" s="1211"/>
      <c r="G32" s="1221"/>
      <c r="H32" s="1205"/>
      <c r="I32" s="1208"/>
      <c r="J32" s="1184"/>
      <c r="K32" s="1187"/>
      <c r="L32" s="1214"/>
      <c r="M32" s="1190"/>
      <c r="N32" s="1363"/>
      <c r="O32" s="1366"/>
      <c r="P32" s="1231"/>
      <c r="Q32" s="1211"/>
      <c r="R32" s="1360"/>
      <c r="S32" s="68">
        <v>40199</v>
      </c>
      <c r="T32" s="588" t="s">
        <v>507</v>
      </c>
      <c r="U32" s="910">
        <v>35084421.25</v>
      </c>
      <c r="V32" s="849" t="s">
        <v>490</v>
      </c>
      <c r="W32" s="914">
        <v>5676779985.75</v>
      </c>
      <c r="X32" s="67"/>
    </row>
    <row r="33" spans="1:24" ht="28.55" customHeight="1">
      <c r="A33" s="1181"/>
      <c r="B33" s="1182"/>
      <c r="C33" s="1196"/>
      <c r="D33" s="1202"/>
      <c r="E33" s="1211"/>
      <c r="F33" s="1211"/>
      <c r="G33" s="1221"/>
      <c r="H33" s="1205"/>
      <c r="I33" s="1208"/>
      <c r="J33" s="1184"/>
      <c r="K33" s="1187"/>
      <c r="L33" s="1214"/>
      <c r="M33" s="1190"/>
      <c r="N33" s="1363"/>
      <c r="O33" s="1366"/>
      <c r="P33" s="1231"/>
      <c r="Q33" s="1211"/>
      <c r="R33" s="1360"/>
      <c r="S33" s="68">
        <v>40268</v>
      </c>
      <c r="T33" s="588" t="s">
        <v>507</v>
      </c>
      <c r="U33" s="910">
        <v>1000000000</v>
      </c>
      <c r="V33" s="849" t="s">
        <v>490</v>
      </c>
      <c r="W33" s="914">
        <v>4676779986</v>
      </c>
      <c r="X33" s="67"/>
    </row>
    <row r="34" spans="1:24" ht="28.55" customHeight="1">
      <c r="A34" s="1181"/>
      <c r="B34" s="1182"/>
      <c r="C34" s="1197"/>
      <c r="D34" s="1203"/>
      <c r="E34" s="1212"/>
      <c r="F34" s="1212"/>
      <c r="G34" s="1222"/>
      <c r="H34" s="1206"/>
      <c r="I34" s="1209"/>
      <c r="J34" s="1185"/>
      <c r="K34" s="1188"/>
      <c r="L34" s="1215"/>
      <c r="M34" s="1191"/>
      <c r="N34" s="1364"/>
      <c r="O34" s="1367"/>
      <c r="P34" s="1232"/>
      <c r="Q34" s="1212"/>
      <c r="R34" s="1361"/>
      <c r="S34" s="581">
        <v>40288</v>
      </c>
      <c r="T34" s="588" t="s">
        <v>496</v>
      </c>
      <c r="U34" s="848">
        <v>4676779986</v>
      </c>
      <c r="V34" s="587" t="s">
        <v>470</v>
      </c>
      <c r="W34" s="579">
        <v>0</v>
      </c>
    </row>
    <row r="35" spans="1:24" ht="28.55" customHeight="1">
      <c r="A35" s="1181"/>
      <c r="B35" s="1182"/>
      <c r="C35" s="877">
        <v>39967</v>
      </c>
      <c r="D35" s="923" t="s">
        <v>466</v>
      </c>
      <c r="E35" s="882" t="s">
        <v>489</v>
      </c>
      <c r="F35" s="69" t="s">
        <v>492</v>
      </c>
      <c r="G35" s="908">
        <f>23027511395+7072488605</f>
        <v>30100000000</v>
      </c>
      <c r="H35" s="915" t="s">
        <v>468</v>
      </c>
      <c r="I35" s="70">
        <v>8</v>
      </c>
      <c r="J35" s="867">
        <v>40004</v>
      </c>
      <c r="K35" s="847" t="s">
        <v>493</v>
      </c>
      <c r="L35" s="71">
        <v>22041706310</v>
      </c>
      <c r="M35" s="873" t="s">
        <v>470</v>
      </c>
      <c r="N35" s="82">
        <v>9</v>
      </c>
      <c r="O35" s="72"/>
      <c r="P35" s="73"/>
      <c r="Q35" s="74"/>
      <c r="R35" s="550"/>
      <c r="S35" s="75"/>
      <c r="T35" s="76"/>
      <c r="U35" s="910"/>
      <c r="V35" s="77"/>
      <c r="W35" s="985"/>
    </row>
    <row r="36" spans="1:24" ht="28.55" customHeight="1">
      <c r="A36" s="1181"/>
      <c r="B36" s="1182"/>
      <c r="C36" s="840"/>
      <c r="D36" s="892"/>
      <c r="E36" s="945"/>
      <c r="F36" s="913"/>
      <c r="G36" s="904"/>
      <c r="H36" s="586"/>
      <c r="I36" s="78"/>
      <c r="J36" s="1071">
        <v>40004</v>
      </c>
      <c r="K36" s="1053" t="s">
        <v>508</v>
      </c>
      <c r="L36" s="1051">
        <v>7072488605</v>
      </c>
      <c r="M36" s="551" t="s">
        <v>470</v>
      </c>
      <c r="N36" s="82">
        <v>9</v>
      </c>
      <c r="O36" s="583"/>
      <c r="P36" s="585"/>
      <c r="Q36" s="74"/>
      <c r="R36" s="64"/>
      <c r="S36" s="75"/>
      <c r="T36" s="584"/>
      <c r="U36" s="910"/>
      <c r="V36" s="77"/>
      <c r="W36" s="985"/>
    </row>
    <row r="37" spans="1:24" ht="27.2">
      <c r="A37" s="1181"/>
      <c r="B37" s="1182"/>
      <c r="C37" s="840"/>
      <c r="D37" s="892"/>
      <c r="E37" s="945"/>
      <c r="F37" s="913"/>
      <c r="G37" s="904"/>
      <c r="H37" s="905"/>
      <c r="I37" s="79"/>
      <c r="J37" s="867">
        <v>40004</v>
      </c>
      <c r="K37" s="870" t="s">
        <v>509</v>
      </c>
      <c r="L37" s="908">
        <v>985805085</v>
      </c>
      <c r="M37" s="873" t="s">
        <v>470</v>
      </c>
      <c r="N37" s="887">
        <v>9</v>
      </c>
      <c r="O37" s="72" t="s">
        <v>510</v>
      </c>
      <c r="P37" s="63">
        <v>29</v>
      </c>
      <c r="Q37" s="74" t="s">
        <v>490</v>
      </c>
      <c r="R37" s="64">
        <v>985805085</v>
      </c>
      <c r="S37" s="68">
        <v>40633</v>
      </c>
      <c r="T37" s="80" t="s">
        <v>507</v>
      </c>
      <c r="U37" s="910">
        <v>50000000</v>
      </c>
      <c r="V37" s="81" t="s">
        <v>511</v>
      </c>
      <c r="W37" s="914" t="s">
        <v>470</v>
      </c>
    </row>
    <row r="38" spans="1:24" ht="28.55" customHeight="1">
      <c r="A38" s="863"/>
      <c r="B38" s="864"/>
      <c r="C38" s="840"/>
      <c r="D38" s="892"/>
      <c r="E38" s="945"/>
      <c r="F38" s="913"/>
      <c r="G38" s="904"/>
      <c r="H38" s="905"/>
      <c r="I38" s="79"/>
      <c r="J38" s="552"/>
      <c r="K38" s="847"/>
      <c r="L38" s="904"/>
      <c r="M38" s="551"/>
      <c r="N38" s="82"/>
      <c r="O38" s="583"/>
      <c r="P38" s="582"/>
      <c r="Q38" s="846"/>
      <c r="R38" s="550"/>
      <c r="S38" s="581">
        <v>40638</v>
      </c>
      <c r="T38" s="544" t="s">
        <v>507</v>
      </c>
      <c r="U38" s="836">
        <v>45000000</v>
      </c>
      <c r="V38" s="81" t="s">
        <v>511</v>
      </c>
      <c r="W38" s="914" t="s">
        <v>470</v>
      </c>
    </row>
    <row r="39" spans="1:24" ht="28.55" customHeight="1">
      <c r="A39" s="863"/>
      <c r="B39" s="864"/>
      <c r="C39" s="840"/>
      <c r="D39" s="892"/>
      <c r="E39" s="945"/>
      <c r="F39" s="913"/>
      <c r="G39" s="904"/>
      <c r="H39" s="905"/>
      <c r="I39" s="79"/>
      <c r="J39" s="552"/>
      <c r="K39" s="847"/>
      <c r="L39" s="904"/>
      <c r="M39" s="551"/>
      <c r="N39" s="82"/>
      <c r="O39" s="583"/>
      <c r="P39" s="582"/>
      <c r="Q39" s="846"/>
      <c r="R39" s="550"/>
      <c r="S39" s="581">
        <v>40666</v>
      </c>
      <c r="T39" s="544" t="s">
        <v>507</v>
      </c>
      <c r="U39" s="836">
        <v>15887795</v>
      </c>
      <c r="V39" s="81" t="s">
        <v>511</v>
      </c>
      <c r="W39" s="579" t="s">
        <v>470</v>
      </c>
    </row>
    <row r="40" spans="1:24" ht="28.55" customHeight="1">
      <c r="A40" s="863"/>
      <c r="B40" s="864"/>
      <c r="C40" s="840"/>
      <c r="D40" s="892"/>
      <c r="E40" s="945"/>
      <c r="F40" s="913"/>
      <c r="G40" s="904"/>
      <c r="H40" s="905"/>
      <c r="I40" s="79"/>
      <c r="J40" s="552"/>
      <c r="K40" s="847"/>
      <c r="L40" s="904"/>
      <c r="M40" s="551"/>
      <c r="N40" s="82"/>
      <c r="O40" s="583"/>
      <c r="P40" s="582"/>
      <c r="Q40" s="846"/>
      <c r="R40" s="550"/>
      <c r="S40" s="581">
        <v>40893</v>
      </c>
      <c r="T40" s="544" t="s">
        <v>507</v>
      </c>
      <c r="U40" s="836">
        <v>144444.04</v>
      </c>
      <c r="V40" s="81" t="s">
        <v>511</v>
      </c>
      <c r="W40" s="83" t="s">
        <v>470</v>
      </c>
    </row>
    <row r="41" spans="1:24" ht="28.55" customHeight="1">
      <c r="A41" s="863"/>
      <c r="B41" s="864"/>
      <c r="C41" s="876"/>
      <c r="D41" s="900"/>
      <c r="E41" s="84"/>
      <c r="F41" s="85"/>
      <c r="G41" s="934"/>
      <c r="H41" s="902"/>
      <c r="I41" s="896"/>
      <c r="J41" s="866"/>
      <c r="K41" s="869"/>
      <c r="L41" s="934"/>
      <c r="M41" s="872"/>
      <c r="N41" s="886"/>
      <c r="O41" s="86"/>
      <c r="P41" s="87"/>
      <c r="Q41" s="88"/>
      <c r="R41" s="930"/>
      <c r="S41" s="89">
        <v>40900</v>
      </c>
      <c r="T41" s="90" t="s">
        <v>507</v>
      </c>
      <c r="U41" s="91">
        <v>18890294</v>
      </c>
      <c r="V41" s="81" t="s">
        <v>511</v>
      </c>
      <c r="W41" s="83" t="s">
        <v>470</v>
      </c>
    </row>
    <row r="42" spans="1:24" ht="28.55" customHeight="1">
      <c r="A42" s="863"/>
      <c r="B42" s="864"/>
      <c r="C42" s="875"/>
      <c r="D42" s="899"/>
      <c r="E42" s="959"/>
      <c r="F42" s="576"/>
      <c r="G42" s="907"/>
      <c r="H42" s="901"/>
      <c r="I42" s="895"/>
      <c r="J42" s="865"/>
      <c r="K42" s="868"/>
      <c r="L42" s="907"/>
      <c r="M42" s="871"/>
      <c r="N42" s="885"/>
      <c r="O42" s="92"/>
      <c r="P42" s="575"/>
      <c r="Q42" s="574"/>
      <c r="R42" s="929"/>
      <c r="S42" s="93">
        <v>40919</v>
      </c>
      <c r="T42" s="580" t="s">
        <v>507</v>
      </c>
      <c r="U42" s="909">
        <v>6713489</v>
      </c>
      <c r="V42" s="81" t="s">
        <v>511</v>
      </c>
      <c r="W42" s="83" t="s">
        <v>470</v>
      </c>
    </row>
    <row r="43" spans="1:24" ht="28.55" customHeight="1">
      <c r="A43" s="863"/>
      <c r="B43" s="864"/>
      <c r="C43" s="840"/>
      <c r="D43" s="892"/>
      <c r="E43" s="945"/>
      <c r="F43" s="913"/>
      <c r="G43" s="904"/>
      <c r="H43" s="905"/>
      <c r="I43" s="79"/>
      <c r="J43" s="552"/>
      <c r="K43" s="847"/>
      <c r="L43" s="904"/>
      <c r="M43" s="551"/>
      <c r="N43" s="82"/>
      <c r="O43" s="583"/>
      <c r="P43" s="582"/>
      <c r="Q43" s="846"/>
      <c r="R43" s="550"/>
      <c r="S43" s="581">
        <v>41205</v>
      </c>
      <c r="T43" s="544" t="s">
        <v>507</v>
      </c>
      <c r="U43" s="836">
        <v>435096.61</v>
      </c>
      <c r="V43" s="81" t="s">
        <v>511</v>
      </c>
      <c r="W43" s="83" t="s">
        <v>470</v>
      </c>
    </row>
    <row r="44" spans="1:24" ht="28.55" customHeight="1">
      <c r="A44" s="863"/>
      <c r="B44" s="864"/>
      <c r="C44" s="876"/>
      <c r="D44" s="900"/>
      <c r="E44" s="84"/>
      <c r="F44" s="85"/>
      <c r="G44" s="934"/>
      <c r="H44" s="902"/>
      <c r="I44" s="896"/>
      <c r="J44" s="866"/>
      <c r="K44" s="869"/>
      <c r="L44" s="934"/>
      <c r="M44" s="872"/>
      <c r="N44" s="886"/>
      <c r="O44" s="86"/>
      <c r="P44" s="87"/>
      <c r="Q44" s="88"/>
      <c r="R44" s="930"/>
      <c r="S44" s="89">
        <v>41416</v>
      </c>
      <c r="T44" s="90" t="s">
        <v>507</v>
      </c>
      <c r="U44" s="91">
        <v>10048967.539999999</v>
      </c>
      <c r="V44" s="81" t="s">
        <v>511</v>
      </c>
      <c r="W44" s="83" t="s">
        <v>470</v>
      </c>
    </row>
    <row r="45" spans="1:24" ht="28.55" customHeight="1">
      <c r="A45" s="863"/>
      <c r="B45" s="864"/>
      <c r="C45" s="840"/>
      <c r="D45" s="892"/>
      <c r="E45" s="945"/>
      <c r="F45" s="913"/>
      <c r="G45" s="904"/>
      <c r="H45" s="905"/>
      <c r="I45" s="79"/>
      <c r="J45" s="552"/>
      <c r="K45" s="847"/>
      <c r="L45" s="904"/>
      <c r="M45" s="551"/>
      <c r="N45" s="82"/>
      <c r="O45" s="583"/>
      <c r="P45" s="582"/>
      <c r="Q45" s="846"/>
      <c r="R45" s="550"/>
      <c r="S45" s="581">
        <v>41537</v>
      </c>
      <c r="T45" s="544" t="s">
        <v>507</v>
      </c>
      <c r="U45" s="836">
        <v>11832876.93</v>
      </c>
      <c r="V45" s="81" t="s">
        <v>511</v>
      </c>
      <c r="W45" s="83" t="s">
        <v>470</v>
      </c>
    </row>
    <row r="46" spans="1:24" ht="28.55" customHeight="1">
      <c r="A46" s="863"/>
      <c r="B46" s="864"/>
      <c r="C46" s="876"/>
      <c r="D46" s="900"/>
      <c r="E46" s="84"/>
      <c r="F46" s="85"/>
      <c r="G46" s="934"/>
      <c r="H46" s="902"/>
      <c r="I46" s="896"/>
      <c r="J46" s="866"/>
      <c r="K46" s="869"/>
      <c r="L46" s="934"/>
      <c r="M46" s="872"/>
      <c r="N46" s="886"/>
      <c r="O46" s="86"/>
      <c r="P46" s="87"/>
      <c r="Q46" s="88"/>
      <c r="R46" s="930"/>
      <c r="S46" s="89">
        <v>41635</v>
      </c>
      <c r="T46" s="90" t="s">
        <v>507</v>
      </c>
      <c r="U46" s="91">
        <v>410704.88</v>
      </c>
      <c r="V46" s="81" t="s">
        <v>511</v>
      </c>
      <c r="W46" s="83" t="s">
        <v>470</v>
      </c>
    </row>
    <row r="47" spans="1:24" ht="28.55" customHeight="1">
      <c r="A47" s="863"/>
      <c r="B47" s="864"/>
      <c r="C47" s="840"/>
      <c r="D47" s="892"/>
      <c r="E47" s="945"/>
      <c r="F47" s="913"/>
      <c r="G47" s="904"/>
      <c r="H47" s="905"/>
      <c r="I47" s="79"/>
      <c r="J47" s="552"/>
      <c r="K47" s="847"/>
      <c r="L47" s="904"/>
      <c r="M47" s="551"/>
      <c r="N47" s="82"/>
      <c r="O47" s="583"/>
      <c r="P47" s="582"/>
      <c r="Q47" s="846"/>
      <c r="R47" s="550"/>
      <c r="S47" s="581">
        <v>41648</v>
      </c>
      <c r="T47" s="544" t="s">
        <v>507</v>
      </c>
      <c r="U47" s="836">
        <v>470269.24</v>
      </c>
      <c r="V47" s="81" t="s">
        <v>511</v>
      </c>
      <c r="W47" s="83" t="s">
        <v>470</v>
      </c>
    </row>
    <row r="48" spans="1:24" ht="28.55" customHeight="1">
      <c r="A48" s="863"/>
      <c r="B48" s="864"/>
      <c r="C48" s="876"/>
      <c r="D48" s="900"/>
      <c r="E48" s="84"/>
      <c r="F48" s="85"/>
      <c r="G48" s="934"/>
      <c r="H48" s="902"/>
      <c r="I48" s="896"/>
      <c r="J48" s="866"/>
      <c r="K48" s="869"/>
      <c r="L48" s="934"/>
      <c r="M48" s="872"/>
      <c r="N48" s="886"/>
      <c r="O48" s="86"/>
      <c r="P48" s="87"/>
      <c r="Q48" s="88"/>
      <c r="R48" s="930"/>
      <c r="S48" s="89">
        <v>42146</v>
      </c>
      <c r="T48" s="90" t="s">
        <v>507</v>
      </c>
      <c r="U48" s="91">
        <v>8325184.7400000002</v>
      </c>
      <c r="V48" s="81" t="s">
        <v>511</v>
      </c>
      <c r="W48" s="83" t="s">
        <v>470</v>
      </c>
    </row>
    <row r="49" spans="1:23" s="829" customFormat="1" ht="28.55" customHeight="1">
      <c r="A49" s="863"/>
      <c r="B49" s="864"/>
      <c r="C49" s="840"/>
      <c r="D49" s="892"/>
      <c r="E49" s="945"/>
      <c r="F49" s="913"/>
      <c r="G49" s="904"/>
      <c r="H49" s="905"/>
      <c r="I49" s="79"/>
      <c r="J49" s="552"/>
      <c r="K49" s="847"/>
      <c r="L49" s="904"/>
      <c r="M49" s="551"/>
      <c r="N49" s="82"/>
      <c r="O49" s="583"/>
      <c r="P49" s="582"/>
      <c r="Q49" s="846"/>
      <c r="R49" s="550"/>
      <c r="S49" s="581">
        <v>42583</v>
      </c>
      <c r="T49" s="544" t="s">
        <v>507</v>
      </c>
      <c r="U49" s="836">
        <v>2961563.52</v>
      </c>
      <c r="V49" s="81" t="s">
        <v>511</v>
      </c>
      <c r="W49" s="83" t="s">
        <v>470</v>
      </c>
    </row>
    <row r="50" spans="1:23" s="829" customFormat="1" ht="28.55" customHeight="1">
      <c r="A50" s="863"/>
      <c r="B50" s="864"/>
      <c r="C50" s="876"/>
      <c r="D50" s="900"/>
      <c r="E50" s="84"/>
      <c r="F50" s="85"/>
      <c r="G50" s="934"/>
      <c r="H50" s="902"/>
      <c r="I50" s="896"/>
      <c r="J50" s="866"/>
      <c r="K50" s="869"/>
      <c r="L50" s="934"/>
      <c r="M50" s="872"/>
      <c r="N50" s="886"/>
      <c r="O50" s="86"/>
      <c r="P50" s="87"/>
      <c r="Q50" s="88"/>
      <c r="R50" s="930"/>
      <c r="S50" s="89">
        <v>42691</v>
      </c>
      <c r="T50" s="90" t="s">
        <v>507</v>
      </c>
      <c r="U50" s="91">
        <v>5033898.3099999996</v>
      </c>
      <c r="V50" s="81" t="s">
        <v>511</v>
      </c>
      <c r="W50" s="83" t="s">
        <v>470</v>
      </c>
    </row>
    <row r="51" spans="1:23" ht="28.55" customHeight="1">
      <c r="A51" s="863"/>
      <c r="B51" s="864"/>
      <c r="C51" s="840"/>
      <c r="D51" s="892"/>
      <c r="E51" s="945"/>
      <c r="F51" s="913"/>
      <c r="G51" s="904"/>
      <c r="H51" s="905"/>
      <c r="I51" s="79"/>
      <c r="J51" s="552"/>
      <c r="K51" s="847"/>
      <c r="L51" s="904"/>
      <c r="M51" s="551"/>
      <c r="N51" s="82"/>
      <c r="O51" s="583"/>
      <c r="P51" s="582"/>
      <c r="Q51" s="846"/>
      <c r="R51" s="550"/>
      <c r="S51" s="581">
        <v>43175</v>
      </c>
      <c r="T51" s="544" t="s">
        <v>507</v>
      </c>
      <c r="U51" s="836">
        <v>12912261.789999999</v>
      </c>
      <c r="V51" s="81" t="s">
        <v>511</v>
      </c>
      <c r="W51" s="83" t="s">
        <v>470</v>
      </c>
    </row>
    <row r="52" spans="1:23" s="935" customFormat="1" ht="28.55" customHeight="1">
      <c r="A52" s="863"/>
      <c r="B52" s="864"/>
      <c r="C52" s="840"/>
      <c r="D52" s="892"/>
      <c r="E52" s="945"/>
      <c r="F52" s="913"/>
      <c r="G52" s="904"/>
      <c r="H52" s="901"/>
      <c r="I52" s="895"/>
      <c r="J52" s="1010"/>
      <c r="K52" s="847"/>
      <c r="L52" s="904"/>
      <c r="M52" s="873"/>
      <c r="N52" s="898"/>
      <c r="O52" s="920"/>
      <c r="P52" s="917"/>
      <c r="Q52" s="846"/>
      <c r="R52" s="550"/>
      <c r="S52" s="581">
        <v>43462</v>
      </c>
      <c r="T52" s="544" t="s">
        <v>507</v>
      </c>
      <c r="U52" s="836">
        <v>436600.39</v>
      </c>
      <c r="V52" s="81" t="s">
        <v>511</v>
      </c>
      <c r="W52" s="579" t="s">
        <v>470</v>
      </c>
    </row>
    <row r="53" spans="1:23" s="1029" customFormat="1" ht="28.55" customHeight="1">
      <c r="A53" s="1031"/>
      <c r="B53" s="1030"/>
      <c r="C53" s="1047"/>
      <c r="D53" s="1048"/>
      <c r="E53" s="1049"/>
      <c r="F53" s="1050"/>
      <c r="G53" s="1051"/>
      <c r="H53" s="1035"/>
      <c r="I53" s="1033"/>
      <c r="J53" s="1052"/>
      <c r="K53" s="1053"/>
      <c r="L53" s="1051"/>
      <c r="M53" s="1039"/>
      <c r="N53" s="898"/>
      <c r="O53" s="920"/>
      <c r="P53" s="917"/>
      <c r="Q53" s="1054"/>
      <c r="R53" s="550"/>
      <c r="S53" s="68">
        <v>43648</v>
      </c>
      <c r="T53" s="80" t="s">
        <v>507</v>
      </c>
      <c r="U53" s="910">
        <v>40382913.829999998</v>
      </c>
      <c r="V53" s="81" t="s">
        <v>511</v>
      </c>
      <c r="W53" s="83" t="s">
        <v>470</v>
      </c>
    </row>
    <row r="54" spans="1:23" s="796" customFormat="1" ht="28.55" customHeight="1" thickBot="1">
      <c r="A54" s="1076"/>
      <c r="B54" s="1075"/>
      <c r="C54" s="543"/>
      <c r="D54" s="1072"/>
      <c r="E54" s="1073"/>
      <c r="F54" s="573"/>
      <c r="G54" s="1074"/>
      <c r="H54" s="540"/>
      <c r="I54" s="539"/>
      <c r="J54" s="1077"/>
      <c r="K54" s="537"/>
      <c r="L54" s="1074"/>
      <c r="M54" s="1078"/>
      <c r="N54" s="1079"/>
      <c r="O54" s="1080"/>
      <c r="P54" s="1081"/>
      <c r="Q54" s="1082"/>
      <c r="R54" s="556"/>
      <c r="S54" s="1083">
        <v>43711</v>
      </c>
      <c r="T54" s="1084" t="s">
        <v>507</v>
      </c>
      <c r="U54" s="1085">
        <v>32148395.530000001</v>
      </c>
      <c r="V54" s="1086" t="s">
        <v>511</v>
      </c>
      <c r="W54" s="1063" t="s">
        <v>470</v>
      </c>
    </row>
    <row r="55" spans="1:23" ht="28.55" customHeight="1">
      <c r="A55" s="1182" t="s">
        <v>512</v>
      </c>
      <c r="B55" s="1182" t="s">
        <v>513</v>
      </c>
      <c r="C55" s="1040">
        <v>39829</v>
      </c>
      <c r="D55" s="1034" t="s">
        <v>466</v>
      </c>
      <c r="E55" s="94" t="s">
        <v>512</v>
      </c>
      <c r="F55" s="95" t="s">
        <v>492</v>
      </c>
      <c r="G55" s="1032">
        <v>1500000000</v>
      </c>
      <c r="H55" s="1036" t="s">
        <v>468</v>
      </c>
      <c r="I55" s="70">
        <v>13</v>
      </c>
      <c r="J55" s="1060"/>
      <c r="K55" s="1061"/>
      <c r="L55" s="1032"/>
      <c r="M55" s="873"/>
      <c r="N55" s="898"/>
      <c r="O55" s="920"/>
      <c r="P55" s="917"/>
      <c r="Q55" s="1038"/>
      <c r="R55" s="64"/>
      <c r="S55" s="825">
        <v>39889</v>
      </c>
      <c r="T55" s="826" t="s">
        <v>507</v>
      </c>
      <c r="U55" s="827">
        <v>3499054.95</v>
      </c>
      <c r="V55" s="828" t="s">
        <v>492</v>
      </c>
      <c r="W55" s="1062">
        <v>1496500945</v>
      </c>
    </row>
    <row r="56" spans="1:23" ht="28.55" customHeight="1">
      <c r="A56" s="1182"/>
      <c r="B56" s="1182"/>
      <c r="C56" s="840"/>
      <c r="D56" s="892"/>
      <c r="E56" s="845"/>
      <c r="F56" s="839"/>
      <c r="G56" s="904"/>
      <c r="H56" s="905"/>
      <c r="I56" s="79"/>
      <c r="J56" s="552"/>
      <c r="K56" s="843"/>
      <c r="L56" s="904"/>
      <c r="M56" s="551"/>
      <c r="N56" s="96"/>
      <c r="O56" s="927"/>
      <c r="P56" s="928"/>
      <c r="Q56" s="837"/>
      <c r="R56" s="550"/>
      <c r="S56" s="571">
        <v>39920</v>
      </c>
      <c r="T56" s="570" t="s">
        <v>507</v>
      </c>
      <c r="U56" s="568">
        <v>31810122.109999999</v>
      </c>
      <c r="V56" s="844" t="s">
        <v>492</v>
      </c>
      <c r="W56" s="83">
        <v>1464690823</v>
      </c>
    </row>
    <row r="57" spans="1:23" ht="28.55" customHeight="1">
      <c r="A57" s="1182"/>
      <c r="B57" s="1182"/>
      <c r="C57" s="877"/>
      <c r="D57" s="923"/>
      <c r="E57" s="960"/>
      <c r="F57" s="95"/>
      <c r="G57" s="908"/>
      <c r="H57" s="905"/>
      <c r="I57" s="79"/>
      <c r="J57" s="572"/>
      <c r="K57" s="843"/>
      <c r="L57" s="904"/>
      <c r="M57" s="551"/>
      <c r="N57" s="96"/>
      <c r="O57" s="927"/>
      <c r="P57" s="928"/>
      <c r="Q57" s="890"/>
      <c r="R57" s="64"/>
      <c r="S57" s="571">
        <v>39951</v>
      </c>
      <c r="T57" s="570" t="s">
        <v>507</v>
      </c>
      <c r="U57" s="568">
        <v>51136083.810000002</v>
      </c>
      <c r="V57" s="844" t="s">
        <v>492</v>
      </c>
      <c r="W57" s="83">
        <v>1413554739</v>
      </c>
    </row>
    <row r="58" spans="1:23" ht="28.55" customHeight="1">
      <c r="A58" s="1182"/>
      <c r="B58" s="1182"/>
      <c r="C58" s="877"/>
      <c r="D58" s="923"/>
      <c r="E58" s="960"/>
      <c r="F58" s="95"/>
      <c r="G58" s="908"/>
      <c r="H58" s="905"/>
      <c r="I58" s="79"/>
      <c r="J58" s="552"/>
      <c r="K58" s="843"/>
      <c r="L58" s="904"/>
      <c r="M58" s="551"/>
      <c r="N58" s="96"/>
      <c r="O58" s="927"/>
      <c r="P58" s="928"/>
      <c r="Q58" s="890"/>
      <c r="R58" s="64"/>
      <c r="S58" s="571">
        <v>39981</v>
      </c>
      <c r="T58" s="570" t="s">
        <v>507</v>
      </c>
      <c r="U58" s="842">
        <v>44357709.980000004</v>
      </c>
      <c r="V58" s="80" t="s">
        <v>492</v>
      </c>
      <c r="W58" s="83">
        <v>1369197029</v>
      </c>
    </row>
    <row r="59" spans="1:23" ht="28.55" customHeight="1">
      <c r="A59" s="1182"/>
      <c r="B59" s="1182"/>
      <c r="C59" s="876"/>
      <c r="D59" s="900"/>
      <c r="E59" s="84"/>
      <c r="F59" s="97"/>
      <c r="G59" s="934"/>
      <c r="H59" s="901"/>
      <c r="I59" s="895"/>
      <c r="J59" s="865"/>
      <c r="K59" s="874"/>
      <c r="L59" s="907"/>
      <c r="M59" s="871"/>
      <c r="N59" s="897"/>
      <c r="O59" s="918"/>
      <c r="P59" s="883"/>
      <c r="Q59" s="889"/>
      <c r="R59" s="930"/>
      <c r="S59" s="98">
        <v>40008</v>
      </c>
      <c r="T59" s="569" t="s">
        <v>496</v>
      </c>
      <c r="U59" s="568">
        <v>1369197029.1500001</v>
      </c>
      <c r="V59" s="90" t="s">
        <v>514</v>
      </c>
      <c r="W59" s="83">
        <v>0</v>
      </c>
    </row>
    <row r="60" spans="1:23" ht="28.55" customHeight="1" thickBot="1">
      <c r="A60" s="1224"/>
      <c r="B60" s="1224"/>
      <c r="C60" s="543"/>
      <c r="D60" s="949"/>
      <c r="E60" s="950"/>
      <c r="F60" s="541"/>
      <c r="G60" s="953"/>
      <c r="H60" s="540"/>
      <c r="I60" s="539"/>
      <c r="J60" s="538"/>
      <c r="K60" s="561"/>
      <c r="L60" s="953"/>
      <c r="M60" s="536"/>
      <c r="N60" s="535"/>
      <c r="O60" s="567"/>
      <c r="P60" s="558"/>
      <c r="Q60" s="955"/>
      <c r="R60" s="566"/>
      <c r="S60" s="530">
        <v>40008</v>
      </c>
      <c r="T60" s="529" t="s">
        <v>515</v>
      </c>
      <c r="U60" s="528">
        <v>15000000</v>
      </c>
      <c r="V60" s="527" t="s">
        <v>470</v>
      </c>
      <c r="W60" s="1063" t="s">
        <v>516</v>
      </c>
    </row>
    <row r="61" spans="1:23" ht="28.55" customHeight="1">
      <c r="A61" s="1181" t="s">
        <v>517</v>
      </c>
      <c r="B61" s="1182" t="s">
        <v>518</v>
      </c>
      <c r="C61" s="99">
        <v>39815</v>
      </c>
      <c r="D61" s="942" t="s">
        <v>466</v>
      </c>
      <c r="E61" s="944" t="s">
        <v>519</v>
      </c>
      <c r="F61" s="100" t="s">
        <v>492</v>
      </c>
      <c r="G61" s="939">
        <v>4000000000</v>
      </c>
      <c r="H61" s="101" t="s">
        <v>468</v>
      </c>
      <c r="I61" s="102"/>
      <c r="J61" s="51">
        <v>39974</v>
      </c>
      <c r="K61" s="103" t="s">
        <v>520</v>
      </c>
      <c r="L61" s="939">
        <v>500000000</v>
      </c>
      <c r="M61" s="52" t="s">
        <v>470</v>
      </c>
      <c r="N61" s="104">
        <v>19</v>
      </c>
      <c r="O61" s="105" t="s">
        <v>519</v>
      </c>
      <c r="P61" s="106">
        <v>20</v>
      </c>
      <c r="Q61" s="107" t="s">
        <v>521</v>
      </c>
      <c r="R61" s="108">
        <v>3500000000</v>
      </c>
      <c r="S61" s="109">
        <v>40312</v>
      </c>
      <c r="T61" s="1382" t="s">
        <v>522</v>
      </c>
      <c r="U61" s="110">
        <v>1900000000</v>
      </c>
      <c r="V61" s="111" t="s">
        <v>470</v>
      </c>
      <c r="W61" s="1062" t="s">
        <v>516</v>
      </c>
    </row>
    <row r="62" spans="1:23" ht="28.55" customHeight="1">
      <c r="A62" s="1181"/>
      <c r="B62" s="1182"/>
      <c r="C62" s="841">
        <v>39932</v>
      </c>
      <c r="D62" s="923" t="s">
        <v>466</v>
      </c>
      <c r="E62" s="960" t="s">
        <v>519</v>
      </c>
      <c r="F62" s="95" t="s">
        <v>492</v>
      </c>
      <c r="G62" s="112">
        <v>0</v>
      </c>
      <c r="H62" s="113" t="s">
        <v>516</v>
      </c>
      <c r="I62" s="70">
        <v>14</v>
      </c>
      <c r="J62" s="552"/>
      <c r="K62" s="926"/>
      <c r="L62" s="904"/>
      <c r="M62" s="551"/>
      <c r="N62" s="114"/>
      <c r="O62" s="927"/>
      <c r="P62" s="928"/>
      <c r="Q62" s="837"/>
      <c r="R62" s="550"/>
      <c r="S62" s="565"/>
      <c r="T62" s="1383"/>
      <c r="U62" s="836"/>
      <c r="V62" s="564"/>
      <c r="W62" s="83"/>
    </row>
    <row r="63" spans="1:23" ht="28.55" customHeight="1" thickBot="1">
      <c r="A63" s="1181"/>
      <c r="B63" s="1182"/>
      <c r="C63" s="563">
        <v>39932</v>
      </c>
      <c r="D63" s="949" t="s">
        <v>466</v>
      </c>
      <c r="E63" s="950" t="s">
        <v>519</v>
      </c>
      <c r="F63" s="541" t="s">
        <v>492</v>
      </c>
      <c r="G63" s="953">
        <v>280130642</v>
      </c>
      <c r="H63" s="540" t="s">
        <v>468</v>
      </c>
      <c r="I63" s="562">
        <v>15</v>
      </c>
      <c r="J63" s="538"/>
      <c r="K63" s="561"/>
      <c r="L63" s="953"/>
      <c r="M63" s="536"/>
      <c r="N63" s="560"/>
      <c r="O63" s="559"/>
      <c r="P63" s="558"/>
      <c r="Q63" s="557"/>
      <c r="R63" s="556"/>
      <c r="S63" s="530">
        <v>40004</v>
      </c>
      <c r="T63" s="529" t="s">
        <v>496</v>
      </c>
      <c r="U63" s="528">
        <v>280130642</v>
      </c>
      <c r="V63" s="527" t="s">
        <v>470</v>
      </c>
      <c r="W63" s="1063">
        <v>0</v>
      </c>
    </row>
    <row r="64" spans="1:23" ht="28.55" customHeight="1">
      <c r="A64" s="1181"/>
      <c r="B64" s="1182"/>
      <c r="C64" s="99">
        <v>39934</v>
      </c>
      <c r="D64" s="942" t="s">
        <v>466</v>
      </c>
      <c r="E64" s="944" t="s">
        <v>523</v>
      </c>
      <c r="F64" s="100" t="s">
        <v>492</v>
      </c>
      <c r="G64" s="939">
        <v>1888153580</v>
      </c>
      <c r="H64" s="101"/>
      <c r="I64" s="102">
        <v>16</v>
      </c>
      <c r="J64" s="51">
        <v>40298</v>
      </c>
      <c r="K64" s="1384" t="s">
        <v>524</v>
      </c>
      <c r="L64" s="939">
        <v>-1888153580</v>
      </c>
      <c r="M64" s="52" t="s">
        <v>470</v>
      </c>
      <c r="N64" s="104">
        <v>23</v>
      </c>
      <c r="O64" s="105" t="s">
        <v>525</v>
      </c>
      <c r="P64" s="106">
        <v>23</v>
      </c>
      <c r="Q64" s="107" t="s">
        <v>511</v>
      </c>
      <c r="R64" s="108" t="s">
        <v>470</v>
      </c>
      <c r="S64" s="115">
        <v>40308</v>
      </c>
      <c r="T64" s="116" t="s">
        <v>526</v>
      </c>
      <c r="U64" s="117">
        <v>30544528</v>
      </c>
      <c r="V64" s="116" t="s">
        <v>511</v>
      </c>
      <c r="W64" s="1062" t="s">
        <v>470</v>
      </c>
    </row>
    <row r="65" spans="1:23" ht="44.5" customHeight="1">
      <c r="A65" s="1181"/>
      <c r="B65" s="1182"/>
      <c r="C65" s="840">
        <v>39953</v>
      </c>
      <c r="D65" s="892" t="s">
        <v>466</v>
      </c>
      <c r="E65" s="945" t="s">
        <v>523</v>
      </c>
      <c r="F65" s="839" t="s">
        <v>492</v>
      </c>
      <c r="G65" s="904">
        <v>0</v>
      </c>
      <c r="H65" s="905" t="s">
        <v>516</v>
      </c>
      <c r="I65" s="118">
        <v>17</v>
      </c>
      <c r="J65" s="552"/>
      <c r="K65" s="1385"/>
      <c r="L65" s="904"/>
      <c r="M65" s="551"/>
      <c r="N65" s="96"/>
      <c r="O65" s="1386"/>
      <c r="P65" s="1387"/>
      <c r="Q65" s="837"/>
      <c r="R65" s="550"/>
      <c r="S65" s="549">
        <v>40430</v>
      </c>
      <c r="T65" s="119" t="s">
        <v>526</v>
      </c>
      <c r="U65" s="836">
        <v>9666784</v>
      </c>
      <c r="V65" s="547" t="s">
        <v>511</v>
      </c>
      <c r="W65" s="83" t="s">
        <v>470</v>
      </c>
    </row>
    <row r="66" spans="1:23" ht="44.5" customHeight="1">
      <c r="A66" s="1181"/>
      <c r="B66" s="1182"/>
      <c r="C66" s="840"/>
      <c r="D66" s="892"/>
      <c r="E66" s="945"/>
      <c r="F66" s="839"/>
      <c r="G66" s="904"/>
      <c r="H66" s="905"/>
      <c r="I66" s="118"/>
      <c r="J66" s="552"/>
      <c r="K66" s="838"/>
      <c r="L66" s="904"/>
      <c r="M66" s="551"/>
      <c r="N66" s="96"/>
      <c r="O66" s="927"/>
      <c r="P66" s="928"/>
      <c r="Q66" s="837"/>
      <c r="R66" s="550"/>
      <c r="S66" s="549">
        <v>40541</v>
      </c>
      <c r="T66" s="548" t="s">
        <v>526</v>
      </c>
      <c r="U66" s="836">
        <v>7844409</v>
      </c>
      <c r="V66" s="547" t="s">
        <v>511</v>
      </c>
      <c r="W66" s="83" t="s">
        <v>470</v>
      </c>
    </row>
    <row r="67" spans="1:23" s="796" customFormat="1" ht="44.5" customHeight="1">
      <c r="A67" s="1181"/>
      <c r="B67" s="1182"/>
      <c r="C67" s="876"/>
      <c r="D67" s="900"/>
      <c r="E67" s="84"/>
      <c r="F67" s="97"/>
      <c r="G67" s="934"/>
      <c r="H67" s="902"/>
      <c r="I67" s="126"/>
      <c r="J67" s="866"/>
      <c r="K67" s="794"/>
      <c r="L67" s="934"/>
      <c r="M67" s="872"/>
      <c r="N67" s="911"/>
      <c r="O67" s="919"/>
      <c r="P67" s="884"/>
      <c r="Q67" s="889"/>
      <c r="R67" s="930"/>
      <c r="S67" s="957">
        <v>41029</v>
      </c>
      <c r="T67" s="795" t="s">
        <v>526</v>
      </c>
      <c r="U67" s="91">
        <v>9302184.8000000007</v>
      </c>
      <c r="V67" s="123" t="s">
        <v>511</v>
      </c>
      <c r="W67" s="83" t="s">
        <v>470</v>
      </c>
    </row>
    <row r="68" spans="1:23" s="796" customFormat="1" ht="44.5" customHeight="1">
      <c r="A68" s="1181"/>
      <c r="B68" s="1182"/>
      <c r="C68" s="875"/>
      <c r="D68" s="899"/>
      <c r="E68" s="959"/>
      <c r="F68" s="797"/>
      <c r="G68" s="907"/>
      <c r="H68" s="901"/>
      <c r="I68" s="798"/>
      <c r="J68" s="865"/>
      <c r="K68" s="799"/>
      <c r="L68" s="907"/>
      <c r="M68" s="871"/>
      <c r="N68" s="897"/>
      <c r="O68" s="918"/>
      <c r="P68" s="883"/>
      <c r="Q68" s="888"/>
      <c r="R68" s="929"/>
      <c r="S68" s="800">
        <v>42268</v>
      </c>
      <c r="T68" s="801" t="s">
        <v>526</v>
      </c>
      <c r="U68" s="909">
        <v>93871305.709999993</v>
      </c>
      <c r="V68" s="547" t="s">
        <v>511</v>
      </c>
      <c r="W68" s="546" t="s">
        <v>2947</v>
      </c>
    </row>
    <row r="69" spans="1:23" s="796" customFormat="1" ht="44.5" customHeight="1">
      <c r="A69" s="1181"/>
      <c r="B69" s="1182"/>
      <c r="C69" s="875"/>
      <c r="D69" s="899"/>
      <c r="E69" s="959"/>
      <c r="F69" s="797"/>
      <c r="G69" s="907"/>
      <c r="H69" s="901"/>
      <c r="I69" s="798"/>
      <c r="J69" s="865"/>
      <c r="K69" s="799"/>
      <c r="L69" s="907"/>
      <c r="M69" s="871"/>
      <c r="N69" s="897"/>
      <c r="O69" s="918"/>
      <c r="P69" s="883"/>
      <c r="Q69" s="888"/>
      <c r="R69" s="929"/>
      <c r="S69" s="800">
        <v>42276</v>
      </c>
      <c r="T69" s="801" t="s">
        <v>526</v>
      </c>
      <c r="U69" s="909">
        <v>6341426.1799999997</v>
      </c>
      <c r="V69" s="804" t="s">
        <v>511</v>
      </c>
      <c r="W69" s="803" t="s">
        <v>2947</v>
      </c>
    </row>
    <row r="70" spans="1:23" ht="58.75" customHeight="1" thickBot="1">
      <c r="A70" s="1181"/>
      <c r="B70" s="1182"/>
      <c r="C70" s="805"/>
      <c r="D70" s="806"/>
      <c r="E70" s="807"/>
      <c r="F70" s="808"/>
      <c r="G70" s="809"/>
      <c r="H70" s="810"/>
      <c r="I70" s="811"/>
      <c r="J70" s="812"/>
      <c r="K70" s="813"/>
      <c r="L70" s="809"/>
      <c r="M70" s="814"/>
      <c r="N70" s="815"/>
      <c r="O70" s="816"/>
      <c r="P70" s="817"/>
      <c r="Q70" s="818"/>
      <c r="R70" s="819"/>
      <c r="S70" s="820">
        <v>42426</v>
      </c>
      <c r="T70" s="821" t="s">
        <v>526</v>
      </c>
      <c r="U70" s="822">
        <v>2000000</v>
      </c>
      <c r="V70" s="823" t="s">
        <v>511</v>
      </c>
      <c r="W70" s="824" t="s">
        <v>2947</v>
      </c>
    </row>
    <row r="71" spans="1:23" ht="28.4" customHeight="1">
      <c r="A71" s="1181"/>
      <c r="B71" s="1182"/>
      <c r="C71" s="877">
        <v>39960</v>
      </c>
      <c r="D71" s="923" t="s">
        <v>466</v>
      </c>
      <c r="E71" s="960" t="s">
        <v>527</v>
      </c>
      <c r="F71" s="95" t="s">
        <v>528</v>
      </c>
      <c r="G71" s="908">
        <v>6642000000</v>
      </c>
      <c r="H71" s="915" t="s">
        <v>470</v>
      </c>
      <c r="I71" s="70">
        <v>18</v>
      </c>
      <c r="J71" s="867">
        <v>39974</v>
      </c>
      <c r="K71" s="870" t="s">
        <v>529</v>
      </c>
      <c r="L71" s="908">
        <v>0</v>
      </c>
      <c r="M71" s="873" t="s">
        <v>470</v>
      </c>
      <c r="N71" s="932"/>
      <c r="O71" s="124" t="s">
        <v>530</v>
      </c>
      <c r="P71" s="63" t="s">
        <v>531</v>
      </c>
      <c r="Q71" s="882" t="s">
        <v>532</v>
      </c>
      <c r="R71" s="64">
        <v>7142000000</v>
      </c>
      <c r="S71" s="125">
        <v>40687</v>
      </c>
      <c r="T71" s="80" t="s">
        <v>533</v>
      </c>
      <c r="U71" s="910">
        <v>5076460000</v>
      </c>
      <c r="V71" s="1388" t="s">
        <v>470</v>
      </c>
      <c r="W71" s="1392">
        <v>0</v>
      </c>
    </row>
    <row r="72" spans="1:23" ht="28.4" customHeight="1">
      <c r="A72" s="1181"/>
      <c r="B72" s="1182"/>
      <c r="C72" s="876"/>
      <c r="D72" s="900"/>
      <c r="E72" s="84"/>
      <c r="F72" s="97"/>
      <c r="G72" s="934"/>
      <c r="H72" s="902"/>
      <c r="I72" s="126"/>
      <c r="J72" s="866"/>
      <c r="K72" s="869"/>
      <c r="L72" s="934"/>
      <c r="M72" s="872"/>
      <c r="N72" s="931"/>
      <c r="O72" s="933"/>
      <c r="P72" s="87"/>
      <c r="Q72" s="891"/>
      <c r="R72" s="930"/>
      <c r="S72" s="125">
        <v>40687</v>
      </c>
      <c r="T72" s="80" t="s">
        <v>534</v>
      </c>
      <c r="U72" s="910">
        <f>R71-U71</f>
        <v>2065540000</v>
      </c>
      <c r="V72" s="1388"/>
      <c r="W72" s="1392"/>
    </row>
    <row r="73" spans="1:23" ht="28.55" customHeight="1">
      <c r="A73" s="1181"/>
      <c r="B73" s="1182"/>
      <c r="C73" s="876"/>
      <c r="D73" s="900"/>
      <c r="E73" s="84"/>
      <c r="F73" s="97"/>
      <c r="G73" s="934"/>
      <c r="H73" s="902"/>
      <c r="I73" s="126"/>
      <c r="J73" s="866"/>
      <c r="K73" s="869"/>
      <c r="L73" s="934"/>
      <c r="M73" s="872"/>
      <c r="N73" s="931"/>
      <c r="O73" s="933"/>
      <c r="P73" s="87"/>
      <c r="Q73" s="891"/>
      <c r="R73" s="930"/>
      <c r="S73" s="545">
        <v>40687</v>
      </c>
      <c r="T73" s="544" t="s">
        <v>535</v>
      </c>
      <c r="U73" s="836">
        <v>288000000</v>
      </c>
      <c r="V73" s="1388"/>
      <c r="W73" s="1392"/>
    </row>
    <row r="74" spans="1:23" ht="27" customHeight="1">
      <c r="A74" s="1181"/>
      <c r="B74" s="1182"/>
      <c r="C74" s="876"/>
      <c r="D74" s="900"/>
      <c r="E74" s="84"/>
      <c r="F74" s="97"/>
      <c r="G74" s="934"/>
      <c r="H74" s="902"/>
      <c r="I74" s="126"/>
      <c r="J74" s="866"/>
      <c r="K74" s="869"/>
      <c r="L74" s="934"/>
      <c r="M74" s="872"/>
      <c r="N74" s="931"/>
      <c r="O74" s="933"/>
      <c r="P74" s="87"/>
      <c r="Q74" s="891"/>
      <c r="R74" s="930"/>
      <c r="S74" s="545">
        <v>40687</v>
      </c>
      <c r="T74" s="544" t="s">
        <v>536</v>
      </c>
      <c r="U74" s="91">
        <v>100000000</v>
      </c>
      <c r="V74" s="1389"/>
      <c r="W74" s="1393"/>
    </row>
    <row r="75" spans="1:23" ht="30.75" customHeight="1" thickBot="1">
      <c r="A75" s="1381"/>
      <c r="B75" s="1224"/>
      <c r="C75" s="543"/>
      <c r="D75" s="949"/>
      <c r="E75" s="950"/>
      <c r="F75" s="541"/>
      <c r="G75" s="953"/>
      <c r="H75" s="540"/>
      <c r="I75" s="539"/>
      <c r="J75" s="538"/>
      <c r="K75" s="537"/>
      <c r="L75" s="953"/>
      <c r="M75" s="536"/>
      <c r="N75" s="535"/>
      <c r="O75" s="534" t="s">
        <v>530</v>
      </c>
      <c r="P75" s="533">
        <v>30</v>
      </c>
      <c r="Q75" s="532" t="s">
        <v>537</v>
      </c>
      <c r="R75" s="531">
        <v>6.6000000000000003E-2</v>
      </c>
      <c r="S75" s="530">
        <v>40745</v>
      </c>
      <c r="T75" s="529" t="s">
        <v>538</v>
      </c>
      <c r="U75" s="528">
        <v>560000000</v>
      </c>
      <c r="V75" s="527" t="s">
        <v>470</v>
      </c>
      <c r="W75" s="526" t="s">
        <v>516</v>
      </c>
    </row>
    <row r="76" spans="1:23" ht="30.75" customHeight="1">
      <c r="A76" s="127"/>
      <c r="B76" s="127"/>
      <c r="C76" s="128"/>
      <c r="D76" s="976"/>
      <c r="E76" s="129"/>
      <c r="F76" s="130"/>
      <c r="G76" s="131"/>
      <c r="H76" s="132"/>
      <c r="I76" s="132"/>
      <c r="J76" s="133"/>
      <c r="K76" s="134"/>
      <c r="L76" s="135"/>
      <c r="M76" s="136"/>
      <c r="N76" s="136"/>
      <c r="O76" s="134"/>
      <c r="P76" s="137"/>
      <c r="Q76" s="138"/>
      <c r="R76" s="139"/>
      <c r="S76" s="140"/>
      <c r="T76" s="141"/>
      <c r="U76" s="142"/>
      <c r="V76" s="802"/>
    </row>
    <row r="77" spans="1:23" ht="30.75" customHeight="1" thickBot="1">
      <c r="D77" s="143"/>
      <c r="E77" s="936"/>
      <c r="F77" s="144" t="s">
        <v>539</v>
      </c>
      <c r="G77" s="951">
        <f>SUM(G9:G71)</f>
        <v>81344932551</v>
      </c>
      <c r="K77" s="146"/>
      <c r="L77" s="147"/>
      <c r="M77" s="147"/>
      <c r="N77" s="954"/>
      <c r="O77" s="954"/>
      <c r="P77" s="954"/>
      <c r="Q77" s="147"/>
      <c r="R77" s="936"/>
      <c r="S77" s="936"/>
      <c r="T77" s="936" t="s">
        <v>540</v>
      </c>
      <c r="U77" s="148">
        <f>SUM(U9:U75)-U60-U73-U74-U72</f>
        <v>64131948948.38279</v>
      </c>
      <c r="V77" s="67"/>
      <c r="W77" s="67"/>
    </row>
    <row r="78" spans="1:23" ht="14.95" customHeight="1" thickTop="1" thickBot="1">
      <c r="D78" s="143"/>
      <c r="E78" s="143"/>
      <c r="F78" s="954"/>
      <c r="G78" s="149"/>
      <c r="L78" s="147"/>
      <c r="M78" s="147"/>
      <c r="N78" s="954"/>
      <c r="O78" s="936"/>
      <c r="P78" s="936"/>
      <c r="Q78" s="936"/>
      <c r="R78" s="150"/>
      <c r="S78" s="1396" t="s">
        <v>541</v>
      </c>
      <c r="T78" s="1396"/>
      <c r="U78" s="151">
        <f>U60+U73+U74</f>
        <v>403000000</v>
      </c>
      <c r="V78" s="152"/>
    </row>
    <row r="79" spans="1:23" ht="14.95" customHeight="1" thickTop="1" thickBot="1">
      <c r="D79" s="143"/>
      <c r="E79" s="143"/>
      <c r="F79" s="954"/>
      <c r="G79" s="149"/>
      <c r="L79" s="144"/>
      <c r="M79" s="144"/>
      <c r="N79" s="144" t="s">
        <v>542</v>
      </c>
      <c r="O79" s="1397">
        <f>G77-U77+L64-(R61-U61)-U72</f>
        <v>11659290022.61721</v>
      </c>
      <c r="P79" s="1398"/>
      <c r="Q79" s="954"/>
      <c r="R79" s="936"/>
      <c r="S79" s="936"/>
      <c r="T79" s="936"/>
      <c r="U79" s="149"/>
    </row>
    <row r="80" spans="1:23" ht="14.95" customHeight="1" thickTop="1">
      <c r="A80" s="1390" t="s">
        <v>543</v>
      </c>
      <c r="B80" s="1390"/>
      <c r="C80" s="1390"/>
      <c r="D80" s="1390"/>
      <c r="E80" s="1390"/>
      <c r="F80" s="1390"/>
      <c r="G80" s="1390"/>
      <c r="H80" s="1390"/>
      <c r="I80" s="1390"/>
      <c r="J80" s="1390"/>
      <c r="K80" s="1390"/>
      <c r="L80" s="1390"/>
      <c r="M80" s="1390"/>
      <c r="N80" s="1390"/>
      <c r="O80" s="1390"/>
      <c r="P80" s="1390"/>
      <c r="Q80" s="1390"/>
      <c r="R80" s="1390"/>
      <c r="S80" s="1390"/>
      <c r="T80" s="1390"/>
      <c r="U80" s="1390"/>
      <c r="V80" s="1390"/>
    </row>
    <row r="81" spans="1:23" ht="14.95" customHeight="1">
      <c r="A81" s="1391"/>
      <c r="B81" s="1391"/>
      <c r="C81" s="1391"/>
      <c r="D81" s="1391"/>
      <c r="E81" s="1391"/>
      <c r="F81" s="1391"/>
      <c r="G81" s="1391"/>
      <c r="H81" s="1391"/>
      <c r="I81" s="1391"/>
      <c r="J81" s="1391"/>
      <c r="K81" s="1391"/>
      <c r="L81" s="1391"/>
      <c r="M81" s="1391"/>
      <c r="N81" s="1391"/>
      <c r="O81" s="1391"/>
      <c r="P81" s="1391"/>
      <c r="Q81" s="1391"/>
      <c r="R81" s="1391"/>
      <c r="S81" s="1391"/>
      <c r="T81" s="1391"/>
      <c r="U81" s="1391"/>
      <c r="V81" s="1391"/>
    </row>
    <row r="82" spans="1:23" s="830" customFormat="1" ht="14.95" customHeight="1">
      <c r="A82" s="1390" t="s">
        <v>544</v>
      </c>
      <c r="B82" s="1390"/>
      <c r="C82" s="1390"/>
      <c r="D82" s="1390"/>
      <c r="E82" s="1390"/>
      <c r="F82" s="1390"/>
      <c r="G82" s="1390"/>
      <c r="H82" s="1390"/>
      <c r="I82" s="1390"/>
      <c r="J82" s="1390"/>
      <c r="K82" s="1390"/>
      <c r="L82" s="1390"/>
      <c r="M82" s="1390"/>
      <c r="N82" s="1390"/>
      <c r="O82" s="1390"/>
      <c r="P82" s="1390"/>
      <c r="Q82" s="1390"/>
      <c r="R82" s="1390"/>
      <c r="S82" s="1390"/>
      <c r="T82" s="1390"/>
      <c r="U82" s="1390"/>
      <c r="V82" s="1390"/>
      <c r="W82" s="935"/>
    </row>
    <row r="83" spans="1:23" ht="14.3" customHeight="1">
      <c r="A83" s="1395" t="s">
        <v>545</v>
      </c>
      <c r="B83" s="1395"/>
      <c r="C83" s="1395"/>
      <c r="D83" s="1395"/>
      <c r="E83" s="1395"/>
      <c r="F83" s="1395"/>
      <c r="G83" s="1395"/>
      <c r="H83" s="1395"/>
      <c r="I83" s="1395"/>
      <c r="J83" s="1395"/>
      <c r="K83" s="1395"/>
      <c r="L83" s="1395"/>
      <c r="M83" s="1395"/>
      <c r="N83" s="1395"/>
      <c r="O83" s="1395"/>
      <c r="P83" s="1395"/>
      <c r="Q83" s="1395"/>
      <c r="R83" s="1395"/>
      <c r="S83" s="1395"/>
      <c r="T83" s="1395"/>
      <c r="U83" s="1395"/>
      <c r="V83" s="1395"/>
      <c r="W83" s="925"/>
    </row>
    <row r="84" spans="1:23" ht="14.3" customHeight="1">
      <c r="A84" s="1390" t="s">
        <v>546</v>
      </c>
      <c r="B84" s="1390"/>
      <c r="C84" s="1390"/>
      <c r="D84" s="1390"/>
      <c r="E84" s="1390"/>
      <c r="F84" s="1390"/>
      <c r="G84" s="1390"/>
      <c r="H84" s="1390"/>
      <c r="I84" s="1390"/>
      <c r="J84" s="1390"/>
      <c r="K84" s="1390"/>
      <c r="L84" s="1390"/>
      <c r="M84" s="1390"/>
      <c r="N84" s="1390"/>
      <c r="O84" s="1390"/>
      <c r="P84" s="1390"/>
      <c r="Q84" s="1390"/>
      <c r="R84" s="1390"/>
      <c r="S84" s="1390"/>
      <c r="T84" s="1390"/>
      <c r="U84" s="1390"/>
      <c r="V84" s="1390"/>
    </row>
    <row r="85" spans="1:23" s="830" customFormat="1" ht="14.3" customHeight="1">
      <c r="A85" s="1390" t="s">
        <v>547</v>
      </c>
      <c r="B85" s="1390"/>
      <c r="C85" s="1390"/>
      <c r="D85" s="1390"/>
      <c r="E85" s="1390"/>
      <c r="F85" s="1390"/>
      <c r="G85" s="1390"/>
      <c r="H85" s="1390"/>
      <c r="I85" s="1390"/>
      <c r="J85" s="1390"/>
      <c r="K85" s="1390"/>
      <c r="L85" s="1390"/>
      <c r="M85" s="1390"/>
      <c r="N85" s="1390"/>
      <c r="O85" s="1390"/>
      <c r="P85" s="1390"/>
      <c r="Q85" s="1390"/>
      <c r="R85" s="1390"/>
      <c r="S85" s="1390"/>
      <c r="T85" s="1390"/>
      <c r="U85" s="1390"/>
      <c r="V85" s="1390"/>
      <c r="W85" s="935"/>
    </row>
    <row r="86" spans="1:23" ht="14.95" customHeight="1">
      <c r="A86" s="1138" t="s">
        <v>548</v>
      </c>
      <c r="B86" s="1138"/>
      <c r="C86" s="1138"/>
      <c r="D86" s="1138"/>
      <c r="E86" s="1138"/>
      <c r="F86" s="1138"/>
      <c r="G86" s="1138"/>
      <c r="H86" s="1138"/>
      <c r="I86" s="1138"/>
      <c r="J86" s="1138"/>
      <c r="K86" s="1138"/>
      <c r="L86" s="1138"/>
      <c r="M86" s="1138"/>
      <c r="N86" s="1138"/>
      <c r="O86" s="1138"/>
      <c r="P86" s="1138"/>
      <c r="Q86" s="1138"/>
      <c r="R86" s="1138"/>
      <c r="S86" s="1138"/>
      <c r="T86" s="1138"/>
      <c r="U86" s="1138"/>
      <c r="V86" s="1138"/>
      <c r="W86" s="925"/>
    </row>
    <row r="87" spans="1:23" s="830" customFormat="1" ht="14.95" customHeight="1">
      <c r="A87" s="1390" t="s">
        <v>549</v>
      </c>
      <c r="B87" s="1390"/>
      <c r="C87" s="1390"/>
      <c r="D87" s="1390"/>
      <c r="E87" s="1390"/>
      <c r="F87" s="1390"/>
      <c r="G87" s="1390"/>
      <c r="H87" s="1390"/>
      <c r="I87" s="1390"/>
      <c r="J87" s="1390"/>
      <c r="K87" s="1390"/>
      <c r="L87" s="1390"/>
      <c r="M87" s="1390"/>
      <c r="N87" s="1390"/>
      <c r="O87" s="1390"/>
      <c r="P87" s="1390"/>
      <c r="Q87" s="1390"/>
      <c r="R87" s="1390"/>
      <c r="S87" s="1390"/>
      <c r="T87" s="1390"/>
      <c r="U87" s="1390"/>
      <c r="V87" s="1390"/>
      <c r="W87" s="935"/>
    </row>
    <row r="88" spans="1:23" s="830" customFormat="1" ht="14.95" customHeight="1">
      <c r="A88" s="1138" t="s">
        <v>550</v>
      </c>
      <c r="B88" s="1138"/>
      <c r="C88" s="1138"/>
      <c r="D88" s="1138"/>
      <c r="E88" s="1138"/>
      <c r="F88" s="1138"/>
      <c r="G88" s="1138"/>
      <c r="H88" s="1138"/>
      <c r="I88" s="1138"/>
      <c r="J88" s="1138"/>
      <c r="K88" s="1138"/>
      <c r="L88" s="1138"/>
      <c r="M88" s="1138"/>
      <c r="N88" s="1138"/>
      <c r="O88" s="1138"/>
      <c r="P88" s="1138"/>
      <c r="Q88" s="1138"/>
      <c r="R88" s="1138"/>
      <c r="S88" s="1138"/>
      <c r="T88" s="1138"/>
      <c r="U88" s="1138"/>
      <c r="V88" s="1138"/>
      <c r="W88" s="925"/>
    </row>
    <row r="89" spans="1:23" s="830" customFormat="1" ht="14.95" customHeight="1">
      <c r="A89" s="1138" t="s">
        <v>551</v>
      </c>
      <c r="B89" s="1138"/>
      <c r="C89" s="1138"/>
      <c r="D89" s="1138"/>
      <c r="E89" s="1138"/>
      <c r="F89" s="1138"/>
      <c r="G89" s="1138"/>
      <c r="H89" s="1138"/>
      <c r="I89" s="1138"/>
      <c r="J89" s="1138"/>
      <c r="K89" s="1138"/>
      <c r="L89" s="1138"/>
      <c r="M89" s="1138"/>
      <c r="N89" s="1138"/>
      <c r="O89" s="1138"/>
      <c r="P89" s="1138"/>
      <c r="Q89" s="1138"/>
      <c r="R89" s="1138"/>
      <c r="S89" s="1138"/>
      <c r="T89" s="1138"/>
      <c r="U89" s="1138"/>
      <c r="V89" s="1138"/>
      <c r="W89" s="925"/>
    </row>
    <row r="90" spans="1:23" ht="14.95" customHeight="1">
      <c r="A90" s="1138"/>
      <c r="B90" s="1138"/>
      <c r="C90" s="1138"/>
      <c r="D90" s="1138"/>
      <c r="E90" s="1138"/>
      <c r="F90" s="1138"/>
      <c r="G90" s="1138"/>
      <c r="H90" s="1138"/>
      <c r="I90" s="1138"/>
      <c r="J90" s="1138"/>
      <c r="K90" s="1138"/>
      <c r="L90" s="1138"/>
      <c r="M90" s="1138"/>
      <c r="N90" s="1138"/>
      <c r="O90" s="1138"/>
      <c r="P90" s="1138"/>
      <c r="Q90" s="1138"/>
      <c r="R90" s="1138"/>
      <c r="S90" s="1138"/>
      <c r="T90" s="1138"/>
      <c r="U90" s="1138"/>
      <c r="V90" s="1138"/>
      <c r="W90" s="925"/>
    </row>
    <row r="91" spans="1:23" ht="14.95" customHeight="1">
      <c r="A91" s="1390" t="s">
        <v>552</v>
      </c>
      <c r="B91" s="1390"/>
      <c r="C91" s="1390"/>
      <c r="D91" s="1390"/>
      <c r="E91" s="1390"/>
      <c r="F91" s="1390"/>
      <c r="G91" s="1390"/>
      <c r="H91" s="1390"/>
      <c r="I91" s="1390"/>
      <c r="J91" s="1390"/>
      <c r="K91" s="1390"/>
      <c r="L91" s="1390"/>
      <c r="M91" s="1390"/>
      <c r="N91" s="1390"/>
      <c r="O91" s="1390"/>
      <c r="P91" s="1390"/>
      <c r="Q91" s="1390"/>
      <c r="R91" s="1390"/>
      <c r="S91" s="1390"/>
      <c r="T91" s="1390"/>
      <c r="U91" s="1390"/>
      <c r="V91" s="1390"/>
    </row>
    <row r="92" spans="1:23" ht="14.95" customHeight="1">
      <c r="A92" s="1390" t="s">
        <v>553</v>
      </c>
      <c r="B92" s="1390"/>
      <c r="C92" s="1390"/>
      <c r="D92" s="1390"/>
      <c r="E92" s="1390"/>
      <c r="F92" s="1390"/>
      <c r="G92" s="1390"/>
      <c r="H92" s="1390"/>
      <c r="I92" s="1390"/>
      <c r="J92" s="1390"/>
      <c r="K92" s="1390"/>
      <c r="L92" s="1390"/>
      <c r="M92" s="1390"/>
      <c r="N92" s="1390"/>
      <c r="O92" s="1390"/>
      <c r="P92" s="1390"/>
      <c r="Q92" s="1390"/>
      <c r="R92" s="1390"/>
      <c r="S92" s="1390"/>
      <c r="T92" s="1390"/>
      <c r="U92" s="1390"/>
      <c r="V92" s="1390"/>
    </row>
    <row r="93" spans="1:23" ht="14.95" customHeight="1">
      <c r="A93" s="1394" t="s">
        <v>554</v>
      </c>
      <c r="B93" s="1394"/>
      <c r="C93" s="1394"/>
      <c r="D93" s="1394"/>
      <c r="E93" s="1394"/>
      <c r="F93" s="1394"/>
      <c r="G93" s="1394"/>
      <c r="H93" s="1394"/>
      <c r="I93" s="1394"/>
      <c r="J93" s="1394"/>
      <c r="K93" s="1394"/>
      <c r="L93" s="1394"/>
      <c r="M93" s="1394"/>
      <c r="N93" s="1394"/>
      <c r="O93" s="1394"/>
      <c r="P93" s="1394"/>
      <c r="Q93" s="1394"/>
      <c r="R93" s="1394"/>
      <c r="S93" s="1394"/>
      <c r="T93" s="1394"/>
      <c r="U93" s="1394"/>
      <c r="V93" s="1394"/>
    </row>
    <row r="94" spans="1:23" ht="14.95" customHeight="1">
      <c r="A94" s="1390" t="s">
        <v>555</v>
      </c>
      <c r="B94" s="1390"/>
      <c r="C94" s="1390"/>
      <c r="D94" s="1390"/>
      <c r="E94" s="1390"/>
      <c r="F94" s="1390"/>
      <c r="G94" s="1390"/>
      <c r="H94" s="1390"/>
      <c r="I94" s="1390"/>
      <c r="J94" s="1390"/>
      <c r="K94" s="1390"/>
      <c r="L94" s="1390"/>
      <c r="M94" s="1390"/>
      <c r="N94" s="1390"/>
      <c r="O94" s="1390"/>
      <c r="P94" s="1390"/>
      <c r="Q94" s="1390"/>
      <c r="R94" s="1390"/>
      <c r="S94" s="1390"/>
      <c r="T94" s="1390"/>
      <c r="U94" s="1390"/>
      <c r="V94" s="1390"/>
    </row>
    <row r="95" spans="1:23" ht="14.95" customHeight="1">
      <c r="A95" s="1390" t="s">
        <v>556</v>
      </c>
      <c r="B95" s="1390"/>
      <c r="C95" s="1390"/>
      <c r="D95" s="1390"/>
      <c r="E95" s="1390"/>
      <c r="F95" s="1390"/>
      <c r="G95" s="1390"/>
      <c r="H95" s="1390"/>
      <c r="I95" s="1390"/>
      <c r="J95" s="1390"/>
      <c r="K95" s="1390"/>
      <c r="L95" s="1390"/>
      <c r="M95" s="1390"/>
      <c r="N95" s="1390"/>
      <c r="O95" s="1390"/>
      <c r="P95" s="1390"/>
      <c r="Q95" s="1390"/>
      <c r="R95" s="1390"/>
      <c r="S95" s="1390"/>
      <c r="T95" s="1390"/>
      <c r="U95" s="1390"/>
      <c r="V95" s="1390"/>
    </row>
    <row r="96" spans="1:23" ht="14.95" customHeight="1">
      <c r="A96" s="1394" t="s">
        <v>557</v>
      </c>
      <c r="B96" s="1394"/>
      <c r="C96" s="1394"/>
      <c r="D96" s="1394"/>
      <c r="E96" s="1394"/>
      <c r="F96" s="1394"/>
      <c r="G96" s="1394"/>
      <c r="H96" s="1394"/>
      <c r="I96" s="1394"/>
      <c r="J96" s="1394"/>
      <c r="K96" s="1394"/>
      <c r="L96" s="1394"/>
      <c r="M96" s="1394"/>
      <c r="N96" s="1394"/>
      <c r="O96" s="1394"/>
      <c r="P96" s="1394"/>
      <c r="Q96" s="1394"/>
      <c r="R96" s="1394"/>
      <c r="S96" s="1394"/>
      <c r="T96" s="1394"/>
      <c r="U96" s="1394"/>
      <c r="V96" s="1394"/>
    </row>
    <row r="97" spans="1:22" ht="14.95" customHeight="1">
      <c r="A97" s="1390" t="s">
        <v>558</v>
      </c>
      <c r="B97" s="1390"/>
      <c r="C97" s="1390"/>
      <c r="D97" s="1390"/>
      <c r="E97" s="1390"/>
      <c r="F97" s="1390"/>
      <c r="G97" s="1390"/>
      <c r="H97" s="1390"/>
      <c r="I97" s="1390"/>
      <c r="J97" s="1390"/>
      <c r="K97" s="1390"/>
      <c r="L97" s="1390"/>
      <c r="M97" s="1390"/>
      <c r="N97" s="1390"/>
      <c r="O97" s="1390"/>
      <c r="P97" s="1390"/>
      <c r="Q97" s="1390"/>
      <c r="R97" s="1390"/>
      <c r="S97" s="1390"/>
      <c r="T97" s="1390"/>
      <c r="U97" s="1390"/>
      <c r="V97" s="1390"/>
    </row>
    <row r="98" spans="1:22" ht="14.95" customHeight="1">
      <c r="A98" s="1390" t="s">
        <v>559</v>
      </c>
      <c r="B98" s="1390"/>
      <c r="C98" s="1390"/>
      <c r="D98" s="1390"/>
      <c r="E98" s="1390"/>
      <c r="F98" s="1390"/>
      <c r="G98" s="1390"/>
      <c r="H98" s="1390"/>
      <c r="I98" s="1390"/>
      <c r="J98" s="1390"/>
      <c r="K98" s="1390"/>
      <c r="L98" s="1390"/>
      <c r="M98" s="1390"/>
      <c r="N98" s="1390"/>
      <c r="O98" s="1390"/>
      <c r="P98" s="1390"/>
      <c r="Q98" s="1390"/>
      <c r="R98" s="1390"/>
      <c r="S98" s="1390"/>
      <c r="T98" s="1390"/>
      <c r="U98" s="1390"/>
      <c r="V98" s="1390"/>
    </row>
    <row r="99" spans="1:22" ht="14.95" customHeight="1">
      <c r="A99" s="1399" t="s">
        <v>560</v>
      </c>
      <c r="B99" s="1399"/>
      <c r="C99" s="1399"/>
      <c r="D99" s="1399"/>
      <c r="E99" s="1399"/>
      <c r="F99" s="1399"/>
      <c r="G99" s="1399"/>
      <c r="H99" s="1399"/>
      <c r="I99" s="1399"/>
      <c r="J99" s="1399"/>
      <c r="K99" s="1399"/>
      <c r="L99" s="1399"/>
      <c r="M99" s="1399"/>
      <c r="N99" s="1399"/>
      <c r="O99" s="1399"/>
      <c r="P99" s="1399"/>
      <c r="Q99" s="1399"/>
      <c r="R99" s="1399"/>
      <c r="S99" s="1399"/>
      <c r="T99" s="1399"/>
      <c r="U99" s="1399"/>
      <c r="V99" s="1399"/>
    </row>
    <row r="100" spans="1:22" ht="14.95" customHeight="1">
      <c r="A100" s="1399"/>
      <c r="B100" s="1399"/>
      <c r="C100" s="1399"/>
      <c r="D100" s="1399"/>
      <c r="E100" s="1399"/>
      <c r="F100" s="1399"/>
      <c r="G100" s="1399"/>
      <c r="H100" s="1399"/>
      <c r="I100" s="1399"/>
      <c r="J100" s="1399"/>
      <c r="K100" s="1399"/>
      <c r="L100" s="1399"/>
      <c r="M100" s="1399"/>
      <c r="N100" s="1399"/>
      <c r="O100" s="1399"/>
      <c r="P100" s="1399"/>
      <c r="Q100" s="1399"/>
      <c r="R100" s="1399"/>
      <c r="S100" s="1399"/>
      <c r="T100" s="1399"/>
      <c r="U100" s="1399"/>
      <c r="V100" s="1399"/>
    </row>
    <row r="101" spans="1:22" ht="14.95" customHeight="1">
      <c r="A101" s="1394" t="s">
        <v>561</v>
      </c>
      <c r="B101" s="1394"/>
      <c r="C101" s="1394"/>
      <c r="D101" s="1394"/>
      <c r="E101" s="1394"/>
      <c r="F101" s="1394"/>
      <c r="G101" s="1394"/>
      <c r="H101" s="1394"/>
      <c r="I101" s="1394"/>
      <c r="J101" s="1394"/>
      <c r="K101" s="1394"/>
      <c r="L101" s="1394"/>
      <c r="M101" s="1394"/>
      <c r="N101" s="1394"/>
      <c r="O101" s="1394"/>
      <c r="P101" s="1394"/>
      <c r="Q101" s="1394"/>
      <c r="R101" s="1394"/>
      <c r="S101" s="1394"/>
      <c r="T101" s="1394"/>
      <c r="U101" s="1394"/>
      <c r="V101" s="1394"/>
    </row>
    <row r="102" spans="1:22" ht="14.95" customHeight="1">
      <c r="A102" s="1399" t="s">
        <v>562</v>
      </c>
      <c r="B102" s="1399"/>
      <c r="C102" s="1399"/>
      <c r="D102" s="1399"/>
      <c r="E102" s="1399"/>
      <c r="F102" s="1399"/>
      <c r="G102" s="1399"/>
      <c r="H102" s="1399"/>
      <c r="I102" s="1399"/>
      <c r="J102" s="1399"/>
      <c r="K102" s="1399"/>
      <c r="L102" s="1399"/>
      <c r="M102" s="1399"/>
      <c r="N102" s="1399"/>
      <c r="O102" s="1399"/>
      <c r="P102" s="1399"/>
      <c r="Q102" s="1399"/>
      <c r="R102" s="1399"/>
      <c r="S102" s="1399"/>
      <c r="T102" s="1399"/>
      <c r="U102" s="1399"/>
      <c r="V102" s="1399"/>
    </row>
    <row r="103" spans="1:22" ht="14.95" customHeight="1">
      <c r="A103" s="1399"/>
      <c r="B103" s="1399"/>
      <c r="C103" s="1399"/>
      <c r="D103" s="1399"/>
      <c r="E103" s="1399"/>
      <c r="F103" s="1399"/>
      <c r="G103" s="1399"/>
      <c r="H103" s="1399"/>
      <c r="I103" s="1399"/>
      <c r="J103" s="1399"/>
      <c r="K103" s="1399"/>
      <c r="L103" s="1399"/>
      <c r="M103" s="1399"/>
      <c r="N103" s="1399"/>
      <c r="O103" s="1399"/>
      <c r="P103" s="1399"/>
      <c r="Q103" s="1399"/>
      <c r="R103" s="1399"/>
      <c r="S103" s="1399"/>
      <c r="T103" s="1399"/>
      <c r="U103" s="1399"/>
      <c r="V103" s="1399"/>
    </row>
    <row r="104" spans="1:22" ht="14.95" customHeight="1">
      <c r="A104" s="1390" t="s">
        <v>563</v>
      </c>
      <c r="B104" s="1390"/>
      <c r="C104" s="1390"/>
      <c r="D104" s="1390"/>
      <c r="E104" s="1390"/>
      <c r="F104" s="1390"/>
      <c r="G104" s="1390"/>
      <c r="H104" s="1390"/>
      <c r="I104" s="1390"/>
      <c r="J104" s="1390"/>
      <c r="K104" s="1390"/>
      <c r="L104" s="1390"/>
      <c r="M104" s="1390"/>
      <c r="N104" s="1390"/>
      <c r="O104" s="1390"/>
      <c r="P104" s="1390"/>
      <c r="Q104" s="1390"/>
      <c r="R104" s="1390"/>
      <c r="S104" s="1390"/>
      <c r="T104" s="1390"/>
      <c r="U104" s="1390"/>
      <c r="V104" s="1390"/>
    </row>
    <row r="105" spans="1:22" ht="14.95" customHeight="1">
      <c r="A105" s="1390" t="s">
        <v>564</v>
      </c>
      <c r="B105" s="1390"/>
      <c r="C105" s="1390"/>
      <c r="D105" s="1390"/>
      <c r="E105" s="1390"/>
      <c r="F105" s="1390"/>
      <c r="G105" s="1390"/>
      <c r="H105" s="1390"/>
      <c r="I105" s="1390"/>
      <c r="J105" s="1390"/>
      <c r="K105" s="1390"/>
      <c r="L105" s="1390"/>
      <c r="M105" s="1390"/>
      <c r="N105" s="1390"/>
      <c r="O105" s="1390"/>
      <c r="P105" s="1390"/>
      <c r="Q105" s="1390"/>
      <c r="R105" s="1390"/>
      <c r="S105" s="1390"/>
      <c r="T105" s="1390"/>
      <c r="U105" s="1390"/>
      <c r="V105" s="1390"/>
    </row>
    <row r="106" spans="1:22" ht="14.95" customHeight="1">
      <c r="A106" s="1390" t="s">
        <v>565</v>
      </c>
      <c r="B106" s="1390"/>
      <c r="C106" s="1390"/>
      <c r="D106" s="1390"/>
      <c r="E106" s="1390"/>
      <c r="F106" s="1390"/>
      <c r="G106" s="1390"/>
      <c r="H106" s="1390"/>
      <c r="I106" s="1390"/>
      <c r="J106" s="1390"/>
      <c r="K106" s="1390"/>
      <c r="L106" s="1390"/>
      <c r="M106" s="1390"/>
      <c r="N106" s="1390"/>
      <c r="O106" s="1390"/>
      <c r="P106" s="1390"/>
      <c r="Q106" s="1390"/>
      <c r="R106" s="1390"/>
      <c r="S106" s="1390"/>
      <c r="T106" s="1390"/>
      <c r="U106" s="1390"/>
      <c r="V106" s="1390"/>
    </row>
    <row r="107" spans="1:22" ht="14.95" customHeight="1">
      <c r="A107" s="1390" t="s">
        <v>566</v>
      </c>
      <c r="B107" s="1390"/>
      <c r="C107" s="1390"/>
      <c r="D107" s="1390"/>
      <c r="E107" s="1390"/>
      <c r="F107" s="1390"/>
      <c r="G107" s="1390"/>
      <c r="H107" s="1390"/>
      <c r="I107" s="1390"/>
      <c r="J107" s="1390"/>
      <c r="K107" s="1390"/>
      <c r="L107" s="1390"/>
      <c r="M107" s="1390"/>
      <c r="N107" s="1390"/>
      <c r="O107" s="1390"/>
      <c r="P107" s="1390"/>
      <c r="Q107" s="1390"/>
      <c r="R107" s="1390"/>
      <c r="S107" s="1390"/>
      <c r="T107" s="1390"/>
      <c r="U107" s="1390"/>
      <c r="V107" s="1390"/>
    </row>
    <row r="108" spans="1:22" ht="14.95" customHeight="1">
      <c r="A108" s="1399" t="s">
        <v>567</v>
      </c>
      <c r="B108" s="1399"/>
      <c r="C108" s="1399"/>
      <c r="D108" s="1399"/>
      <c r="E108" s="1399"/>
      <c r="F108" s="1399"/>
      <c r="G108" s="1399"/>
      <c r="H108" s="1399"/>
      <c r="I108" s="1399"/>
      <c r="J108" s="1399"/>
      <c r="K108" s="1399"/>
      <c r="L108" s="1399"/>
      <c r="M108" s="1399"/>
      <c r="N108" s="1399"/>
      <c r="O108" s="1399"/>
      <c r="P108" s="1399"/>
      <c r="Q108" s="1399"/>
      <c r="R108" s="1399"/>
      <c r="S108" s="1399"/>
      <c r="T108" s="1399"/>
      <c r="U108" s="1399"/>
      <c r="V108" s="1399"/>
    </row>
    <row r="109" spans="1:22" ht="14.95" customHeight="1">
      <c r="A109" s="1399"/>
      <c r="B109" s="1399"/>
      <c r="C109" s="1399"/>
      <c r="D109" s="1399"/>
      <c r="E109" s="1399"/>
      <c r="F109" s="1399"/>
      <c r="G109" s="1399"/>
      <c r="H109" s="1399"/>
      <c r="I109" s="1399"/>
      <c r="J109" s="1399"/>
      <c r="K109" s="1399"/>
      <c r="L109" s="1399"/>
      <c r="M109" s="1399"/>
      <c r="N109" s="1399"/>
      <c r="O109" s="1399"/>
      <c r="P109" s="1399"/>
      <c r="Q109" s="1399"/>
      <c r="R109" s="1399"/>
      <c r="S109" s="1399"/>
      <c r="T109" s="1399"/>
      <c r="U109" s="1399"/>
      <c r="V109" s="1399"/>
    </row>
    <row r="110" spans="1:22" ht="14.95" customHeight="1">
      <c r="A110" s="1394" t="s">
        <v>568</v>
      </c>
      <c r="B110" s="1394"/>
      <c r="C110" s="1394"/>
      <c r="D110" s="1394"/>
      <c r="E110" s="1394"/>
      <c r="F110" s="1394"/>
      <c r="G110" s="1394"/>
      <c r="H110" s="1394"/>
      <c r="I110" s="1394"/>
      <c r="J110" s="1394"/>
      <c r="K110" s="1394"/>
      <c r="L110" s="1394"/>
      <c r="M110" s="1394"/>
      <c r="N110" s="1394"/>
      <c r="O110" s="1394"/>
      <c r="P110" s="1394"/>
      <c r="Q110" s="1394"/>
      <c r="R110" s="1394"/>
      <c r="S110" s="1394"/>
      <c r="T110" s="1394"/>
      <c r="U110" s="1394"/>
      <c r="V110" s="1394"/>
    </row>
    <row r="111" spans="1:22" ht="14.95" customHeight="1">
      <c r="A111" s="1399" t="s">
        <v>569</v>
      </c>
      <c r="B111" s="1399"/>
      <c r="C111" s="1399"/>
      <c r="D111" s="1399"/>
      <c r="E111" s="1399"/>
      <c r="F111" s="1399"/>
      <c r="G111" s="1399"/>
      <c r="H111" s="1399"/>
      <c r="I111" s="1399"/>
      <c r="J111" s="1399"/>
      <c r="K111" s="1399"/>
      <c r="L111" s="1399"/>
      <c r="M111" s="1399"/>
      <c r="N111" s="1399"/>
      <c r="O111" s="1399"/>
      <c r="P111" s="1399"/>
      <c r="Q111" s="1399"/>
      <c r="R111" s="1399"/>
      <c r="S111" s="1399"/>
      <c r="T111" s="1399"/>
      <c r="U111" s="1399"/>
      <c r="V111" s="1399"/>
    </row>
    <row r="112" spans="1:22" ht="14.95" customHeight="1">
      <c r="A112" s="1399"/>
      <c r="B112" s="1399"/>
      <c r="C112" s="1399"/>
      <c r="D112" s="1399"/>
      <c r="E112" s="1399"/>
      <c r="F112" s="1399"/>
      <c r="G112" s="1399"/>
      <c r="H112" s="1399"/>
      <c r="I112" s="1399"/>
      <c r="J112" s="1399"/>
      <c r="K112" s="1399"/>
      <c r="L112" s="1399"/>
      <c r="M112" s="1399"/>
      <c r="N112" s="1399"/>
      <c r="O112" s="1399"/>
      <c r="P112" s="1399"/>
      <c r="Q112" s="1399"/>
      <c r="R112" s="1399"/>
      <c r="S112" s="1399"/>
      <c r="T112" s="1399"/>
      <c r="U112" s="1399"/>
      <c r="V112" s="1399"/>
    </row>
    <row r="113" spans="1:22" ht="14.95" customHeight="1">
      <c r="A113" s="1391" t="s">
        <v>570</v>
      </c>
      <c r="B113" s="1391"/>
      <c r="C113" s="1391"/>
      <c r="D113" s="1391"/>
      <c r="E113" s="1391"/>
      <c r="F113" s="1391"/>
      <c r="G113" s="1391"/>
      <c r="H113" s="1391"/>
      <c r="I113" s="1391"/>
      <c r="J113" s="1391"/>
      <c r="K113" s="1391"/>
      <c r="L113" s="1391"/>
      <c r="M113" s="1391"/>
      <c r="N113" s="1391"/>
      <c r="O113" s="1391"/>
      <c r="P113" s="1391"/>
      <c r="Q113" s="1391"/>
      <c r="R113" s="1391"/>
      <c r="S113" s="1391"/>
      <c r="T113" s="1391"/>
      <c r="U113" s="1391"/>
      <c r="V113" s="1391"/>
    </row>
    <row r="114" spans="1:22" ht="14.3" customHeight="1">
      <c r="A114" s="1177" t="s">
        <v>571</v>
      </c>
      <c r="B114" s="1177"/>
      <c r="C114" s="1177"/>
      <c r="D114" s="1177"/>
      <c r="E114" s="1177"/>
      <c r="F114" s="1177"/>
      <c r="G114" s="1177"/>
      <c r="H114" s="1177"/>
      <c r="I114" s="1177"/>
      <c r="J114" s="1177"/>
      <c r="K114" s="1177"/>
      <c r="L114" s="1177"/>
      <c r="M114" s="1177"/>
      <c r="N114" s="1177"/>
      <c r="O114" s="1177"/>
      <c r="P114" s="1177"/>
      <c r="Q114" s="1177"/>
      <c r="R114" s="1177"/>
      <c r="S114" s="1177"/>
      <c r="T114" s="1177"/>
      <c r="U114" s="1177"/>
      <c r="V114" s="1177"/>
    </row>
    <row r="115" spans="1:22" ht="14.95" customHeight="1">
      <c r="A115" s="1177"/>
      <c r="B115" s="1177"/>
      <c r="C115" s="1177"/>
      <c r="D115" s="1177"/>
      <c r="E115" s="1177"/>
      <c r="F115" s="1177"/>
      <c r="G115" s="1177"/>
      <c r="H115" s="1177"/>
      <c r="I115" s="1177"/>
      <c r="J115" s="1177"/>
      <c r="K115" s="1177"/>
      <c r="L115" s="1177"/>
      <c r="M115" s="1177"/>
      <c r="N115" s="1177"/>
      <c r="O115" s="1177"/>
      <c r="P115" s="1177"/>
      <c r="Q115" s="1177"/>
      <c r="R115" s="1177"/>
      <c r="S115" s="1177"/>
      <c r="T115" s="1177"/>
      <c r="U115" s="1177"/>
      <c r="V115" s="1177"/>
    </row>
    <row r="116" spans="1:22" ht="14.95" customHeight="1">
      <c r="A116" s="1126" t="s">
        <v>572</v>
      </c>
      <c r="B116" s="1126"/>
      <c r="C116" s="1126"/>
      <c r="D116" s="1126"/>
      <c r="E116" s="1126"/>
      <c r="F116" s="1126"/>
      <c r="G116" s="1126"/>
      <c r="H116" s="1126"/>
      <c r="I116" s="1126"/>
      <c r="J116" s="1126"/>
      <c r="K116" s="1126"/>
      <c r="L116" s="1126"/>
      <c r="M116" s="1126"/>
      <c r="N116" s="1126"/>
      <c r="O116" s="1126"/>
      <c r="P116" s="1126"/>
      <c r="Q116" s="1126"/>
      <c r="R116" s="1126"/>
      <c r="S116" s="1126"/>
      <c r="T116" s="1126"/>
      <c r="U116" s="1126"/>
      <c r="V116" s="1126"/>
    </row>
    <row r="117" spans="1:22" ht="14.95" customHeight="1">
      <c r="A117" s="1126" t="s">
        <v>573</v>
      </c>
      <c r="B117" s="1126"/>
      <c r="C117" s="1126"/>
      <c r="D117" s="1126"/>
      <c r="E117" s="1126"/>
      <c r="F117" s="1126"/>
      <c r="G117" s="1126"/>
      <c r="H117" s="1126"/>
      <c r="I117" s="1126"/>
      <c r="J117" s="1126"/>
      <c r="K117" s="1126"/>
      <c r="L117" s="1126"/>
      <c r="M117" s="1126"/>
      <c r="N117" s="1126"/>
      <c r="O117" s="1126"/>
      <c r="P117" s="1126"/>
      <c r="Q117" s="1126"/>
      <c r="R117" s="1126"/>
      <c r="S117" s="1126"/>
      <c r="T117" s="1126"/>
      <c r="U117" s="1126"/>
      <c r="V117" s="1126"/>
    </row>
    <row r="118" spans="1:22" ht="14.95" customHeight="1">
      <c r="A118" s="1127" t="s">
        <v>574</v>
      </c>
      <c r="B118" s="1127"/>
      <c r="C118" s="1127"/>
      <c r="D118" s="1127"/>
      <c r="E118" s="1127"/>
      <c r="F118" s="1127"/>
      <c r="G118" s="1127"/>
      <c r="H118" s="1127"/>
      <c r="I118" s="1127"/>
      <c r="J118" s="1127"/>
      <c r="K118" s="1127"/>
      <c r="L118" s="1127"/>
      <c r="M118" s="1127"/>
      <c r="N118" s="1127"/>
      <c r="O118" s="1127"/>
      <c r="P118" s="1127"/>
      <c r="Q118" s="1127"/>
      <c r="R118" s="1127"/>
      <c r="S118" s="1127"/>
      <c r="T118" s="1127"/>
      <c r="U118" s="1127"/>
      <c r="V118" s="1127"/>
    </row>
    <row r="119" spans="1:22" ht="14.95" customHeight="1">
      <c r="A119" s="1127"/>
      <c r="B119" s="1127"/>
      <c r="C119" s="1127"/>
      <c r="D119" s="1127"/>
      <c r="E119" s="1127"/>
      <c r="F119" s="1127"/>
      <c r="G119" s="1127"/>
      <c r="H119" s="1127"/>
      <c r="I119" s="1127"/>
      <c r="J119" s="1127"/>
      <c r="K119" s="1127"/>
      <c r="L119" s="1127"/>
      <c r="M119" s="1127"/>
      <c r="N119" s="1127"/>
      <c r="O119" s="1127"/>
      <c r="P119" s="1127"/>
      <c r="Q119" s="1127"/>
      <c r="R119" s="1127"/>
      <c r="S119" s="1127"/>
      <c r="T119" s="1127"/>
      <c r="U119" s="1127"/>
      <c r="V119" s="1127"/>
    </row>
    <row r="120" spans="1:22" ht="14.95" customHeight="1">
      <c r="A120" s="1127" t="s">
        <v>575</v>
      </c>
      <c r="B120" s="1127"/>
      <c r="C120" s="1127"/>
      <c r="D120" s="1127"/>
      <c r="E120" s="1127"/>
      <c r="F120" s="1127"/>
      <c r="G120" s="1127"/>
      <c r="H120" s="1127"/>
      <c r="I120" s="1127"/>
      <c r="J120" s="1127"/>
      <c r="K120" s="1127"/>
      <c r="L120" s="1127"/>
      <c r="M120" s="1127"/>
      <c r="N120" s="1127"/>
      <c r="O120" s="1127"/>
      <c r="P120" s="1127"/>
      <c r="Q120" s="1127"/>
      <c r="R120" s="1127"/>
      <c r="S120" s="1127"/>
      <c r="T120" s="1127"/>
      <c r="U120" s="1127"/>
      <c r="V120" s="1127"/>
    </row>
    <row r="121" spans="1:22" ht="14.95" customHeight="1">
      <c r="A121" s="1127" t="s">
        <v>576</v>
      </c>
      <c r="B121" s="1127"/>
      <c r="C121" s="1127"/>
      <c r="D121" s="1127"/>
      <c r="E121" s="1127"/>
      <c r="F121" s="1127"/>
      <c r="G121" s="1127"/>
      <c r="H121" s="1127"/>
      <c r="I121" s="1127"/>
      <c r="J121" s="1127"/>
      <c r="K121" s="1127"/>
      <c r="L121" s="1127"/>
      <c r="M121" s="1127"/>
      <c r="N121" s="1127"/>
      <c r="O121" s="1127"/>
      <c r="P121" s="1127"/>
      <c r="Q121" s="1127"/>
      <c r="R121" s="1127"/>
      <c r="S121" s="1127"/>
      <c r="T121" s="1127"/>
      <c r="U121" s="1127"/>
      <c r="V121" s="1127"/>
    </row>
    <row r="122" spans="1:22" ht="14.95" customHeight="1">
      <c r="A122" s="1127"/>
      <c r="B122" s="1127"/>
      <c r="C122" s="1127"/>
      <c r="D122" s="1127"/>
      <c r="E122" s="1127"/>
      <c r="F122" s="1127"/>
      <c r="G122" s="1127"/>
      <c r="H122" s="1127"/>
      <c r="I122" s="1127"/>
      <c r="J122" s="1127"/>
      <c r="K122" s="1127"/>
      <c r="L122" s="1127"/>
      <c r="M122" s="1127"/>
      <c r="N122" s="1127"/>
      <c r="O122" s="1127"/>
      <c r="P122" s="1127"/>
      <c r="Q122" s="1127"/>
      <c r="R122" s="1127"/>
      <c r="S122" s="1127"/>
      <c r="T122" s="1127"/>
      <c r="U122" s="1127"/>
      <c r="V122" s="1127"/>
    </row>
    <row r="123" spans="1:22" ht="14.95" customHeight="1">
      <c r="A123" s="1127" t="s">
        <v>577</v>
      </c>
      <c r="B123" s="1127"/>
      <c r="C123" s="1127"/>
      <c r="D123" s="1127"/>
      <c r="E123" s="1127"/>
      <c r="F123" s="1127"/>
      <c r="G123" s="1127"/>
      <c r="H123" s="1127"/>
      <c r="I123" s="1127"/>
      <c r="J123" s="1127"/>
      <c r="K123" s="1127"/>
      <c r="L123" s="1127"/>
      <c r="M123" s="1127"/>
      <c r="N123" s="1127"/>
      <c r="O123" s="1127"/>
      <c r="P123" s="1127"/>
      <c r="Q123" s="1127"/>
      <c r="R123" s="1127"/>
      <c r="S123" s="1127"/>
      <c r="T123" s="1127"/>
      <c r="U123" s="1127"/>
      <c r="V123" s="1127"/>
    </row>
    <row r="124" spans="1:22" ht="14.95" customHeight="1">
      <c r="A124" s="1127" t="s">
        <v>578</v>
      </c>
      <c r="B124" s="1127"/>
      <c r="C124" s="1127"/>
      <c r="D124" s="1127"/>
      <c r="E124" s="1127"/>
      <c r="F124" s="1127"/>
      <c r="G124" s="1127"/>
      <c r="H124" s="1127"/>
      <c r="I124" s="1127"/>
      <c r="J124" s="1127"/>
      <c r="K124" s="1127"/>
      <c r="L124" s="1127"/>
      <c r="M124" s="1127"/>
      <c r="N124" s="1127"/>
      <c r="O124" s="1127"/>
      <c r="P124" s="1127"/>
      <c r="Q124" s="1127"/>
      <c r="R124" s="1127"/>
      <c r="S124" s="1127"/>
      <c r="T124" s="1127"/>
      <c r="U124" s="1127"/>
      <c r="V124" s="1127"/>
    </row>
    <row r="125" spans="1:22" ht="14.95" customHeight="1">
      <c r="A125" s="1127" t="s">
        <v>579</v>
      </c>
      <c r="B125" s="1127"/>
      <c r="C125" s="1127"/>
      <c r="D125" s="1127"/>
      <c r="E125" s="1127"/>
      <c r="F125" s="1127"/>
      <c r="G125" s="1127"/>
      <c r="H125" s="1127"/>
      <c r="I125" s="1127"/>
      <c r="J125" s="1127"/>
      <c r="K125" s="1127"/>
      <c r="L125" s="1127"/>
      <c r="M125" s="1127"/>
      <c r="N125" s="1127"/>
      <c r="O125" s="1127"/>
      <c r="P125" s="1127"/>
      <c r="Q125" s="1127"/>
      <c r="R125" s="1127"/>
      <c r="S125" s="1127"/>
      <c r="T125" s="1127"/>
      <c r="U125" s="1127"/>
      <c r="V125" s="1127"/>
    </row>
    <row r="126" spans="1:22" ht="14.95" customHeight="1">
      <c r="A126" s="1127"/>
      <c r="B126" s="1127"/>
      <c r="C126" s="1127"/>
      <c r="D126" s="1127"/>
      <c r="E126" s="1127"/>
      <c r="F126" s="1127"/>
      <c r="G126" s="1127"/>
      <c r="H126" s="1127"/>
      <c r="I126" s="1127"/>
      <c r="J126" s="1127"/>
      <c r="K126" s="1127"/>
      <c r="L126" s="1127"/>
      <c r="M126" s="1127"/>
      <c r="N126" s="1127"/>
      <c r="O126" s="1127"/>
      <c r="P126" s="1127"/>
      <c r="Q126" s="1127"/>
      <c r="R126" s="1127"/>
      <c r="S126" s="1127"/>
      <c r="T126" s="1127"/>
      <c r="U126" s="1127"/>
      <c r="V126" s="1127"/>
    </row>
    <row r="127" spans="1:22" ht="14.95" customHeight="1">
      <c r="A127" s="1177" t="s">
        <v>580</v>
      </c>
      <c r="B127" s="1177"/>
      <c r="C127" s="1177"/>
      <c r="D127" s="1177"/>
      <c r="E127" s="1177"/>
      <c r="F127" s="1177"/>
      <c r="G127" s="1177"/>
      <c r="H127" s="1177"/>
      <c r="I127" s="1177"/>
      <c r="J127" s="1177"/>
      <c r="K127" s="1177"/>
      <c r="L127" s="1177"/>
      <c r="M127" s="1177"/>
      <c r="N127" s="1177"/>
      <c r="O127" s="1177"/>
      <c r="P127" s="1177"/>
      <c r="Q127" s="1177"/>
      <c r="R127" s="1177"/>
      <c r="S127" s="1177"/>
      <c r="T127" s="1177"/>
      <c r="U127" s="1177"/>
      <c r="V127" s="1177"/>
    </row>
    <row r="128" spans="1:22" ht="14.95" customHeight="1">
      <c r="A128" s="1177"/>
      <c r="B128" s="1177"/>
      <c r="C128" s="1177"/>
      <c r="D128" s="1177"/>
      <c r="E128" s="1177"/>
      <c r="F128" s="1177"/>
      <c r="G128" s="1177"/>
      <c r="H128" s="1177"/>
      <c r="I128" s="1177"/>
      <c r="J128" s="1177"/>
      <c r="K128" s="1177"/>
      <c r="L128" s="1177"/>
      <c r="M128" s="1177"/>
      <c r="N128" s="1177"/>
      <c r="O128" s="1177"/>
      <c r="P128" s="1177"/>
      <c r="Q128" s="1177"/>
      <c r="R128" s="1177"/>
      <c r="S128" s="1177"/>
      <c r="T128" s="1177"/>
      <c r="U128" s="1177"/>
      <c r="V128" s="1177"/>
    </row>
    <row r="129" spans="1:22" ht="14.95" customHeight="1">
      <c r="A129" s="1177" t="s">
        <v>581</v>
      </c>
      <c r="B129" s="1177"/>
      <c r="C129" s="1177"/>
      <c r="D129" s="1177"/>
      <c r="E129" s="1177"/>
      <c r="F129" s="1177"/>
      <c r="G129" s="1177"/>
      <c r="H129" s="1177"/>
      <c r="I129" s="1177"/>
      <c r="J129" s="1177"/>
      <c r="K129" s="1177"/>
      <c r="L129" s="1177"/>
      <c r="M129" s="1177"/>
      <c r="N129" s="1177"/>
      <c r="O129" s="1177"/>
      <c r="P129" s="1177"/>
      <c r="Q129" s="1177"/>
      <c r="R129" s="1177"/>
      <c r="S129" s="1177"/>
      <c r="T129" s="1177"/>
      <c r="U129" s="1177"/>
      <c r="V129" s="1177"/>
    </row>
    <row r="130" spans="1:22" ht="14.95" customHeight="1">
      <c r="A130" s="1177"/>
      <c r="B130" s="1177"/>
      <c r="C130" s="1177"/>
      <c r="D130" s="1177"/>
      <c r="E130" s="1177"/>
      <c r="F130" s="1177"/>
      <c r="G130" s="1177"/>
      <c r="H130" s="1177"/>
      <c r="I130" s="1177"/>
      <c r="J130" s="1177"/>
      <c r="K130" s="1177"/>
      <c r="L130" s="1177"/>
      <c r="M130" s="1177"/>
      <c r="N130" s="1177"/>
      <c r="O130" s="1177"/>
      <c r="P130" s="1177"/>
      <c r="Q130" s="1177"/>
      <c r="R130" s="1177"/>
      <c r="S130" s="1177"/>
      <c r="T130" s="1177"/>
      <c r="U130" s="1177"/>
      <c r="V130" s="1177"/>
    </row>
    <row r="131" spans="1:22" ht="14.95" customHeight="1">
      <c r="A131" s="1177"/>
      <c r="B131" s="1177"/>
      <c r="C131" s="1177"/>
      <c r="D131" s="1177"/>
      <c r="E131" s="1177"/>
      <c r="F131" s="1177"/>
      <c r="G131" s="1177"/>
      <c r="H131" s="1177"/>
      <c r="I131" s="1177"/>
      <c r="J131" s="1177"/>
      <c r="K131" s="1177"/>
      <c r="L131" s="1177"/>
      <c r="M131" s="1177"/>
      <c r="N131" s="1177"/>
      <c r="O131" s="1177"/>
      <c r="P131" s="1177"/>
      <c r="Q131" s="1177"/>
      <c r="R131" s="1177"/>
      <c r="S131" s="1177"/>
      <c r="T131" s="1177"/>
      <c r="U131" s="1177"/>
      <c r="V131" s="1177"/>
    </row>
    <row r="132" spans="1:22" ht="14.95" customHeight="1">
      <c r="A132" s="1127" t="s">
        <v>582</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27"/>
    </row>
    <row r="133" spans="1:22" ht="14.95" customHeight="1">
      <c r="A133" s="1127" t="s">
        <v>583</v>
      </c>
      <c r="B133" s="1127"/>
      <c r="C133" s="1127"/>
      <c r="D133" s="1127"/>
      <c r="E133" s="1127"/>
      <c r="F133" s="1127"/>
      <c r="G133" s="1127"/>
      <c r="H133" s="1127"/>
      <c r="I133" s="1127"/>
      <c r="J133" s="1127"/>
      <c r="K133" s="1127"/>
      <c r="L133" s="1127"/>
      <c r="M133" s="1127"/>
      <c r="N133" s="1127"/>
      <c r="O133" s="1127"/>
      <c r="P133" s="1127"/>
      <c r="Q133" s="1127"/>
      <c r="R133" s="1127"/>
      <c r="S133" s="1127"/>
      <c r="T133" s="1127"/>
      <c r="U133" s="1127"/>
      <c r="V133" s="1127"/>
    </row>
    <row r="134" spans="1:22" ht="14.95" customHeight="1">
      <c r="A134" s="1177" t="s">
        <v>584</v>
      </c>
      <c r="B134" s="1177"/>
      <c r="C134" s="1177"/>
      <c r="D134" s="1177"/>
      <c r="E134" s="1177"/>
      <c r="F134" s="1177"/>
      <c r="G134" s="1177"/>
      <c r="H134" s="1177"/>
      <c r="I134" s="1177"/>
      <c r="J134" s="1177"/>
      <c r="K134" s="1177"/>
      <c r="L134" s="1177"/>
      <c r="M134" s="1177"/>
      <c r="N134" s="1177"/>
      <c r="O134" s="1177"/>
      <c r="P134" s="1177"/>
      <c r="Q134" s="1177"/>
      <c r="R134" s="1177"/>
      <c r="S134" s="1177"/>
      <c r="T134" s="1177"/>
      <c r="U134" s="1177"/>
      <c r="V134" s="1177"/>
    </row>
    <row r="135" spans="1:22" ht="14.95" customHeight="1">
      <c r="A135" s="1177" t="s">
        <v>585</v>
      </c>
      <c r="B135" s="1177"/>
      <c r="C135" s="1177"/>
      <c r="D135" s="1177"/>
      <c r="E135" s="1177"/>
      <c r="F135" s="1177"/>
      <c r="G135" s="1177"/>
      <c r="H135" s="1177"/>
      <c r="I135" s="1177"/>
      <c r="J135" s="1177"/>
      <c r="K135" s="1177"/>
      <c r="L135" s="1177"/>
      <c r="M135" s="1177"/>
      <c r="N135" s="1177"/>
      <c r="O135" s="1177"/>
      <c r="P135" s="1177"/>
      <c r="Q135" s="1177"/>
      <c r="R135" s="1177"/>
      <c r="S135" s="1177"/>
      <c r="T135" s="1177"/>
      <c r="U135" s="1177"/>
      <c r="V135" s="1177"/>
    </row>
    <row r="136" spans="1:22" ht="30.75" customHeight="1">
      <c r="A136" s="1177" t="s">
        <v>586</v>
      </c>
      <c r="B136" s="1177"/>
      <c r="C136" s="1177"/>
      <c r="D136" s="1177"/>
      <c r="E136" s="1177"/>
      <c r="F136" s="1177"/>
      <c r="G136" s="1177"/>
      <c r="H136" s="1177"/>
      <c r="I136" s="1177"/>
      <c r="J136" s="1177"/>
      <c r="K136" s="1177"/>
      <c r="L136" s="1177"/>
      <c r="M136" s="1177"/>
      <c r="N136" s="1177"/>
      <c r="O136" s="1177"/>
      <c r="P136" s="1177"/>
      <c r="Q136" s="1177"/>
      <c r="R136" s="1177"/>
      <c r="S136" s="1177"/>
      <c r="T136" s="1177"/>
      <c r="U136" s="1177"/>
      <c r="V136" s="1177"/>
    </row>
    <row r="137" spans="1:22" ht="14.3" customHeight="1">
      <c r="A137" s="1177" t="s">
        <v>587</v>
      </c>
      <c r="B137" s="1177"/>
      <c r="C137" s="1177"/>
      <c r="D137" s="1177"/>
      <c r="E137" s="1177"/>
      <c r="F137" s="1177"/>
      <c r="G137" s="1177"/>
      <c r="H137" s="1177"/>
      <c r="I137" s="1177"/>
      <c r="J137" s="1177"/>
      <c r="K137" s="1177"/>
      <c r="L137" s="1177"/>
      <c r="M137" s="1177"/>
      <c r="N137" s="1177"/>
      <c r="O137" s="1177"/>
      <c r="P137" s="1177"/>
      <c r="Q137" s="1177"/>
      <c r="R137" s="1177"/>
      <c r="S137" s="1177"/>
      <c r="T137" s="1177"/>
      <c r="U137" s="1177"/>
      <c r="V137" s="1177"/>
    </row>
    <row r="138" spans="1:22" ht="30.75" customHeight="1">
      <c r="A138" s="1177" t="s">
        <v>588</v>
      </c>
      <c r="B138" s="1177"/>
      <c r="C138" s="1177"/>
      <c r="D138" s="1177"/>
      <c r="E138" s="1177"/>
      <c r="F138" s="1177"/>
      <c r="G138" s="1177"/>
      <c r="H138" s="1177"/>
      <c r="I138" s="1177"/>
      <c r="J138" s="1177"/>
      <c r="K138" s="1177"/>
      <c r="L138" s="1177"/>
      <c r="M138" s="1177"/>
      <c r="N138" s="1177"/>
      <c r="O138" s="1177"/>
      <c r="P138" s="1177"/>
      <c r="Q138" s="1177"/>
      <c r="R138" s="1177"/>
      <c r="S138" s="1177"/>
      <c r="T138" s="1177"/>
      <c r="U138" s="1177"/>
      <c r="V138" s="1177"/>
    </row>
    <row r="139" spans="1:22" ht="14.3" customHeight="1">
      <c r="A139" s="1177" t="s">
        <v>589</v>
      </c>
      <c r="B139" s="1177"/>
      <c r="C139" s="1177"/>
      <c r="D139" s="1177"/>
      <c r="E139" s="1177"/>
      <c r="F139" s="1177"/>
      <c r="G139" s="1177"/>
      <c r="H139" s="1177"/>
      <c r="I139" s="1177"/>
      <c r="J139" s="1177"/>
      <c r="K139" s="1177"/>
      <c r="L139" s="1177"/>
      <c r="M139" s="1177"/>
      <c r="N139" s="1177"/>
      <c r="O139" s="1177"/>
      <c r="P139" s="1177"/>
      <c r="Q139" s="1177"/>
      <c r="R139" s="1177"/>
      <c r="S139" s="1177"/>
      <c r="T139" s="1177"/>
      <c r="U139" s="1177"/>
      <c r="V139" s="1177"/>
    </row>
    <row r="140" spans="1:22" ht="14.3" customHeight="1">
      <c r="A140" s="1177" t="s">
        <v>590</v>
      </c>
      <c r="B140" s="1177"/>
      <c r="C140" s="1177"/>
      <c r="D140" s="1177"/>
      <c r="E140" s="1177"/>
      <c r="F140" s="1177"/>
      <c r="G140" s="1177"/>
      <c r="H140" s="1177"/>
      <c r="I140" s="1177"/>
      <c r="J140" s="1177"/>
      <c r="K140" s="1177"/>
      <c r="L140" s="1177"/>
      <c r="M140" s="1177"/>
      <c r="N140" s="1177"/>
      <c r="O140" s="1177"/>
      <c r="P140" s="1177"/>
      <c r="Q140" s="1177"/>
      <c r="R140" s="1177"/>
      <c r="S140" s="1177"/>
      <c r="T140" s="1177"/>
      <c r="U140" s="1177"/>
      <c r="V140" s="1177"/>
    </row>
    <row r="141" spans="1:22" ht="14.3" customHeight="1">
      <c r="A141" s="1177" t="s">
        <v>591</v>
      </c>
      <c r="B141" s="1177"/>
      <c r="C141" s="1177"/>
      <c r="D141" s="1177"/>
      <c r="E141" s="1177"/>
      <c r="F141" s="1177"/>
      <c r="G141" s="1177"/>
      <c r="H141" s="1177"/>
      <c r="I141" s="1177"/>
      <c r="J141" s="1177"/>
      <c r="K141" s="1177"/>
      <c r="L141" s="1177"/>
      <c r="M141" s="1177"/>
      <c r="N141" s="1177"/>
      <c r="O141" s="1177"/>
      <c r="P141" s="1177"/>
      <c r="Q141" s="1177"/>
      <c r="R141" s="1177"/>
      <c r="S141" s="1177"/>
      <c r="T141" s="1177"/>
      <c r="U141" s="1177"/>
      <c r="V141" s="1177"/>
    </row>
    <row r="142" spans="1:22" ht="14.3" customHeight="1">
      <c r="A142" s="1177" t="s">
        <v>592</v>
      </c>
      <c r="B142" s="1177"/>
      <c r="C142" s="1177"/>
      <c r="D142" s="1177"/>
      <c r="E142" s="1177"/>
      <c r="F142" s="1177"/>
      <c r="G142" s="1177"/>
      <c r="H142" s="1177"/>
      <c r="I142" s="1177"/>
      <c r="J142" s="1177"/>
      <c r="K142" s="1177"/>
      <c r="L142" s="1177"/>
      <c r="M142" s="1177"/>
      <c r="N142" s="1177"/>
      <c r="O142" s="1177"/>
      <c r="P142" s="1177"/>
      <c r="Q142" s="1177"/>
      <c r="R142" s="1177"/>
      <c r="S142" s="1177"/>
      <c r="T142" s="1177"/>
      <c r="U142" s="1177"/>
      <c r="V142" s="1177"/>
    </row>
    <row r="143" spans="1:22" ht="14.3" customHeight="1">
      <c r="A143" s="1177" t="s">
        <v>593</v>
      </c>
      <c r="B143" s="1177"/>
      <c r="C143" s="1177"/>
      <c r="D143" s="1177"/>
      <c r="E143" s="1177"/>
      <c r="F143" s="1177"/>
      <c r="G143" s="1177"/>
      <c r="H143" s="1177"/>
      <c r="I143" s="1177"/>
      <c r="J143" s="1177"/>
      <c r="K143" s="1177"/>
      <c r="L143" s="1177"/>
      <c r="M143" s="1177"/>
      <c r="N143" s="1177"/>
      <c r="O143" s="1177"/>
      <c r="P143" s="1177"/>
      <c r="Q143" s="1177"/>
      <c r="R143" s="1177"/>
      <c r="S143" s="1177"/>
      <c r="T143" s="1177"/>
      <c r="U143" s="1177"/>
      <c r="V143" s="1177"/>
    </row>
    <row r="144" spans="1:22" ht="14.3" customHeight="1">
      <c r="A144" s="1177" t="s">
        <v>594</v>
      </c>
      <c r="B144" s="1177"/>
      <c r="C144" s="1177"/>
      <c r="D144" s="1177"/>
      <c r="E144" s="1177"/>
      <c r="F144" s="1177"/>
      <c r="G144" s="1177"/>
      <c r="H144" s="1177"/>
      <c r="I144" s="1177"/>
      <c r="J144" s="1177"/>
      <c r="K144" s="1177"/>
      <c r="L144" s="1177"/>
      <c r="M144" s="1177"/>
      <c r="N144" s="1177"/>
      <c r="O144" s="1177"/>
      <c r="P144" s="1177"/>
      <c r="Q144" s="1177"/>
      <c r="R144" s="1177"/>
      <c r="S144" s="1177"/>
      <c r="T144" s="1177"/>
      <c r="U144" s="1177"/>
      <c r="V144" s="1177"/>
    </row>
    <row r="145" spans="1:23" ht="14.3" customHeight="1">
      <c r="A145" s="1177" t="s">
        <v>595</v>
      </c>
      <c r="B145" s="1177"/>
      <c r="C145" s="1177"/>
      <c r="D145" s="1177"/>
      <c r="E145" s="1177"/>
      <c r="F145" s="1177"/>
      <c r="G145" s="1177"/>
      <c r="H145" s="1177"/>
      <c r="I145" s="1177"/>
      <c r="J145" s="1177"/>
      <c r="K145" s="1177"/>
      <c r="L145" s="1177"/>
      <c r="M145" s="1177"/>
      <c r="N145" s="1177"/>
      <c r="O145" s="1177"/>
      <c r="P145" s="1177"/>
      <c r="Q145" s="1177"/>
      <c r="R145" s="1177"/>
      <c r="S145" s="1177"/>
      <c r="T145" s="1177"/>
      <c r="U145" s="1177"/>
      <c r="V145" s="1177"/>
    </row>
    <row r="146" spans="1:23">
      <c r="A146" s="1177" t="s">
        <v>596</v>
      </c>
      <c r="B146" s="1177"/>
      <c r="C146" s="1177"/>
      <c r="D146" s="1177"/>
      <c r="E146" s="1177"/>
      <c r="F146" s="1177"/>
      <c r="G146" s="1177"/>
      <c r="H146" s="1177"/>
      <c r="I146" s="1177"/>
      <c r="J146" s="1177"/>
      <c r="K146" s="1177"/>
      <c r="L146" s="1177"/>
      <c r="M146" s="1177"/>
      <c r="N146" s="1177"/>
      <c r="O146" s="1177"/>
      <c r="P146" s="1177"/>
      <c r="Q146" s="1177"/>
      <c r="R146" s="1177"/>
      <c r="S146" s="1177"/>
      <c r="T146" s="1177"/>
      <c r="U146" s="1177"/>
      <c r="V146" s="1177"/>
    </row>
    <row r="147" spans="1:23" ht="14.95" customHeight="1">
      <c r="A147" s="1178" t="s">
        <v>597</v>
      </c>
      <c r="B147" s="1178"/>
      <c r="C147" s="1178"/>
      <c r="D147" s="1178"/>
      <c r="E147" s="1178"/>
      <c r="F147" s="1178"/>
      <c r="G147" s="1178"/>
      <c r="H147" s="1178"/>
      <c r="I147" s="1178"/>
      <c r="J147" s="1178"/>
      <c r="K147" s="1178"/>
      <c r="L147" s="1178"/>
      <c r="M147" s="1178"/>
      <c r="N147" s="1178"/>
      <c r="O147" s="1178"/>
      <c r="P147" s="1178"/>
      <c r="Q147" s="1178"/>
      <c r="R147" s="1178"/>
      <c r="S147" s="1178"/>
      <c r="T147" s="1178"/>
      <c r="U147" s="1178"/>
    </row>
    <row r="148" spans="1:23" ht="30.75" customHeight="1" thickBot="1">
      <c r="B148" s="153"/>
      <c r="C148" s="153"/>
      <c r="D148" s="153"/>
      <c r="E148" s="153"/>
      <c r="F148" s="154"/>
      <c r="G148" s="153"/>
      <c r="H148" s="153"/>
      <c r="I148" s="946"/>
      <c r="J148" s="946"/>
    </row>
    <row r="149" spans="1:23" ht="28.55" customHeight="1" thickBot="1">
      <c r="A149" s="1143" t="s">
        <v>0</v>
      </c>
      <c r="B149" s="1145" t="s">
        <v>1</v>
      </c>
      <c r="C149" s="1147" t="s">
        <v>453</v>
      </c>
      <c r="D149" s="1148"/>
      <c r="E149" s="1148"/>
      <c r="F149" s="1149"/>
      <c r="G149" s="1150" t="s">
        <v>452</v>
      </c>
      <c r="H149" s="1152" t="s">
        <v>598</v>
      </c>
      <c r="I149" s="1153"/>
      <c r="J149" s="1150" t="s">
        <v>599</v>
      </c>
      <c r="K149" s="1152" t="s">
        <v>455</v>
      </c>
      <c r="L149" s="1156"/>
      <c r="M149" s="1159" t="s">
        <v>600</v>
      </c>
      <c r="N149" s="1160"/>
      <c r="O149" s="1160"/>
      <c r="P149" s="1160"/>
      <c r="Q149" s="1160"/>
      <c r="R149" s="1400" t="s">
        <v>601</v>
      </c>
      <c r="S149" s="1401"/>
      <c r="T149" s="1401"/>
      <c r="U149" s="1402"/>
    </row>
    <row r="150" spans="1:23" ht="28.55" customHeight="1" thickBot="1">
      <c r="A150" s="1144"/>
      <c r="B150" s="1146"/>
      <c r="C150" s="1403" t="s">
        <v>602</v>
      </c>
      <c r="D150" s="1404"/>
      <c r="E150" s="155" t="s">
        <v>296</v>
      </c>
      <c r="F150" s="155" t="s">
        <v>297</v>
      </c>
      <c r="G150" s="1151"/>
      <c r="H150" s="1154"/>
      <c r="I150" s="1155"/>
      <c r="J150" s="1151"/>
      <c r="K150" s="1157"/>
      <c r="L150" s="1158"/>
      <c r="M150" s="1405" t="s">
        <v>603</v>
      </c>
      <c r="N150" s="1406"/>
      <c r="O150" s="903" t="s">
        <v>604</v>
      </c>
      <c r="P150" s="1426" t="s">
        <v>605</v>
      </c>
      <c r="Q150" s="1427"/>
      <c r="R150" s="156" t="s">
        <v>1</v>
      </c>
      <c r="S150" s="157" t="s">
        <v>457</v>
      </c>
      <c r="T150" s="158" t="s">
        <v>462</v>
      </c>
      <c r="U150" s="159" t="s">
        <v>301</v>
      </c>
    </row>
    <row r="151" spans="1:23" ht="27.7" customHeight="1">
      <c r="A151" s="1428">
        <v>1</v>
      </c>
      <c r="B151" s="1429">
        <v>39912</v>
      </c>
      <c r="C151" s="1167" t="s">
        <v>606</v>
      </c>
      <c r="D151" s="1167"/>
      <c r="E151" s="1161" t="s">
        <v>607</v>
      </c>
      <c r="F151" s="1163" t="s">
        <v>289</v>
      </c>
      <c r="G151" s="1165" t="s">
        <v>466</v>
      </c>
      <c r="H151" s="1167" t="s">
        <v>492</v>
      </c>
      <c r="I151" s="1167"/>
      <c r="J151" s="1139">
        <v>3500000000</v>
      </c>
      <c r="K151" s="1169" t="s">
        <v>470</v>
      </c>
      <c r="L151" s="1170"/>
      <c r="M151" s="1173">
        <v>40002</v>
      </c>
      <c r="N151" s="1175">
        <v>3</v>
      </c>
      <c r="O151" s="1139">
        <v>-1000000000</v>
      </c>
      <c r="P151" s="1139">
        <f>O151+J151</f>
        <v>2500000000</v>
      </c>
      <c r="Q151" s="1140"/>
      <c r="R151" s="160">
        <v>40137</v>
      </c>
      <c r="S151" s="161" t="s">
        <v>608</v>
      </c>
      <c r="T151" s="161" t="s">
        <v>492</v>
      </c>
      <c r="U151" s="162">
        <v>140000000</v>
      </c>
    </row>
    <row r="152" spans="1:23" ht="27.7" customHeight="1">
      <c r="A152" s="1409"/>
      <c r="B152" s="1239"/>
      <c r="C152" s="1168"/>
      <c r="D152" s="1168"/>
      <c r="E152" s="1162"/>
      <c r="F152" s="1164"/>
      <c r="G152" s="1166"/>
      <c r="H152" s="1168"/>
      <c r="I152" s="1168"/>
      <c r="J152" s="1141"/>
      <c r="K152" s="1171"/>
      <c r="L152" s="1172"/>
      <c r="M152" s="1174"/>
      <c r="N152" s="1176"/>
      <c r="O152" s="1141"/>
      <c r="P152" s="1141"/>
      <c r="Q152" s="1142"/>
      <c r="R152" s="524">
        <v>40220</v>
      </c>
      <c r="S152" s="834" t="s">
        <v>608</v>
      </c>
      <c r="T152" s="834" t="s">
        <v>492</v>
      </c>
      <c r="U152" s="523">
        <v>100000000</v>
      </c>
    </row>
    <row r="153" spans="1:23" ht="30.25" customHeight="1">
      <c r="A153" s="1409"/>
      <c r="B153" s="1239"/>
      <c r="C153" s="1168"/>
      <c r="D153" s="1168"/>
      <c r="E153" s="1162"/>
      <c r="F153" s="1164"/>
      <c r="G153" s="1166"/>
      <c r="H153" s="1168"/>
      <c r="I153" s="1168"/>
      <c r="J153" s="1141"/>
      <c r="K153" s="1171"/>
      <c r="L153" s="1172"/>
      <c r="M153" s="1174"/>
      <c r="N153" s="1176"/>
      <c r="O153" s="1141"/>
      <c r="P153" s="1141"/>
      <c r="Q153" s="1142"/>
      <c r="R153" s="524">
        <v>40241</v>
      </c>
      <c r="S153" s="834" t="s">
        <v>609</v>
      </c>
      <c r="T153" s="834" t="s">
        <v>514</v>
      </c>
      <c r="U153" s="523">
        <v>50000000</v>
      </c>
    </row>
    <row r="154" spans="1:23" s="164" customFormat="1" ht="30.25" customHeight="1">
      <c r="A154" s="1409"/>
      <c r="B154" s="1239"/>
      <c r="C154" s="1168"/>
      <c r="D154" s="1168"/>
      <c r="E154" s="1162"/>
      <c r="F154" s="1164"/>
      <c r="G154" s="1166"/>
      <c r="H154" s="1168"/>
      <c r="I154" s="1168"/>
      <c r="J154" s="1141"/>
      <c r="K154" s="1171"/>
      <c r="L154" s="1172"/>
      <c r="M154" s="940"/>
      <c r="N154" s="941">
        <v>6</v>
      </c>
      <c r="O154" s="904"/>
      <c r="P154" s="1141">
        <v>290000000</v>
      </c>
      <c r="Q154" s="1142"/>
      <c r="R154" s="524">
        <v>40273</v>
      </c>
      <c r="S154" s="834" t="s">
        <v>610</v>
      </c>
      <c r="T154" s="834" t="s">
        <v>611</v>
      </c>
      <c r="U154" s="523">
        <v>56541893</v>
      </c>
      <c r="V154" s="935"/>
      <c r="W154" s="935"/>
    </row>
    <row r="155" spans="1:23" s="164" customFormat="1" ht="14.95" customHeight="1">
      <c r="A155" s="1409">
        <v>2</v>
      </c>
      <c r="B155" s="1239">
        <v>39912</v>
      </c>
      <c r="C155" s="1168" t="s">
        <v>612</v>
      </c>
      <c r="D155" s="1168"/>
      <c r="E155" s="1162" t="s">
        <v>607</v>
      </c>
      <c r="F155" s="1164" t="s">
        <v>289</v>
      </c>
      <c r="G155" s="1166" t="s">
        <v>466</v>
      </c>
      <c r="H155" s="1168" t="s">
        <v>492</v>
      </c>
      <c r="I155" s="1168"/>
      <c r="J155" s="1141">
        <v>1500000000</v>
      </c>
      <c r="K155" s="1171" t="s">
        <v>470</v>
      </c>
      <c r="L155" s="1172"/>
      <c r="M155" s="525">
        <v>40002</v>
      </c>
      <c r="N155" s="941">
        <v>3</v>
      </c>
      <c r="O155" s="835">
        <v>-500000000</v>
      </c>
      <c r="P155" s="1407">
        <f>O155+J155</f>
        <v>1000000000</v>
      </c>
      <c r="Q155" s="1408"/>
      <c r="R155" s="524">
        <v>40246</v>
      </c>
      <c r="S155" s="834" t="s">
        <v>609</v>
      </c>
      <c r="T155" s="834" t="s">
        <v>514</v>
      </c>
      <c r="U155" s="523">
        <v>123076734.86</v>
      </c>
      <c r="V155" s="163"/>
    </row>
    <row r="156" spans="1:23" ht="15.8" customHeight="1" thickBot="1">
      <c r="A156" s="1410"/>
      <c r="B156" s="1411"/>
      <c r="C156" s="1412"/>
      <c r="D156" s="1412"/>
      <c r="E156" s="1413"/>
      <c r="F156" s="1414"/>
      <c r="G156" s="1415"/>
      <c r="H156" s="1412"/>
      <c r="I156" s="1412"/>
      <c r="J156" s="1416"/>
      <c r="K156" s="1417"/>
      <c r="L156" s="1418"/>
      <c r="M156" s="165"/>
      <c r="N156" s="166">
        <v>7</v>
      </c>
      <c r="O156" s="122"/>
      <c r="P156" s="1419">
        <v>123076734.86</v>
      </c>
      <c r="Q156" s="1420"/>
      <c r="R156" s="522">
        <v>40275</v>
      </c>
      <c r="S156" s="521" t="s">
        <v>613</v>
      </c>
      <c r="T156" s="521" t="s">
        <v>611</v>
      </c>
      <c r="U156" s="520">
        <v>44533053.82</v>
      </c>
      <c r="V156" s="163"/>
      <c r="W156" s="164"/>
    </row>
    <row r="157" spans="1:23" ht="15.8" customHeight="1">
      <c r="B157" s="167"/>
      <c r="C157" s="168"/>
      <c r="D157" s="937"/>
      <c r="E157" s="937"/>
      <c r="F157" s="143"/>
      <c r="G157" s="937"/>
      <c r="H157" s="169"/>
      <c r="I157" s="41"/>
      <c r="J157" s="41"/>
      <c r="R157" s="170"/>
      <c r="S157" s="170"/>
      <c r="T157" s="171"/>
      <c r="U157" s="171"/>
    </row>
    <row r="158" spans="1:23" ht="14.95" thickBot="1">
      <c r="A158" s="1421" t="s">
        <v>614</v>
      </c>
      <c r="B158" s="1421"/>
      <c r="C158" s="1421"/>
      <c r="D158" s="948">
        <f>SUM(J151:J155)</f>
        <v>5000000000</v>
      </c>
      <c r="E158" s="937"/>
      <c r="F158" s="143"/>
      <c r="G158" s="1422" t="s">
        <v>615</v>
      </c>
      <c r="H158" s="1422"/>
      <c r="I158" s="1423">
        <v>413076735</v>
      </c>
      <c r="J158" s="1423"/>
      <c r="L158" s="1424" t="s">
        <v>616</v>
      </c>
      <c r="M158" s="1424"/>
      <c r="N158" s="1425">
        <f>SUM(U151:U153,U155)</f>
        <v>413076734.86000001</v>
      </c>
      <c r="O158" s="1425"/>
      <c r="R158" s="1136" t="s">
        <v>617</v>
      </c>
      <c r="S158" s="1136"/>
      <c r="T158" s="1136"/>
      <c r="U158" s="951">
        <f>U154+U156</f>
        <v>101074946.81999999</v>
      </c>
    </row>
    <row r="159" spans="1:23" ht="14.3" customHeight="1" thickTop="1">
      <c r="B159" s="937"/>
      <c r="C159" s="858"/>
      <c r="D159" s="937"/>
      <c r="E159" s="937"/>
      <c r="F159" s="143"/>
      <c r="G159" s="954"/>
      <c r="H159" s="172"/>
      <c r="J159" s="145"/>
    </row>
    <row r="160" spans="1:23" ht="14.3" customHeight="1">
      <c r="B160" s="937"/>
      <c r="C160" s="858"/>
      <c r="D160" s="937"/>
      <c r="E160" s="937"/>
      <c r="F160" s="143"/>
      <c r="G160" s="173"/>
      <c r="H160" s="174"/>
      <c r="J160" s="145"/>
    </row>
    <row r="161" spans="1:22" ht="14.3" customHeight="1">
      <c r="A161" s="1127" t="s">
        <v>618</v>
      </c>
      <c r="B161" s="1127"/>
      <c r="C161" s="1127"/>
      <c r="D161" s="1127"/>
      <c r="E161" s="1127"/>
      <c r="F161" s="1127"/>
      <c r="G161" s="1127"/>
      <c r="H161" s="1127"/>
      <c r="I161" s="1127"/>
      <c r="J161" s="1127"/>
      <c r="K161" s="1127"/>
      <c r="L161" s="1127"/>
      <c r="M161" s="1127"/>
      <c r="N161" s="1127"/>
      <c r="O161" s="1127"/>
      <c r="P161" s="1127"/>
      <c r="Q161" s="1127"/>
      <c r="R161" s="1127"/>
      <c r="S161" s="1127"/>
      <c r="T161" s="1127"/>
      <c r="U161" s="1127"/>
    </row>
    <row r="162" spans="1:22">
      <c r="A162" s="1127" t="s">
        <v>619</v>
      </c>
      <c r="B162" s="1127"/>
      <c r="C162" s="1127"/>
      <c r="D162" s="1127"/>
      <c r="E162" s="1127"/>
      <c r="F162" s="1127"/>
      <c r="G162" s="1127"/>
      <c r="H162" s="1127"/>
      <c r="I162" s="1127"/>
      <c r="J162" s="1127"/>
      <c r="K162" s="1127"/>
      <c r="L162" s="1127"/>
      <c r="M162" s="1127"/>
      <c r="N162" s="1127"/>
      <c r="O162" s="1127"/>
      <c r="P162" s="1127"/>
      <c r="Q162" s="1127"/>
      <c r="R162" s="1127"/>
      <c r="S162" s="1127"/>
      <c r="T162" s="1127"/>
      <c r="U162" s="1127"/>
    </row>
    <row r="163" spans="1:22" ht="14.95" customHeight="1">
      <c r="A163" s="1137" t="s">
        <v>620</v>
      </c>
      <c r="B163" s="1137"/>
      <c r="C163" s="1137"/>
      <c r="D163" s="1137"/>
      <c r="E163" s="1137"/>
      <c r="F163" s="1137"/>
      <c r="G163" s="1137"/>
      <c r="H163" s="1137"/>
      <c r="I163" s="1137"/>
      <c r="J163" s="1137"/>
      <c r="K163" s="1137"/>
      <c r="L163" s="1137"/>
      <c r="M163" s="1137"/>
      <c r="N163" s="1137"/>
      <c r="O163" s="1137"/>
      <c r="P163" s="1137"/>
      <c r="Q163" s="1137"/>
      <c r="R163" s="1137"/>
      <c r="S163" s="1137"/>
      <c r="T163" s="1137"/>
      <c r="U163" s="1137"/>
    </row>
    <row r="164" spans="1:22" ht="14.3" customHeight="1">
      <c r="A164" s="1138" t="s">
        <v>621</v>
      </c>
      <c r="B164" s="1138"/>
      <c r="C164" s="1138"/>
      <c r="D164" s="1138"/>
      <c r="E164" s="1138"/>
      <c r="F164" s="1138"/>
      <c r="G164" s="1138"/>
      <c r="H164" s="1138"/>
      <c r="I164" s="1138"/>
      <c r="J164" s="1138"/>
      <c r="K164" s="1138"/>
      <c r="L164" s="1138"/>
      <c r="M164" s="1138"/>
      <c r="N164" s="1138"/>
      <c r="O164" s="1138"/>
      <c r="P164" s="1138"/>
      <c r="Q164" s="1138"/>
      <c r="R164" s="1138"/>
      <c r="S164" s="1138"/>
      <c r="T164" s="1138"/>
      <c r="U164" s="1138"/>
      <c r="V164" s="925"/>
    </row>
    <row r="165" spans="1:22" ht="14.95" customHeight="1">
      <c r="A165" s="1126" t="s">
        <v>622</v>
      </c>
      <c r="B165" s="1126"/>
      <c r="C165" s="1126"/>
      <c r="D165" s="1126"/>
      <c r="E165" s="1126"/>
      <c r="F165" s="1126"/>
      <c r="G165" s="1126"/>
      <c r="H165" s="1126"/>
      <c r="I165" s="1126"/>
      <c r="J165" s="1126"/>
      <c r="K165" s="1126"/>
      <c r="L165" s="1126"/>
      <c r="M165" s="1126"/>
      <c r="N165" s="1126"/>
      <c r="O165" s="1126"/>
      <c r="P165" s="1126"/>
      <c r="Q165" s="1126"/>
      <c r="R165" s="1126"/>
      <c r="S165" s="1126"/>
      <c r="T165" s="1126"/>
      <c r="U165" s="1126"/>
    </row>
    <row r="166" spans="1:22" ht="14.95" customHeight="1">
      <c r="A166" s="1137" t="s">
        <v>623</v>
      </c>
      <c r="B166" s="1137"/>
      <c r="C166" s="1137"/>
      <c r="D166" s="1137"/>
      <c r="E166" s="1137"/>
      <c r="F166" s="1137"/>
      <c r="G166" s="1137"/>
      <c r="H166" s="1137"/>
      <c r="I166" s="1137"/>
      <c r="J166" s="1137"/>
      <c r="K166" s="1137"/>
      <c r="L166" s="1137"/>
      <c r="M166" s="1137"/>
      <c r="N166" s="1137"/>
      <c r="O166" s="1137"/>
      <c r="P166" s="1137"/>
      <c r="Q166" s="1137"/>
      <c r="R166" s="1137"/>
      <c r="S166" s="1137"/>
      <c r="T166" s="1137"/>
      <c r="U166" s="1137"/>
    </row>
    <row r="167" spans="1:22" ht="14.95" customHeight="1">
      <c r="A167" s="1137" t="s">
        <v>624</v>
      </c>
      <c r="B167" s="1137"/>
      <c r="C167" s="1137"/>
      <c r="D167" s="1137"/>
      <c r="E167" s="1137"/>
      <c r="F167" s="1137"/>
      <c r="G167" s="1137"/>
      <c r="H167" s="1137"/>
      <c r="I167" s="1137"/>
      <c r="J167" s="1137"/>
      <c r="K167" s="1137"/>
      <c r="L167" s="1137"/>
      <c r="M167" s="1137"/>
      <c r="N167" s="1137"/>
      <c r="O167" s="1137"/>
      <c r="P167" s="1137"/>
      <c r="Q167" s="1137"/>
      <c r="R167" s="1137"/>
      <c r="S167" s="1137"/>
      <c r="T167" s="1137"/>
      <c r="U167" s="1137"/>
    </row>
    <row r="168" spans="1:22">
      <c r="A168" s="947"/>
      <c r="B168" s="947"/>
      <c r="C168" s="947"/>
      <c r="D168" s="947"/>
      <c r="E168" s="947"/>
      <c r="F168" s="947"/>
      <c r="G168" s="947"/>
      <c r="H168" s="947"/>
      <c r="I168" s="947"/>
      <c r="J168" s="947"/>
      <c r="K168" s="947"/>
      <c r="L168" s="947"/>
      <c r="M168" s="947"/>
      <c r="N168" s="947"/>
      <c r="O168" s="947"/>
      <c r="P168" s="947"/>
      <c r="Q168" s="947"/>
      <c r="R168" s="947"/>
      <c r="S168" s="947"/>
      <c r="T168" s="947"/>
      <c r="U168" s="947"/>
    </row>
    <row r="169" spans="1:22">
      <c r="A169" s="937"/>
      <c r="B169" s="937"/>
      <c r="C169" s="937"/>
      <c r="D169" s="937"/>
      <c r="E169" s="937"/>
      <c r="F169" s="937"/>
      <c r="G169" s="937"/>
      <c r="H169" s="937"/>
      <c r="I169" s="937"/>
      <c r="J169" s="937"/>
      <c r="K169" s="937"/>
      <c r="L169" s="937"/>
      <c r="M169" s="937"/>
      <c r="N169" s="937"/>
      <c r="O169" s="937"/>
      <c r="P169" s="937"/>
      <c r="Q169" s="937"/>
      <c r="R169" s="937"/>
      <c r="S169" s="937"/>
      <c r="T169" s="937"/>
      <c r="U169" s="937"/>
    </row>
    <row r="170" spans="1:22" ht="14.3">
      <c r="A170" s="937"/>
      <c r="B170" s="937"/>
      <c r="C170" s="937"/>
      <c r="D170" s="143"/>
      <c r="E170" s="143"/>
      <c r="F170" s="954"/>
      <c r="G170" s="175"/>
      <c r="H170" s="175"/>
      <c r="I170" s="175"/>
      <c r="J170" s="175"/>
      <c r="K170" s="176"/>
      <c r="L170" s="176"/>
      <c r="M170" s="952"/>
      <c r="N170" s="952"/>
      <c r="O170" s="952"/>
      <c r="P170" s="952"/>
      <c r="Q170" s="952"/>
      <c r="R170" s="952"/>
      <c r="S170" s="952"/>
      <c r="T170" s="952"/>
    </row>
    <row r="171" spans="1:22" ht="14.3">
      <c r="A171" s="937"/>
      <c r="B171" s="937"/>
      <c r="C171" s="937"/>
      <c r="D171" s="143"/>
      <c r="E171" s="143"/>
      <c r="F171" s="954"/>
      <c r="G171" s="175"/>
      <c r="H171" s="175"/>
      <c r="I171" s="175"/>
      <c r="J171" s="175"/>
      <c r="K171" s="176"/>
      <c r="L171" s="176"/>
      <c r="M171" s="952"/>
      <c r="N171" s="952"/>
      <c r="O171" s="952"/>
      <c r="P171" s="952"/>
      <c r="Q171" s="952"/>
      <c r="R171" s="952"/>
      <c r="S171" s="952"/>
      <c r="T171" s="952"/>
    </row>
    <row r="172" spans="1:22" ht="14.3">
      <c r="A172" s="937"/>
      <c r="B172" s="937"/>
      <c r="C172" s="937"/>
      <c r="D172" s="143"/>
      <c r="E172" s="143"/>
      <c r="F172" s="954"/>
      <c r="G172" s="175"/>
      <c r="H172" s="175"/>
      <c r="I172" s="175"/>
      <c r="J172" s="175"/>
      <c r="K172" s="176"/>
      <c r="L172" s="176"/>
      <c r="M172" s="952"/>
      <c r="N172" s="952"/>
      <c r="O172" s="952"/>
      <c r="P172" s="952"/>
      <c r="Q172" s="952"/>
      <c r="R172" s="952"/>
      <c r="S172" s="952"/>
      <c r="T172" s="952"/>
    </row>
    <row r="173" spans="1:22" ht="14.3">
      <c r="A173" s="937"/>
      <c r="B173" s="937"/>
      <c r="C173" s="937"/>
      <c r="D173" s="143"/>
      <c r="E173" s="143"/>
      <c r="F173" s="954"/>
      <c r="G173" s="175"/>
      <c r="H173" s="175"/>
      <c r="I173" s="175"/>
      <c r="J173" s="175"/>
      <c r="K173" s="176"/>
      <c r="L173" s="176"/>
      <c r="M173" s="952"/>
      <c r="N173" s="952"/>
      <c r="O173" s="952"/>
      <c r="P173" s="952"/>
      <c r="Q173" s="952"/>
      <c r="R173" s="952"/>
      <c r="S173" s="952"/>
      <c r="T173" s="952"/>
    </row>
    <row r="174" spans="1:22" ht="14.3">
      <c r="A174" s="937"/>
      <c r="B174" s="937"/>
      <c r="C174" s="937"/>
      <c r="D174" s="143"/>
      <c r="E174" s="143"/>
      <c r="F174" s="954"/>
      <c r="G174" s="175"/>
      <c r="H174" s="175"/>
      <c r="I174" s="175"/>
      <c r="J174" s="175"/>
      <c r="K174" s="176"/>
      <c r="L174" s="176"/>
      <c r="M174" s="952"/>
      <c r="N174" s="952"/>
      <c r="O174" s="952"/>
      <c r="P174" s="952"/>
      <c r="Q174" s="952"/>
      <c r="R174" s="952"/>
      <c r="S174" s="952"/>
      <c r="T174" s="952"/>
    </row>
    <row r="175" spans="1:22" ht="14.3">
      <c r="A175" s="937"/>
      <c r="B175" s="937"/>
      <c r="C175" s="937"/>
      <c r="D175" s="143"/>
      <c r="E175" s="143"/>
      <c r="F175" s="954"/>
      <c r="G175" s="175"/>
      <c r="H175" s="175"/>
      <c r="I175" s="175"/>
      <c r="J175" s="175"/>
      <c r="K175" s="176"/>
      <c r="L175" s="176"/>
      <c r="M175" s="952"/>
      <c r="N175" s="952"/>
      <c r="O175" s="952"/>
      <c r="P175" s="952"/>
      <c r="Q175" s="952"/>
      <c r="R175" s="952"/>
      <c r="S175" s="952"/>
      <c r="T175" s="952"/>
    </row>
    <row r="176" spans="1:22" ht="14.3">
      <c r="A176" s="937"/>
      <c r="B176" s="937"/>
      <c r="C176" s="937"/>
      <c r="D176" s="143"/>
      <c r="E176" s="143"/>
      <c r="F176" s="954"/>
      <c r="G176" s="175"/>
      <c r="H176" s="175"/>
      <c r="I176" s="175"/>
      <c r="J176" s="175"/>
      <c r="K176" s="176"/>
      <c r="L176" s="176"/>
      <c r="M176" s="952"/>
      <c r="N176" s="952"/>
      <c r="O176" s="952"/>
      <c r="P176" s="952"/>
      <c r="Q176" s="952"/>
      <c r="R176" s="952"/>
      <c r="S176" s="952"/>
      <c r="T176" s="952"/>
    </row>
    <row r="177" spans="1:20" ht="14.3">
      <c r="A177" s="937"/>
      <c r="B177" s="937"/>
      <c r="C177" s="937"/>
      <c r="D177" s="143"/>
      <c r="E177" s="143"/>
      <c r="F177" s="954"/>
      <c r="G177" s="175"/>
      <c r="H177" s="175"/>
      <c r="I177" s="175"/>
      <c r="J177" s="175"/>
      <c r="K177" s="176"/>
      <c r="L177" s="176"/>
      <c r="M177" s="952"/>
      <c r="N177" s="952"/>
      <c r="O177" s="952"/>
      <c r="P177" s="952"/>
      <c r="Q177" s="952"/>
      <c r="R177" s="952"/>
      <c r="S177" s="952"/>
      <c r="T177" s="952"/>
    </row>
    <row r="178" spans="1:20" ht="14.3">
      <c r="A178" s="937"/>
      <c r="B178" s="937"/>
      <c r="C178" s="937"/>
      <c r="D178" s="143"/>
      <c r="E178" s="143"/>
      <c r="F178" s="954"/>
      <c r="G178" s="175"/>
      <c r="H178" s="175"/>
      <c r="I178" s="175"/>
      <c r="J178" s="175"/>
      <c r="K178" s="176"/>
      <c r="L178" s="176"/>
      <c r="M178" s="952"/>
      <c r="N178" s="952"/>
      <c r="O178" s="952"/>
      <c r="P178" s="952"/>
      <c r="Q178" s="952"/>
      <c r="R178" s="952"/>
      <c r="S178" s="952"/>
      <c r="T178" s="952"/>
    </row>
    <row r="179" spans="1:20" ht="14.3">
      <c r="A179" s="937"/>
      <c r="B179" s="937"/>
      <c r="C179" s="937"/>
      <c r="D179" s="143"/>
      <c r="E179" s="143"/>
      <c r="F179" s="954"/>
      <c r="G179" s="175"/>
      <c r="H179" s="175"/>
      <c r="I179" s="175"/>
      <c r="J179" s="175"/>
      <c r="K179" s="176"/>
      <c r="L179" s="176"/>
      <c r="M179" s="952"/>
      <c r="N179" s="952"/>
      <c r="O179" s="952"/>
      <c r="P179" s="952"/>
      <c r="Q179" s="952"/>
      <c r="R179" s="952"/>
      <c r="S179" s="952"/>
      <c r="T179" s="952"/>
    </row>
    <row r="180" spans="1:20" ht="14.3">
      <c r="A180" s="937"/>
      <c r="B180" s="937"/>
      <c r="C180" s="937"/>
      <c r="D180" s="143"/>
      <c r="E180" s="143"/>
      <c r="F180" s="954"/>
      <c r="G180" s="175"/>
      <c r="H180" s="175"/>
      <c r="I180" s="175"/>
      <c r="J180" s="175"/>
      <c r="K180" s="176"/>
      <c r="L180" s="176"/>
      <c r="M180" s="952"/>
      <c r="N180" s="952"/>
      <c r="O180" s="952"/>
      <c r="P180" s="952"/>
      <c r="Q180" s="952"/>
      <c r="R180" s="952"/>
      <c r="S180" s="952"/>
      <c r="T180" s="952"/>
    </row>
    <row r="181" spans="1:20" ht="14.3">
      <c r="A181" s="937"/>
      <c r="B181" s="937"/>
      <c r="C181" s="937"/>
      <c r="D181" s="143"/>
      <c r="E181" s="143"/>
      <c r="F181" s="954"/>
      <c r="G181" s="175"/>
      <c r="H181" s="175"/>
      <c r="I181" s="175"/>
      <c r="J181" s="175"/>
      <c r="K181" s="176"/>
      <c r="L181" s="176"/>
      <c r="M181" s="952"/>
      <c r="N181" s="952"/>
      <c r="O181" s="952"/>
      <c r="P181" s="952"/>
      <c r="Q181" s="952"/>
      <c r="R181" s="952"/>
      <c r="S181" s="952"/>
      <c r="T181" s="952"/>
    </row>
    <row r="182" spans="1:20" ht="14.3">
      <c r="A182" s="937"/>
      <c r="B182" s="937"/>
      <c r="C182" s="937"/>
      <c r="D182" s="143"/>
      <c r="E182" s="143"/>
      <c r="F182" s="954"/>
      <c r="G182" s="175"/>
      <c r="H182" s="175"/>
      <c r="I182" s="175"/>
      <c r="J182" s="175"/>
      <c r="K182" s="176"/>
      <c r="L182" s="176"/>
      <c r="M182" s="952"/>
      <c r="N182" s="952"/>
      <c r="O182" s="952"/>
      <c r="P182" s="952"/>
      <c r="Q182" s="952"/>
      <c r="R182" s="952"/>
      <c r="S182" s="952"/>
      <c r="T182" s="952"/>
    </row>
    <row r="183" spans="1:20" ht="14.3">
      <c r="A183" s="937"/>
      <c r="B183" s="937"/>
      <c r="C183" s="937"/>
      <c r="D183" s="143"/>
      <c r="E183" s="143"/>
      <c r="F183" s="954"/>
      <c r="G183" s="175"/>
      <c r="H183" s="175"/>
      <c r="I183" s="175"/>
      <c r="J183" s="175"/>
      <c r="K183" s="176"/>
      <c r="L183" s="176"/>
      <c r="M183" s="952"/>
      <c r="N183" s="952"/>
      <c r="O183" s="952"/>
      <c r="P183" s="952"/>
      <c r="Q183" s="952"/>
      <c r="R183" s="952"/>
      <c r="S183" s="952"/>
      <c r="T183" s="952"/>
    </row>
    <row r="184" spans="1:20" ht="14.3">
      <c r="A184" s="937"/>
      <c r="B184" s="937"/>
      <c r="C184" s="937"/>
      <c r="D184" s="143"/>
      <c r="E184" s="143"/>
      <c r="F184" s="954"/>
      <c r="G184" s="175"/>
      <c r="H184" s="175"/>
      <c r="I184" s="175"/>
      <c r="J184" s="175"/>
      <c r="K184" s="176"/>
      <c r="L184" s="176"/>
      <c r="M184" s="952"/>
      <c r="N184" s="952"/>
      <c r="O184" s="952"/>
      <c r="P184" s="952"/>
      <c r="Q184" s="952"/>
      <c r="R184" s="952"/>
      <c r="S184" s="952"/>
      <c r="T184" s="952"/>
    </row>
    <row r="185" spans="1:20" ht="14.3">
      <c r="A185" s="937"/>
      <c r="B185" s="937"/>
      <c r="C185" s="937"/>
      <c r="D185" s="143"/>
      <c r="E185" s="143"/>
      <c r="F185" s="954"/>
      <c r="G185" s="175"/>
      <c r="H185" s="175"/>
      <c r="I185" s="175"/>
      <c r="J185" s="175"/>
      <c r="K185" s="176"/>
      <c r="L185" s="176"/>
      <c r="M185" s="952"/>
      <c r="N185" s="952"/>
      <c r="O185" s="952"/>
      <c r="P185" s="952"/>
      <c r="Q185" s="952"/>
      <c r="R185" s="952"/>
      <c r="S185" s="952"/>
      <c r="T185" s="952"/>
    </row>
    <row r="186" spans="1:20" ht="14.3">
      <c r="A186" s="937"/>
      <c r="B186" s="937"/>
      <c r="C186" s="937"/>
      <c r="D186" s="143"/>
      <c r="E186" s="143"/>
      <c r="F186" s="954"/>
      <c r="G186" s="175"/>
      <c r="H186" s="175"/>
      <c r="I186" s="175"/>
      <c r="J186" s="175"/>
      <c r="K186" s="176"/>
      <c r="L186" s="176"/>
      <c r="M186" s="952"/>
      <c r="N186" s="952"/>
      <c r="O186" s="952"/>
      <c r="P186" s="952"/>
      <c r="Q186" s="952"/>
      <c r="R186" s="952"/>
      <c r="S186" s="952"/>
      <c r="T186" s="952"/>
    </row>
    <row r="187" spans="1:20" ht="14.3">
      <c r="A187" s="937"/>
      <c r="B187" s="937"/>
      <c r="C187" s="937"/>
      <c r="D187" s="143"/>
      <c r="E187" s="143"/>
      <c r="F187" s="954"/>
      <c r="G187" s="175"/>
      <c r="H187" s="175"/>
      <c r="I187" s="175"/>
      <c r="J187" s="175"/>
      <c r="K187" s="176"/>
      <c r="L187" s="176"/>
      <c r="M187" s="952"/>
      <c r="N187" s="952"/>
      <c r="O187" s="952"/>
      <c r="P187" s="952"/>
      <c r="Q187" s="952"/>
      <c r="R187" s="952"/>
      <c r="S187" s="952"/>
      <c r="T187" s="952"/>
    </row>
    <row r="188" spans="1:20" ht="14.3">
      <c r="A188" s="937"/>
      <c r="B188" s="937"/>
      <c r="C188" s="937"/>
      <c r="D188" s="143"/>
      <c r="E188" s="143"/>
      <c r="F188" s="954"/>
      <c r="G188" s="175"/>
      <c r="H188" s="175"/>
      <c r="I188" s="175"/>
      <c r="J188" s="175"/>
      <c r="K188" s="176"/>
      <c r="L188" s="176"/>
      <c r="M188" s="952"/>
      <c r="N188" s="952"/>
      <c r="O188" s="952"/>
      <c r="P188" s="952"/>
      <c r="Q188" s="952"/>
      <c r="R188" s="952"/>
      <c r="S188" s="952"/>
      <c r="T188" s="952"/>
    </row>
    <row r="189" spans="1:20" ht="14.3">
      <c r="A189" s="937"/>
      <c r="B189" s="937"/>
      <c r="C189" s="937"/>
      <c r="D189" s="143"/>
      <c r="E189" s="143"/>
      <c r="F189" s="954"/>
      <c r="G189" s="175"/>
      <c r="H189" s="175"/>
      <c r="I189" s="175"/>
      <c r="J189" s="175"/>
      <c r="K189" s="176"/>
      <c r="L189" s="176"/>
      <c r="M189" s="952"/>
      <c r="N189" s="952"/>
      <c r="O189" s="952"/>
      <c r="P189" s="952"/>
      <c r="Q189" s="952"/>
      <c r="R189" s="952"/>
      <c r="S189" s="952"/>
      <c r="T189" s="952"/>
    </row>
    <row r="190" spans="1:20" ht="14.3">
      <c r="A190" s="937"/>
      <c r="B190" s="937"/>
      <c r="C190" s="937"/>
      <c r="D190" s="143"/>
      <c r="E190" s="143"/>
      <c r="F190" s="954"/>
      <c r="G190" s="175"/>
      <c r="H190" s="175"/>
      <c r="I190" s="175"/>
      <c r="J190" s="175"/>
      <c r="K190" s="176"/>
      <c r="L190" s="176"/>
      <c r="M190" s="952"/>
      <c r="N190" s="952"/>
      <c r="O190" s="952"/>
      <c r="P190" s="952"/>
      <c r="Q190" s="952"/>
      <c r="R190" s="952"/>
      <c r="S190" s="952"/>
      <c r="T190" s="952"/>
    </row>
    <row r="191" spans="1:20" ht="14.3">
      <c r="A191" s="937"/>
      <c r="B191" s="937"/>
      <c r="C191" s="937"/>
      <c r="D191" s="143"/>
      <c r="E191" s="143"/>
      <c r="F191" s="954"/>
      <c r="G191" s="175"/>
      <c r="H191" s="175"/>
      <c r="I191" s="175"/>
      <c r="J191" s="175"/>
      <c r="K191" s="176"/>
      <c r="L191" s="176"/>
      <c r="M191" s="952"/>
      <c r="N191" s="952"/>
      <c r="O191" s="952"/>
      <c r="P191" s="952"/>
      <c r="Q191" s="952"/>
      <c r="R191" s="952"/>
      <c r="S191" s="952"/>
      <c r="T191" s="952"/>
    </row>
    <row r="192" spans="1:20" ht="14.3">
      <c r="A192" s="937"/>
      <c r="B192" s="937"/>
      <c r="C192" s="937"/>
      <c r="D192" s="143"/>
      <c r="E192" s="143"/>
      <c r="F192" s="954"/>
      <c r="G192" s="175"/>
      <c r="H192" s="175"/>
      <c r="I192" s="175"/>
      <c r="J192" s="175"/>
      <c r="K192" s="176"/>
      <c r="L192" s="176"/>
      <c r="M192" s="952"/>
      <c r="N192" s="952"/>
      <c r="O192" s="952"/>
      <c r="P192" s="952"/>
      <c r="Q192" s="952"/>
      <c r="R192" s="952"/>
      <c r="S192" s="952"/>
      <c r="T192" s="952"/>
    </row>
    <row r="193" spans="1:22" ht="14.3">
      <c r="A193" s="937"/>
      <c r="B193" s="937"/>
      <c r="C193" s="937"/>
      <c r="D193" s="143"/>
      <c r="E193" s="143"/>
      <c r="F193" s="954"/>
      <c r="G193" s="175"/>
      <c r="H193" s="175"/>
      <c r="I193" s="175"/>
      <c r="J193" s="175"/>
      <c r="K193" s="176"/>
      <c r="L193" s="176"/>
      <c r="M193" s="952"/>
      <c r="N193" s="952"/>
      <c r="O193" s="952"/>
      <c r="P193" s="952"/>
      <c r="Q193" s="952"/>
      <c r="R193" s="952"/>
      <c r="S193" s="952"/>
      <c r="T193" s="952"/>
    </row>
    <row r="194" spans="1:22" ht="14.3">
      <c r="A194" s="937"/>
      <c r="B194" s="937"/>
      <c r="C194" s="937"/>
      <c r="D194" s="143"/>
      <c r="E194" s="143"/>
      <c r="F194" s="954"/>
      <c r="G194" s="175"/>
      <c r="H194" s="175"/>
      <c r="I194" s="175"/>
      <c r="J194" s="175"/>
      <c r="K194" s="176"/>
      <c r="L194" s="176"/>
      <c r="M194" s="952"/>
      <c r="N194" s="952"/>
      <c r="O194" s="952"/>
      <c r="P194" s="952"/>
      <c r="Q194" s="952"/>
      <c r="R194" s="952"/>
      <c r="S194" s="952"/>
      <c r="T194" s="952"/>
    </row>
    <row r="195" spans="1:22" ht="14.3">
      <c r="A195" s="937"/>
      <c r="B195" s="937"/>
      <c r="C195" s="937"/>
      <c r="D195" s="143"/>
      <c r="E195" s="143"/>
      <c r="F195" s="954"/>
      <c r="G195" s="175"/>
      <c r="H195" s="175"/>
      <c r="I195" s="175"/>
      <c r="J195" s="175"/>
      <c r="K195" s="176"/>
      <c r="L195" s="176"/>
      <c r="M195" s="952"/>
      <c r="N195" s="952"/>
      <c r="O195" s="952"/>
      <c r="P195" s="952"/>
      <c r="Q195" s="952"/>
      <c r="R195" s="952"/>
      <c r="S195" s="952"/>
      <c r="T195" s="952"/>
    </row>
    <row r="196" spans="1:22" ht="14.3">
      <c r="A196" s="937"/>
      <c r="B196" s="937"/>
      <c r="C196" s="937"/>
      <c r="D196" s="143"/>
      <c r="E196" s="143"/>
      <c r="F196" s="954"/>
      <c r="G196" s="175"/>
      <c r="H196" s="175"/>
      <c r="I196" s="175"/>
      <c r="J196" s="175"/>
      <c r="K196" s="176"/>
      <c r="L196" s="176"/>
      <c r="M196" s="952"/>
      <c r="N196" s="952"/>
      <c r="O196" s="952"/>
      <c r="P196" s="952"/>
      <c r="Q196" s="952"/>
      <c r="R196" s="952"/>
      <c r="S196" s="952"/>
      <c r="T196" s="952"/>
    </row>
    <row r="197" spans="1:22" ht="14.3">
      <c r="A197" s="937"/>
      <c r="B197" s="937"/>
      <c r="C197" s="937"/>
      <c r="D197" s="143"/>
      <c r="E197" s="143"/>
      <c r="F197" s="954"/>
      <c r="G197" s="175"/>
      <c r="H197" s="175"/>
      <c r="I197" s="175"/>
      <c r="J197" s="175"/>
      <c r="K197" s="176"/>
      <c r="L197" s="176"/>
      <c r="M197" s="952"/>
      <c r="N197" s="952"/>
      <c r="O197" s="952"/>
      <c r="P197" s="952"/>
      <c r="Q197" s="952"/>
      <c r="R197" s="952"/>
      <c r="S197" s="952"/>
      <c r="T197" s="952"/>
    </row>
    <row r="198" spans="1:22" ht="14.3">
      <c r="A198" s="937"/>
      <c r="B198" s="937"/>
      <c r="C198" s="937"/>
      <c r="D198" s="143"/>
      <c r="E198" s="143"/>
      <c r="F198" s="954"/>
      <c r="G198" s="175"/>
      <c r="H198" s="175"/>
      <c r="I198" s="175"/>
      <c r="J198" s="175"/>
      <c r="K198" s="176"/>
      <c r="L198" s="176"/>
      <c r="M198" s="952"/>
      <c r="N198" s="952"/>
      <c r="O198" s="952"/>
      <c r="P198" s="952"/>
      <c r="Q198" s="952"/>
      <c r="R198" s="952"/>
      <c r="S198" s="952"/>
      <c r="T198" s="952"/>
    </row>
    <row r="199" spans="1:22" ht="14.3">
      <c r="A199" s="937"/>
      <c r="B199" s="937"/>
      <c r="C199" s="937"/>
      <c r="D199" s="143"/>
      <c r="E199" s="143"/>
      <c r="F199" s="954"/>
      <c r="G199" s="175"/>
      <c r="H199" s="175"/>
      <c r="I199" s="175"/>
      <c r="J199" s="175"/>
      <c r="K199" s="176"/>
      <c r="L199" s="176"/>
      <c r="M199" s="952"/>
      <c r="N199" s="952"/>
      <c r="O199" s="952"/>
      <c r="P199" s="952"/>
      <c r="Q199" s="952"/>
      <c r="R199" s="952"/>
      <c r="S199" s="952"/>
      <c r="T199" s="952"/>
    </row>
    <row r="201" spans="1:22">
      <c r="A201" s="1137"/>
      <c r="B201" s="1137"/>
      <c r="C201" s="1137"/>
      <c r="D201" s="1137"/>
      <c r="E201" s="1137"/>
      <c r="F201" s="1137"/>
      <c r="G201" s="1137"/>
      <c r="H201" s="1137"/>
      <c r="I201" s="1137"/>
      <c r="J201" s="1137"/>
      <c r="K201" s="1137"/>
      <c r="L201" s="1137"/>
      <c r="M201" s="1137"/>
      <c r="N201" s="1137"/>
      <c r="O201" s="1137"/>
      <c r="P201" s="1137"/>
      <c r="Q201" s="1137"/>
      <c r="R201" s="1137"/>
      <c r="S201" s="1137"/>
      <c r="T201" s="1137"/>
      <c r="U201" s="1137"/>
      <c r="V201" s="1137"/>
    </row>
    <row r="202" spans="1:22">
      <c r="A202" s="859"/>
      <c r="B202" s="859"/>
      <c r="C202" s="859"/>
      <c r="D202" s="859"/>
      <c r="E202" s="859"/>
      <c r="F202" s="859"/>
      <c r="G202" s="859"/>
      <c r="H202" s="859"/>
      <c r="I202" s="859"/>
      <c r="J202" s="859"/>
      <c r="K202" s="859"/>
      <c r="L202" s="859"/>
      <c r="M202" s="938"/>
      <c r="N202" s="859"/>
      <c r="O202" s="859"/>
      <c r="P202" s="859"/>
      <c r="Q202" s="859"/>
      <c r="R202" s="859"/>
      <c r="S202" s="859"/>
      <c r="T202" s="859"/>
      <c r="U202" s="859"/>
      <c r="V202" s="859"/>
    </row>
    <row r="203" spans="1:22">
      <c r="A203" s="1137"/>
      <c r="B203" s="1137"/>
      <c r="C203" s="1137"/>
      <c r="D203" s="1137"/>
      <c r="E203" s="1137"/>
      <c r="F203" s="1137"/>
      <c r="G203" s="1137"/>
      <c r="H203" s="1137"/>
      <c r="I203" s="1137"/>
      <c r="J203" s="1137"/>
      <c r="K203" s="1137"/>
      <c r="L203" s="1137"/>
      <c r="M203" s="1137"/>
      <c r="N203" s="1137"/>
      <c r="O203" s="1137"/>
      <c r="P203" s="1137"/>
      <c r="Q203" s="1137"/>
      <c r="R203" s="1137"/>
      <c r="S203" s="1137"/>
      <c r="T203" s="1137"/>
      <c r="U203" s="1137"/>
      <c r="V203" s="1137"/>
    </row>
    <row r="204" spans="1:22">
      <c r="A204" s="947"/>
      <c r="B204" s="947"/>
      <c r="C204" s="947"/>
      <c r="D204" s="947"/>
      <c r="E204" s="947"/>
      <c r="F204" s="947"/>
      <c r="G204" s="947"/>
      <c r="H204" s="947"/>
      <c r="I204" s="947"/>
      <c r="J204" s="947"/>
      <c r="K204" s="947"/>
      <c r="L204" s="947"/>
      <c r="M204" s="177"/>
      <c r="N204" s="947"/>
      <c r="O204" s="947"/>
      <c r="P204" s="947"/>
      <c r="Q204" s="947"/>
      <c r="R204" s="947"/>
      <c r="S204" s="947"/>
      <c r="T204" s="947"/>
      <c r="U204" s="947"/>
      <c r="V204" s="947"/>
    </row>
    <row r="205" spans="1:22">
      <c r="A205" s="1137"/>
      <c r="B205" s="1137"/>
      <c r="C205" s="1137"/>
      <c r="D205" s="1137"/>
      <c r="E205" s="1137"/>
      <c r="F205" s="1137"/>
      <c r="G205" s="1137"/>
      <c r="H205" s="1137"/>
      <c r="I205" s="1137"/>
      <c r="J205" s="1137"/>
      <c r="K205" s="1137"/>
      <c r="L205" s="1137"/>
      <c r="M205" s="1137"/>
      <c r="N205" s="1137"/>
      <c r="O205" s="1137"/>
      <c r="P205" s="1137"/>
      <c r="Q205" s="1137"/>
      <c r="R205" s="1137"/>
      <c r="S205" s="1137"/>
      <c r="T205" s="1137"/>
      <c r="U205" s="1137"/>
      <c r="V205" s="1137"/>
    </row>
    <row r="206" spans="1:22">
      <c r="A206" s="1127"/>
      <c r="B206" s="1127"/>
      <c r="C206" s="1127"/>
      <c r="D206" s="1127"/>
      <c r="E206" s="1127"/>
      <c r="F206" s="1127"/>
      <c r="G206" s="1127"/>
      <c r="H206" s="1127"/>
      <c r="I206" s="1127"/>
      <c r="J206" s="1127"/>
      <c r="K206" s="1127"/>
      <c r="L206" s="1127"/>
      <c r="M206" s="1127"/>
      <c r="N206" s="1127"/>
      <c r="O206" s="1127"/>
      <c r="P206" s="1127"/>
      <c r="Q206" s="1127"/>
      <c r="R206" s="1127"/>
      <c r="S206" s="1127"/>
      <c r="T206" s="1127"/>
      <c r="U206" s="1127"/>
      <c r="V206" s="1127"/>
    </row>
    <row r="207" spans="1:22">
      <c r="A207" s="1127"/>
      <c r="B207" s="1127"/>
      <c r="C207" s="1127"/>
      <c r="D207" s="1127"/>
      <c r="E207" s="1127"/>
      <c r="F207" s="1127"/>
      <c r="G207" s="1127"/>
      <c r="H207" s="1127"/>
      <c r="I207" s="1127"/>
      <c r="J207" s="1127"/>
      <c r="K207" s="1127"/>
      <c r="L207" s="1127"/>
      <c r="M207" s="1127"/>
      <c r="N207" s="1127"/>
      <c r="O207" s="1127"/>
      <c r="P207" s="1127"/>
      <c r="Q207" s="1127"/>
      <c r="R207" s="1127"/>
      <c r="S207" s="1127"/>
      <c r="T207" s="1127"/>
      <c r="U207" s="1127"/>
      <c r="V207" s="1127"/>
    </row>
    <row r="208" spans="1:22">
      <c r="A208" s="1127"/>
      <c r="B208" s="1127"/>
      <c r="C208" s="1127"/>
      <c r="D208" s="1127"/>
      <c r="E208" s="1127"/>
      <c r="F208" s="1127"/>
      <c r="G208" s="1127"/>
      <c r="H208" s="1127"/>
      <c r="I208" s="1127"/>
      <c r="J208" s="1127"/>
      <c r="K208" s="1127"/>
      <c r="L208" s="1127"/>
      <c r="M208" s="1127"/>
      <c r="N208" s="1127"/>
      <c r="O208" s="1127"/>
      <c r="P208" s="1127"/>
      <c r="Q208" s="1127"/>
      <c r="R208" s="1127"/>
      <c r="S208" s="1127"/>
      <c r="T208" s="1127"/>
      <c r="U208" s="1127"/>
      <c r="V208" s="1127"/>
    </row>
    <row r="209" spans="1:22">
      <c r="A209" s="859"/>
      <c r="B209" s="859"/>
      <c r="C209" s="859"/>
      <c r="D209" s="859"/>
      <c r="E209" s="859"/>
      <c r="F209" s="859"/>
      <c r="G209" s="859"/>
      <c r="H209" s="859"/>
      <c r="I209" s="859"/>
      <c r="J209" s="859"/>
      <c r="K209" s="859"/>
      <c r="L209" s="859"/>
      <c r="M209" s="938"/>
      <c r="N209" s="859"/>
      <c r="O209" s="859"/>
      <c r="P209" s="859"/>
      <c r="Q209" s="859"/>
      <c r="R209" s="859"/>
      <c r="S209" s="859"/>
      <c r="T209" s="859"/>
      <c r="U209" s="859"/>
      <c r="V209" s="859"/>
    </row>
    <row r="210" spans="1:22">
      <c r="A210" s="1127"/>
      <c r="B210" s="1127"/>
      <c r="C210" s="1127"/>
      <c r="D210" s="1127"/>
      <c r="E210" s="1127"/>
      <c r="F210" s="1127"/>
      <c r="G210" s="1127"/>
      <c r="H210" s="1127"/>
      <c r="I210" s="1127"/>
      <c r="J210" s="1127"/>
      <c r="K210" s="1127"/>
      <c r="L210" s="1127"/>
      <c r="M210" s="1127"/>
      <c r="N210" s="1127"/>
      <c r="O210" s="1127"/>
      <c r="P210" s="1127"/>
      <c r="Q210" s="1127"/>
      <c r="R210" s="1127"/>
      <c r="S210" s="1127"/>
      <c r="T210" s="1127"/>
      <c r="U210" s="1127"/>
      <c r="V210" s="1127"/>
    </row>
    <row r="211" spans="1:22">
      <c r="A211" s="1127"/>
      <c r="B211" s="1127"/>
      <c r="C211" s="1127"/>
      <c r="D211" s="1127"/>
      <c r="E211" s="1127"/>
      <c r="F211" s="1127"/>
      <c r="G211" s="1127"/>
      <c r="H211" s="1127"/>
      <c r="I211" s="1127"/>
      <c r="J211" s="1127"/>
      <c r="K211" s="1127"/>
      <c r="L211" s="1127"/>
      <c r="M211" s="1127"/>
      <c r="N211" s="1127"/>
      <c r="O211" s="1127"/>
      <c r="P211" s="1127"/>
      <c r="Q211" s="1127"/>
      <c r="R211" s="1127"/>
      <c r="S211" s="1127"/>
      <c r="T211" s="1127"/>
      <c r="U211" s="1127"/>
      <c r="V211" s="1127"/>
    </row>
    <row r="212" spans="1:22">
      <c r="A212" s="1127"/>
      <c r="B212" s="1127"/>
      <c r="C212" s="1127"/>
      <c r="D212" s="1127"/>
      <c r="E212" s="1127"/>
      <c r="F212" s="1127"/>
      <c r="G212" s="1127"/>
      <c r="H212" s="1127"/>
      <c r="I212" s="1127"/>
      <c r="J212" s="1127"/>
      <c r="K212" s="1127"/>
      <c r="L212" s="1127"/>
      <c r="M212" s="1127"/>
      <c r="N212" s="1127"/>
      <c r="O212" s="1127"/>
      <c r="P212" s="1127"/>
      <c r="Q212" s="1127"/>
      <c r="R212" s="1127"/>
      <c r="S212" s="1127"/>
      <c r="T212" s="1127"/>
      <c r="U212" s="1127"/>
      <c r="V212" s="1127"/>
    </row>
    <row r="213" spans="1:22">
      <c r="A213" s="947"/>
      <c r="B213" s="947"/>
      <c r="C213" s="947"/>
      <c r="D213" s="947"/>
      <c r="E213" s="947"/>
      <c r="F213" s="947"/>
      <c r="G213" s="947"/>
      <c r="H213" s="947"/>
      <c r="I213" s="947"/>
      <c r="J213" s="947"/>
      <c r="K213" s="947"/>
      <c r="L213" s="947"/>
      <c r="M213" s="177"/>
      <c r="N213" s="947"/>
      <c r="O213" s="947"/>
      <c r="P213" s="947"/>
      <c r="Q213" s="947"/>
      <c r="R213" s="947"/>
      <c r="S213" s="947"/>
      <c r="T213" s="947"/>
      <c r="U213" s="947"/>
      <c r="V213" s="947"/>
    </row>
    <row r="214" spans="1:22">
      <c r="A214" s="1137"/>
      <c r="B214" s="1137"/>
      <c r="C214" s="1137"/>
      <c r="D214" s="1137"/>
      <c r="E214" s="1137"/>
      <c r="F214" s="1137"/>
      <c r="G214" s="1137"/>
      <c r="H214" s="1137"/>
      <c r="I214" s="1137"/>
      <c r="J214" s="1137"/>
      <c r="K214" s="1137"/>
      <c r="L214" s="1137"/>
      <c r="M214" s="1137"/>
      <c r="N214" s="1137"/>
      <c r="O214" s="1137"/>
      <c r="P214" s="1137"/>
      <c r="Q214" s="1137"/>
      <c r="R214" s="1137"/>
      <c r="S214" s="1137"/>
      <c r="T214" s="1137"/>
      <c r="U214" s="1137"/>
      <c r="V214" s="1137"/>
    </row>
    <row r="215" spans="1:22">
      <c r="A215" s="1127"/>
      <c r="B215" s="1127"/>
      <c r="C215" s="1127"/>
      <c r="D215" s="1127"/>
      <c r="E215" s="1127"/>
      <c r="F215" s="1127"/>
      <c r="G215" s="1127"/>
      <c r="H215" s="1127"/>
      <c r="I215" s="1127"/>
      <c r="J215" s="1127"/>
      <c r="K215" s="1127"/>
      <c r="L215" s="1127"/>
      <c r="M215" s="1127"/>
      <c r="N215" s="1127"/>
      <c r="O215" s="1127"/>
      <c r="P215" s="1127"/>
      <c r="Q215" s="1127"/>
      <c r="R215" s="1127"/>
      <c r="S215" s="1127"/>
      <c r="T215" s="1127"/>
      <c r="U215" s="1127"/>
      <c r="V215" s="1127"/>
    </row>
    <row r="216" spans="1:22">
      <c r="A216" s="1127"/>
      <c r="B216" s="1127"/>
      <c r="C216" s="1127"/>
      <c r="D216" s="1127"/>
      <c r="E216" s="1127"/>
      <c r="F216" s="1127"/>
      <c r="G216" s="1127"/>
      <c r="H216" s="1127"/>
      <c r="I216" s="1127"/>
      <c r="J216" s="1127"/>
      <c r="K216" s="1127"/>
      <c r="L216" s="1127"/>
      <c r="M216" s="1127"/>
      <c r="N216" s="1127"/>
      <c r="O216" s="1127"/>
      <c r="P216" s="1127"/>
      <c r="Q216" s="1127"/>
      <c r="R216" s="1127"/>
      <c r="S216" s="1127"/>
      <c r="T216" s="1127"/>
      <c r="U216" s="1127"/>
      <c r="V216" s="1127"/>
    </row>
    <row r="217" spans="1:22">
      <c r="A217" s="859"/>
      <c r="B217" s="859"/>
      <c r="C217" s="859"/>
      <c r="D217" s="859"/>
      <c r="E217" s="859"/>
      <c r="F217" s="859"/>
      <c r="G217" s="859"/>
      <c r="H217" s="859"/>
      <c r="I217" s="859"/>
      <c r="J217" s="859"/>
      <c r="K217" s="859"/>
      <c r="L217" s="859"/>
      <c r="M217" s="938"/>
      <c r="N217" s="859"/>
      <c r="O217" s="859"/>
      <c r="P217" s="859"/>
      <c r="Q217" s="859"/>
      <c r="R217" s="859"/>
      <c r="S217" s="859"/>
      <c r="T217" s="859"/>
      <c r="U217" s="859"/>
      <c r="V217" s="859"/>
    </row>
    <row r="218" spans="1:22">
      <c r="A218" s="1127"/>
      <c r="B218" s="1127"/>
      <c r="C218" s="1127"/>
      <c r="D218" s="1127"/>
      <c r="E218" s="1127"/>
      <c r="F218" s="1127"/>
      <c r="G218" s="1127"/>
      <c r="H218" s="1127"/>
      <c r="I218" s="1127"/>
      <c r="J218" s="1127"/>
      <c r="K218" s="1127"/>
      <c r="L218" s="1127"/>
      <c r="M218" s="1127"/>
      <c r="N218" s="1127"/>
      <c r="O218" s="1127"/>
      <c r="P218" s="1127"/>
      <c r="Q218" s="1127"/>
      <c r="R218" s="1127"/>
      <c r="S218" s="1127"/>
      <c r="T218" s="1127"/>
      <c r="U218" s="1127"/>
      <c r="V218" s="1127"/>
    </row>
    <row r="219" spans="1:22">
      <c r="A219" s="859"/>
      <c r="B219" s="859"/>
      <c r="C219" s="859"/>
      <c r="D219" s="859"/>
      <c r="E219" s="859"/>
      <c r="F219" s="859"/>
      <c r="G219" s="859"/>
      <c r="H219" s="859"/>
      <c r="I219" s="859"/>
      <c r="J219" s="859"/>
      <c r="K219" s="859"/>
      <c r="L219" s="859"/>
      <c r="M219" s="938"/>
      <c r="N219" s="859"/>
      <c r="O219" s="859"/>
      <c r="P219" s="859"/>
      <c r="Q219" s="859"/>
      <c r="R219" s="859"/>
      <c r="S219" s="859"/>
      <c r="T219" s="859"/>
      <c r="U219" s="859"/>
      <c r="V219" s="859"/>
    </row>
    <row r="220" spans="1:22">
      <c r="A220" s="1127"/>
      <c r="B220" s="1127"/>
      <c r="C220" s="1127"/>
      <c r="D220" s="1127"/>
      <c r="E220" s="1127"/>
      <c r="F220" s="1127"/>
      <c r="G220" s="1127"/>
      <c r="H220" s="1127"/>
      <c r="I220" s="1127"/>
      <c r="J220" s="1127"/>
      <c r="K220" s="1127"/>
      <c r="L220" s="1127"/>
      <c r="M220" s="1127"/>
      <c r="N220" s="1127"/>
      <c r="O220" s="1127"/>
      <c r="P220" s="1127"/>
      <c r="Q220" s="1127"/>
      <c r="R220" s="1127"/>
      <c r="S220" s="1127"/>
      <c r="T220" s="1127"/>
      <c r="U220" s="1127"/>
      <c r="V220" s="1127"/>
    </row>
    <row r="221" spans="1:22">
      <c r="A221" s="1127"/>
      <c r="B221" s="1127"/>
      <c r="C221" s="1127"/>
      <c r="D221" s="1127"/>
      <c r="E221" s="1127"/>
      <c r="F221" s="1127"/>
      <c r="G221" s="1127"/>
      <c r="H221" s="1127"/>
      <c r="I221" s="1127"/>
      <c r="J221" s="1127"/>
      <c r="K221" s="1127"/>
      <c r="L221" s="1127"/>
      <c r="M221" s="1127"/>
      <c r="N221" s="1127"/>
      <c r="O221" s="1127"/>
      <c r="P221" s="1127"/>
      <c r="Q221" s="1127"/>
      <c r="R221" s="1127"/>
      <c r="S221" s="1127"/>
      <c r="T221" s="1127"/>
      <c r="U221" s="1127"/>
      <c r="V221" s="1127"/>
    </row>
    <row r="222" spans="1:22">
      <c r="A222" s="859"/>
      <c r="B222" s="859"/>
      <c r="C222" s="859"/>
      <c r="D222" s="859"/>
      <c r="E222" s="859"/>
      <c r="F222" s="859"/>
      <c r="G222" s="859"/>
      <c r="H222" s="859"/>
      <c r="I222" s="859"/>
      <c r="J222" s="859"/>
      <c r="K222" s="859"/>
      <c r="L222" s="859"/>
      <c r="M222" s="938"/>
      <c r="N222" s="859"/>
      <c r="O222" s="859"/>
      <c r="P222" s="859"/>
      <c r="Q222" s="859"/>
      <c r="R222" s="859"/>
      <c r="S222" s="859"/>
      <c r="T222" s="859"/>
      <c r="U222" s="859"/>
      <c r="V222" s="859"/>
    </row>
    <row r="223" spans="1:22">
      <c r="A223" s="1127"/>
      <c r="B223" s="1127"/>
      <c r="C223" s="1127"/>
      <c r="D223" s="1127"/>
      <c r="E223" s="1127"/>
      <c r="F223" s="1127"/>
      <c r="G223" s="1127"/>
      <c r="H223" s="1127"/>
      <c r="I223" s="1127"/>
      <c r="J223" s="1127"/>
      <c r="K223" s="1127"/>
      <c r="L223" s="1127"/>
      <c r="M223" s="1127"/>
      <c r="N223" s="1127"/>
      <c r="O223" s="1127"/>
      <c r="P223" s="1127"/>
      <c r="Q223" s="1127"/>
      <c r="R223" s="1127"/>
      <c r="S223" s="1127"/>
      <c r="T223" s="1127"/>
      <c r="U223" s="1127"/>
      <c r="V223" s="1127"/>
    </row>
    <row r="823" spans="4:9">
      <c r="D823" s="935"/>
      <c r="E823" s="935"/>
      <c r="F823" s="935" t="s">
        <v>625</v>
      </c>
      <c r="H823" s="935"/>
      <c r="I823" s="935"/>
    </row>
  </sheetData>
  <mergeCells count="245">
    <mergeCell ref="R149:U149"/>
    <mergeCell ref="C150:D150"/>
    <mergeCell ref="M150:N150"/>
    <mergeCell ref="P155:Q155"/>
    <mergeCell ref="A161:U161"/>
    <mergeCell ref="A155:A156"/>
    <mergeCell ref="B155:B156"/>
    <mergeCell ref="C155:D156"/>
    <mergeCell ref="E155:E156"/>
    <mergeCell ref="F155:F156"/>
    <mergeCell ref="G155:G156"/>
    <mergeCell ref="H155:I156"/>
    <mergeCell ref="J155:J156"/>
    <mergeCell ref="K155:L156"/>
    <mergeCell ref="P156:Q156"/>
    <mergeCell ref="A158:C158"/>
    <mergeCell ref="G158:H158"/>
    <mergeCell ref="I158:J158"/>
    <mergeCell ref="L158:M158"/>
    <mergeCell ref="N158:O158"/>
    <mergeCell ref="P150:Q150"/>
    <mergeCell ref="A151:A154"/>
    <mergeCell ref="B151:B154"/>
    <mergeCell ref="C151:D154"/>
    <mergeCell ref="A107:V107"/>
    <mergeCell ref="A108:V109"/>
    <mergeCell ref="A97:V97"/>
    <mergeCell ref="A142:V142"/>
    <mergeCell ref="A143:V143"/>
    <mergeCell ref="A144:V144"/>
    <mergeCell ref="A116:V116"/>
    <mergeCell ref="A132:V132"/>
    <mergeCell ref="A133:V133"/>
    <mergeCell ref="A110:V110"/>
    <mergeCell ref="A111:V112"/>
    <mergeCell ref="A113:V113"/>
    <mergeCell ref="A114:V115"/>
    <mergeCell ref="A117:V117"/>
    <mergeCell ref="A141:V141"/>
    <mergeCell ref="A123:V123"/>
    <mergeCell ref="A135:V135"/>
    <mergeCell ref="A134:V134"/>
    <mergeCell ref="A136:V136"/>
    <mergeCell ref="A137:V137"/>
    <mergeCell ref="A138:V138"/>
    <mergeCell ref="A139:V139"/>
    <mergeCell ref="A140:V140"/>
    <mergeCell ref="A106:V106"/>
    <mergeCell ref="W71:W74"/>
    <mergeCell ref="A96:V96"/>
    <mergeCell ref="A82:V82"/>
    <mergeCell ref="A83:V83"/>
    <mergeCell ref="A84:V84"/>
    <mergeCell ref="S78:T78"/>
    <mergeCell ref="O79:P79"/>
    <mergeCell ref="A104:V104"/>
    <mergeCell ref="A105:V105"/>
    <mergeCell ref="A90:V90"/>
    <mergeCell ref="A91:V91"/>
    <mergeCell ref="A92:V92"/>
    <mergeCell ref="A93:V93"/>
    <mergeCell ref="A94:V94"/>
    <mergeCell ref="A95:V95"/>
    <mergeCell ref="A98:V98"/>
    <mergeCell ref="A99:V100"/>
    <mergeCell ref="A101:V101"/>
    <mergeCell ref="A102:V103"/>
    <mergeCell ref="A55:A60"/>
    <mergeCell ref="B55:B60"/>
    <mergeCell ref="A61:A75"/>
    <mergeCell ref="B61:B75"/>
    <mergeCell ref="T61:T62"/>
    <mergeCell ref="K64:K65"/>
    <mergeCell ref="O65:P65"/>
    <mergeCell ref="V71:V74"/>
    <mergeCell ref="A89:V89"/>
    <mergeCell ref="A80:V80"/>
    <mergeCell ref="A81:V81"/>
    <mergeCell ref="A87:V87"/>
    <mergeCell ref="A88:V88"/>
    <mergeCell ref="A85:V85"/>
    <mergeCell ref="A86:V86"/>
    <mergeCell ref="U9:U10"/>
    <mergeCell ref="I19:I20"/>
    <mergeCell ref="L22:L29"/>
    <mergeCell ref="O19:O20"/>
    <mergeCell ref="V19:V20"/>
    <mergeCell ref="R11:R16"/>
    <mergeCell ref="L10:L11"/>
    <mergeCell ref="R30:R34"/>
    <mergeCell ref="N30:N34"/>
    <mergeCell ref="O30:O34"/>
    <mergeCell ref="J12:J16"/>
    <mergeCell ref="K12:K16"/>
    <mergeCell ref="L12:L16"/>
    <mergeCell ref="I10:I11"/>
    <mergeCell ref="I22:I29"/>
    <mergeCell ref="J22:J29"/>
    <mergeCell ref="P19:P20"/>
    <mergeCell ref="Q19:Q20"/>
    <mergeCell ref="R22:R29"/>
    <mergeCell ref="M22:M29"/>
    <mergeCell ref="P22:P29"/>
    <mergeCell ref="O22:O29"/>
    <mergeCell ref="A1:V1"/>
    <mergeCell ref="A2:V2"/>
    <mergeCell ref="A4:A8"/>
    <mergeCell ref="B4:I5"/>
    <mergeCell ref="J4:N5"/>
    <mergeCell ref="J10:J11"/>
    <mergeCell ref="U19:U20"/>
    <mergeCell ref="R19:R20"/>
    <mergeCell ref="S19:S20"/>
    <mergeCell ref="T19:T20"/>
    <mergeCell ref="S9:S10"/>
    <mergeCell ref="K10:K11"/>
    <mergeCell ref="N12:N16"/>
    <mergeCell ref="T9:T10"/>
    <mergeCell ref="V9:V10"/>
    <mergeCell ref="F10:F11"/>
    <mergeCell ref="F19:F20"/>
    <mergeCell ref="C19:C20"/>
    <mergeCell ref="D19:D20"/>
    <mergeCell ref="E19:E20"/>
    <mergeCell ref="O4:R5"/>
    <mergeCell ref="R6:R8"/>
    <mergeCell ref="S4:W5"/>
    <mergeCell ref="B6:B8"/>
    <mergeCell ref="C6:C8"/>
    <mergeCell ref="S6:S8"/>
    <mergeCell ref="T6:T8"/>
    <mergeCell ref="U6:U8"/>
    <mergeCell ref="V6:V8"/>
    <mergeCell ref="W6:W8"/>
    <mergeCell ref="H12:H16"/>
    <mergeCell ref="L6:L8"/>
    <mergeCell ref="M6:N8"/>
    <mergeCell ref="O6:O8"/>
    <mergeCell ref="P6:P8"/>
    <mergeCell ref="Q6:Q8"/>
    <mergeCell ref="K6:K8"/>
    <mergeCell ref="D6:D8"/>
    <mergeCell ref="E6:E8"/>
    <mergeCell ref="F6:F8"/>
    <mergeCell ref="G6:G8"/>
    <mergeCell ref="H6:I8"/>
    <mergeCell ref="J6:J8"/>
    <mergeCell ref="G10:G11"/>
    <mergeCell ref="H10:H11"/>
    <mergeCell ref="W9:W10"/>
    <mergeCell ref="R9:R10"/>
    <mergeCell ref="Q11:Q16"/>
    <mergeCell ref="A9:A17"/>
    <mergeCell ref="B9:B17"/>
    <mergeCell ref="O9:O10"/>
    <mergeCell ref="P9:P10"/>
    <mergeCell ref="Q9:Q10"/>
    <mergeCell ref="P30:P34"/>
    <mergeCell ref="N22:N29"/>
    <mergeCell ref="Q22:Q29"/>
    <mergeCell ref="Q30:Q34"/>
    <mergeCell ref="C10:C11"/>
    <mergeCell ref="D10:D11"/>
    <mergeCell ref="E10:E11"/>
    <mergeCell ref="M12:M16"/>
    <mergeCell ref="I12:I16"/>
    <mergeCell ref="P11:P16"/>
    <mergeCell ref="O11:O16"/>
    <mergeCell ref="M10:M11"/>
    <mergeCell ref="N10:N11"/>
    <mergeCell ref="C12:C16"/>
    <mergeCell ref="D12:D16"/>
    <mergeCell ref="E12:E16"/>
    <mergeCell ref="F12:F16"/>
    <mergeCell ref="G12:G16"/>
    <mergeCell ref="G19:G20"/>
    <mergeCell ref="H19:H20"/>
    <mergeCell ref="A18:A37"/>
    <mergeCell ref="B18:B37"/>
    <mergeCell ref="J30:J34"/>
    <mergeCell ref="K30:K34"/>
    <mergeCell ref="M30:M34"/>
    <mergeCell ref="K22:K29"/>
    <mergeCell ref="C30:C34"/>
    <mergeCell ref="C22:C29"/>
    <mergeCell ref="D22:D29"/>
    <mergeCell ref="E22:E29"/>
    <mergeCell ref="H30:H34"/>
    <mergeCell ref="I30:I34"/>
    <mergeCell ref="D30:D34"/>
    <mergeCell ref="E30:E34"/>
    <mergeCell ref="F22:F29"/>
    <mergeCell ref="L30:L34"/>
    <mergeCell ref="H22:H29"/>
    <mergeCell ref="G22:G29"/>
    <mergeCell ref="G30:G34"/>
    <mergeCell ref="F30:F34"/>
    <mergeCell ref="A118:V119"/>
    <mergeCell ref="A120:V120"/>
    <mergeCell ref="A121:V122"/>
    <mergeCell ref="A124:V124"/>
    <mergeCell ref="A125:V126"/>
    <mergeCell ref="A127:V128"/>
    <mergeCell ref="A129:V131"/>
    <mergeCell ref="A146:V146"/>
    <mergeCell ref="A147:U147"/>
    <mergeCell ref="A145:V145"/>
    <mergeCell ref="P151:Q153"/>
    <mergeCell ref="A149:A150"/>
    <mergeCell ref="B149:B150"/>
    <mergeCell ref="C149:F149"/>
    <mergeCell ref="G149:G150"/>
    <mergeCell ref="H149:I150"/>
    <mergeCell ref="J149:J150"/>
    <mergeCell ref="P154:Q154"/>
    <mergeCell ref="K149:L150"/>
    <mergeCell ref="M149:Q149"/>
    <mergeCell ref="E151:E154"/>
    <mergeCell ref="F151:F154"/>
    <mergeCell ref="G151:G154"/>
    <mergeCell ref="H151:I154"/>
    <mergeCell ref="J151:J154"/>
    <mergeCell ref="K151:L154"/>
    <mergeCell ref="M151:M153"/>
    <mergeCell ref="N151:N153"/>
    <mergeCell ref="O151:O153"/>
    <mergeCell ref="A215:V216"/>
    <mergeCell ref="A218:V218"/>
    <mergeCell ref="A220:V221"/>
    <mergeCell ref="A223:V223"/>
    <mergeCell ref="R158:T158"/>
    <mergeCell ref="A167:U167"/>
    <mergeCell ref="A201:V201"/>
    <mergeCell ref="A203:V203"/>
    <mergeCell ref="A206:V206"/>
    <mergeCell ref="A207:V208"/>
    <mergeCell ref="A210:V210"/>
    <mergeCell ref="A211:V212"/>
    <mergeCell ref="A214:V214"/>
    <mergeCell ref="A165:U165"/>
    <mergeCell ref="A162:U162"/>
    <mergeCell ref="A163:U163"/>
    <mergeCell ref="A166:U166"/>
    <mergeCell ref="A205:V205"/>
    <mergeCell ref="A164:U164"/>
  </mergeCells>
  <printOptions horizontalCentered="1"/>
  <pageMargins left="0.25" right="0.25" top="0.5" bottom="0.5" header="0" footer="0"/>
  <pageSetup paperSize="5" scale="39" fitToWidth="0" fitToHeight="0" orientation="landscape" r:id="rId1"/>
  <rowBreaks count="1" manualBreakCount="1">
    <brk id="79" max="2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1:L29"/>
  <sheetViews>
    <sheetView view="pageBreakPreview" zoomScale="85" zoomScaleNormal="85" zoomScaleSheetLayoutView="85" zoomScalePageLayoutView="85" workbookViewId="0">
      <selection activeCell="B1" sqref="B1:F1"/>
    </sheetView>
  </sheetViews>
  <sheetFormatPr defaultColWidth="9.125" defaultRowHeight="13.6"/>
  <cols>
    <col min="1" max="1" width="2.75" style="756" customWidth="1"/>
    <col min="2" max="2" width="12.75" style="37" customWidth="1"/>
    <col min="3" max="3" width="2.75" style="37" customWidth="1"/>
    <col min="4" max="4" width="26.75" style="38" customWidth="1"/>
    <col min="5" max="5" width="30.875" style="756" customWidth="1"/>
    <col min="6" max="6" width="28.75" style="40" customWidth="1"/>
    <col min="7" max="7" width="30.375" style="41" customWidth="1"/>
    <col min="8" max="8" width="24.375" style="41" customWidth="1"/>
    <col min="9" max="9" width="28.25" style="756" customWidth="1"/>
    <col min="10" max="16384" width="9.125" style="756"/>
  </cols>
  <sheetData>
    <row r="1" spans="2:12" ht="14.3">
      <c r="B1" s="1430" t="s">
        <v>626</v>
      </c>
      <c r="C1" s="1430"/>
      <c r="D1" s="1430"/>
      <c r="E1" s="1430"/>
      <c r="F1" s="1430"/>
      <c r="G1" s="178"/>
      <c r="H1" s="178"/>
      <c r="I1" s="178"/>
    </row>
    <row r="2" spans="2:12" ht="14.3">
      <c r="B2" s="1430" t="s">
        <v>430</v>
      </c>
      <c r="C2" s="1430"/>
      <c r="D2" s="1430"/>
      <c r="E2" s="1430"/>
      <c r="F2" s="1430"/>
      <c r="G2" s="178"/>
      <c r="H2" s="178"/>
      <c r="I2" s="178"/>
    </row>
    <row r="3" spans="2:12" ht="14.95" thickBot="1">
      <c r="B3" s="178"/>
      <c r="C3" s="179"/>
      <c r="D3" s="178"/>
      <c r="E3" s="178"/>
      <c r="F3" s="178"/>
      <c r="G3" s="178"/>
      <c r="H3" s="178"/>
    </row>
    <row r="4" spans="2:12" s="20" customFormat="1" ht="39.75" customHeight="1">
      <c r="B4" s="1431" t="s">
        <v>1</v>
      </c>
      <c r="C4" s="1432"/>
      <c r="D4" s="180" t="s">
        <v>627</v>
      </c>
      <c r="E4" s="18" t="s">
        <v>432</v>
      </c>
      <c r="F4" s="181" t="s">
        <v>628</v>
      </c>
    </row>
    <row r="5" spans="2:12" s="754" customFormat="1" ht="30.25" customHeight="1">
      <c r="B5" s="182" t="s">
        <v>629</v>
      </c>
      <c r="C5" s="760">
        <v>3</v>
      </c>
      <c r="D5" s="599">
        <v>28.048999999999999</v>
      </c>
      <c r="E5" s="598">
        <v>58392078</v>
      </c>
      <c r="F5" s="183">
        <v>1637839843.6800001</v>
      </c>
      <c r="G5" s="21"/>
      <c r="H5" s="22"/>
      <c r="I5" s="23"/>
    </row>
    <row r="6" spans="2:12" s="754" customFormat="1" ht="30.25" customHeight="1">
      <c r="B6" s="597" t="s">
        <v>630</v>
      </c>
      <c r="C6" s="760">
        <v>4</v>
      </c>
      <c r="D6" s="759">
        <v>34.646099999999997</v>
      </c>
      <c r="E6" s="598">
        <v>110336510</v>
      </c>
      <c r="F6" s="596">
        <v>3822724831.6700001</v>
      </c>
      <c r="H6" s="22"/>
      <c r="I6" s="20"/>
    </row>
    <row r="7" spans="2:12" s="754" customFormat="1" ht="30.25" customHeight="1">
      <c r="B7" s="597" t="s">
        <v>631</v>
      </c>
      <c r="C7" s="760">
        <v>5</v>
      </c>
      <c r="D7" s="759">
        <v>36.508699999999997</v>
      </c>
      <c r="E7" s="758">
        <v>70214460</v>
      </c>
      <c r="F7" s="596">
        <v>2563441956.2800002</v>
      </c>
      <c r="H7" s="24"/>
      <c r="I7" s="24"/>
    </row>
    <row r="8" spans="2:12" s="754" customFormat="1" ht="30.25" customHeight="1">
      <c r="B8" s="184" t="s">
        <v>632</v>
      </c>
      <c r="C8" s="185">
        <v>6</v>
      </c>
      <c r="D8" s="186">
        <v>38.822800000000001</v>
      </c>
      <c r="E8" s="758">
        <v>31122206</v>
      </c>
      <c r="F8" s="187">
        <v>1208249982.0599999</v>
      </c>
      <c r="H8" s="24"/>
      <c r="I8" s="20"/>
    </row>
    <row r="9" spans="2:12" s="754" customFormat="1" ht="30.25" customHeight="1" thickBot="1">
      <c r="B9" s="31"/>
      <c r="C9" s="31"/>
      <c r="E9" s="188" t="s">
        <v>438</v>
      </c>
      <c r="F9" s="189">
        <f>SUM(F5:F8)</f>
        <v>9232256613.6900005</v>
      </c>
      <c r="G9" s="190"/>
      <c r="H9" s="191"/>
      <c r="K9" s="20"/>
      <c r="L9" s="20"/>
    </row>
    <row r="10" spans="2:12" s="754" customFormat="1" ht="14.3" thickTop="1">
      <c r="C10" s="755"/>
      <c r="E10" s="36"/>
      <c r="F10" s="20"/>
    </row>
    <row r="11" spans="2:12" s="754" customFormat="1">
      <c r="C11" s="755"/>
      <c r="E11" s="36"/>
      <c r="F11" s="20"/>
    </row>
    <row r="12" spans="2:12" s="754" customFormat="1">
      <c r="B12" s="1128" t="s">
        <v>633</v>
      </c>
      <c r="C12" s="1128"/>
      <c r="D12" s="1128"/>
      <c r="E12" s="1128"/>
      <c r="F12" s="1128"/>
      <c r="G12" s="1128"/>
      <c r="H12" s="1128"/>
      <c r="I12" s="1128"/>
    </row>
    <row r="13" spans="2:12" s="754" customFormat="1">
      <c r="B13" s="1129" t="s">
        <v>634</v>
      </c>
      <c r="C13" s="1129"/>
      <c r="D13" s="1129"/>
      <c r="E13" s="1129"/>
      <c r="F13" s="1129"/>
      <c r="G13" s="1129"/>
      <c r="H13" s="1129"/>
      <c r="I13" s="1129"/>
    </row>
    <row r="14" spans="2:12" s="754" customFormat="1" ht="32.950000000000003" customHeight="1">
      <c r="B14" s="1177" t="s">
        <v>635</v>
      </c>
      <c r="C14" s="1177"/>
      <c r="D14" s="1177"/>
      <c r="E14" s="1177"/>
      <c r="F14" s="1177"/>
      <c r="G14" s="1177"/>
      <c r="H14" s="1177"/>
      <c r="I14" s="1177"/>
    </row>
    <row r="15" spans="2:12" s="754" customFormat="1" ht="47.25" customHeight="1">
      <c r="B15" s="1177" t="s">
        <v>636</v>
      </c>
      <c r="C15" s="1177"/>
      <c r="D15" s="1177"/>
      <c r="E15" s="1177"/>
      <c r="F15" s="1177"/>
      <c r="G15" s="1177"/>
      <c r="H15" s="1177"/>
      <c r="I15" s="1177"/>
    </row>
    <row r="16" spans="2:12" s="754" customFormat="1" ht="42.8" customHeight="1">
      <c r="B16" s="1177" t="s">
        <v>637</v>
      </c>
      <c r="C16" s="1177"/>
      <c r="D16" s="1177"/>
      <c r="E16" s="1177"/>
      <c r="F16" s="1177"/>
      <c r="G16" s="1177"/>
      <c r="H16" s="1177"/>
      <c r="I16" s="1177"/>
    </row>
    <row r="17" spans="2:9" s="754" customFormat="1" ht="32.299999999999997" customHeight="1">
      <c r="B17" s="1177" t="s">
        <v>638</v>
      </c>
      <c r="C17" s="1177"/>
      <c r="D17" s="1177"/>
      <c r="E17" s="1177"/>
      <c r="F17" s="1177"/>
      <c r="G17" s="1177"/>
      <c r="H17" s="1177"/>
      <c r="I17" s="1177"/>
    </row>
    <row r="18" spans="2:9" s="754" customFormat="1">
      <c r="B18" s="1177"/>
      <c r="C18" s="1177"/>
      <c r="D18" s="1177"/>
      <c r="E18" s="1177"/>
      <c r="F18" s="1177"/>
      <c r="G18" s="1177"/>
      <c r="H18" s="1177"/>
      <c r="I18" s="1177"/>
    </row>
    <row r="19" spans="2:9" s="754" customFormat="1">
      <c r="B19" s="1177"/>
      <c r="C19" s="1177"/>
      <c r="D19" s="1177"/>
      <c r="E19" s="1177"/>
      <c r="F19" s="1177"/>
      <c r="G19" s="1177"/>
      <c r="H19" s="1177"/>
      <c r="I19" s="1177"/>
    </row>
    <row r="20" spans="2:9" s="754" customFormat="1">
      <c r="B20" s="1177"/>
      <c r="C20" s="1177"/>
      <c r="D20" s="1177"/>
      <c r="E20" s="1177"/>
      <c r="F20" s="1177"/>
      <c r="G20" s="1177"/>
      <c r="H20" s="1177"/>
      <c r="I20" s="1177"/>
    </row>
    <row r="21" spans="2:9" ht="14.3" customHeight="1">
      <c r="B21" s="1177"/>
      <c r="C21" s="1177"/>
      <c r="D21" s="1177"/>
      <c r="E21" s="1177"/>
      <c r="F21" s="1177"/>
      <c r="G21" s="1177"/>
      <c r="H21" s="1177"/>
      <c r="I21" s="1177"/>
    </row>
    <row r="22" spans="2:9">
      <c r="B22" s="1177"/>
      <c r="C22" s="1177"/>
      <c r="D22" s="1177"/>
      <c r="E22" s="1177"/>
      <c r="F22" s="1177"/>
      <c r="G22" s="1177"/>
      <c r="H22" s="1177"/>
      <c r="I22" s="1177"/>
    </row>
    <row r="26" spans="2:9" ht="14.3">
      <c r="E26" s="39"/>
    </row>
    <row r="27" spans="2:9">
      <c r="E27" s="42"/>
      <c r="G27" s="44"/>
    </row>
    <row r="28" spans="2:9">
      <c r="G28" s="45"/>
    </row>
    <row r="29" spans="2:9" ht="14.3">
      <c r="E29" s="46"/>
      <c r="F29" s="43"/>
    </row>
  </sheetData>
  <protectedRanges>
    <protectedRange sqref="H9" name="Range1"/>
  </protectedRanges>
  <mergeCells count="14">
    <mergeCell ref="B21:I21"/>
    <mergeCell ref="B22:I22"/>
    <mergeCell ref="B15:I15"/>
    <mergeCell ref="B16:I16"/>
    <mergeCell ref="B17:I17"/>
    <mergeCell ref="B18:I18"/>
    <mergeCell ref="B19:I19"/>
    <mergeCell ref="B20:I20"/>
    <mergeCell ref="B14:I14"/>
    <mergeCell ref="B1:F1"/>
    <mergeCell ref="B2:F2"/>
    <mergeCell ref="B4:C4"/>
    <mergeCell ref="B12:I12"/>
    <mergeCell ref="B13:I13"/>
  </mergeCells>
  <pageMargins left="0.7" right="0.7" top="0.75" bottom="0.75" header="0.3" footer="0.3"/>
  <pageSetup paperSize="5" scale="66"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1:L26"/>
  <sheetViews>
    <sheetView view="pageBreakPreview" zoomScale="85" zoomScaleNormal="85" zoomScaleSheetLayoutView="85" zoomScalePageLayoutView="85" workbookViewId="0">
      <selection activeCell="K5" sqref="K5"/>
    </sheetView>
  </sheetViews>
  <sheetFormatPr defaultColWidth="9.125" defaultRowHeight="13.6"/>
  <cols>
    <col min="1" max="1" width="2.75" style="756" customWidth="1"/>
    <col min="2" max="2" width="12.75" style="37" customWidth="1"/>
    <col min="3" max="3" width="2.75" style="37" customWidth="1"/>
    <col min="4" max="4" width="26.75" style="38" customWidth="1"/>
    <col min="5" max="5" width="30.875" style="756" customWidth="1"/>
    <col min="6" max="6" width="28.75" style="40" customWidth="1"/>
    <col min="7" max="7" width="30.375" style="41" customWidth="1"/>
    <col min="8" max="8" width="24.375" style="41" customWidth="1"/>
    <col min="9" max="9" width="28.25" style="756" customWidth="1"/>
    <col min="10" max="16384" width="9.125" style="756"/>
  </cols>
  <sheetData>
    <row r="1" spans="2:12" ht="14.3">
      <c r="B1" s="1430" t="s">
        <v>639</v>
      </c>
      <c r="C1" s="1430"/>
      <c r="D1" s="1430"/>
      <c r="E1" s="1430"/>
      <c r="F1" s="1430"/>
      <c r="G1" s="178"/>
      <c r="H1" s="178"/>
      <c r="I1" s="178"/>
    </row>
    <row r="2" spans="2:12" ht="14.3">
      <c r="B2" s="1430" t="s">
        <v>430</v>
      </c>
      <c r="C2" s="1430"/>
      <c r="D2" s="1430"/>
      <c r="E2" s="1430"/>
      <c r="F2" s="1430"/>
      <c r="G2" s="178"/>
      <c r="H2" s="178"/>
      <c r="I2" s="178"/>
    </row>
    <row r="3" spans="2:12" ht="14.95" thickBot="1">
      <c r="B3" s="178"/>
      <c r="C3" s="179"/>
      <c r="D3" s="178"/>
      <c r="E3" s="178"/>
      <c r="F3" s="178"/>
      <c r="G3" s="178"/>
      <c r="H3" s="178"/>
    </row>
    <row r="4" spans="2:12" s="20" customFormat="1" ht="39.75" customHeight="1">
      <c r="B4" s="1431" t="s">
        <v>1</v>
      </c>
      <c r="C4" s="1432"/>
      <c r="D4" s="180" t="s">
        <v>627</v>
      </c>
      <c r="E4" s="18" t="s">
        <v>432</v>
      </c>
      <c r="F4" s="181" t="s">
        <v>628</v>
      </c>
    </row>
    <row r="5" spans="2:12" s="754" customFormat="1" ht="30.25" customHeight="1">
      <c r="B5" s="182" t="s">
        <v>640</v>
      </c>
      <c r="C5" s="760">
        <v>3</v>
      </c>
      <c r="D5" s="599">
        <v>24.598500000000001</v>
      </c>
      <c r="E5" s="598">
        <v>8890000</v>
      </c>
      <c r="F5" s="183">
        <v>218680700.09999999</v>
      </c>
      <c r="G5" s="21"/>
      <c r="H5" s="22"/>
      <c r="I5" s="23"/>
    </row>
    <row r="6" spans="2:12" s="754" customFormat="1" ht="30.25" customHeight="1">
      <c r="B6" s="597" t="s">
        <v>641</v>
      </c>
      <c r="C6" s="760">
        <v>4</v>
      </c>
      <c r="D6" s="759">
        <v>21.823399999999999</v>
      </c>
      <c r="E6" s="598">
        <v>11249044</v>
      </c>
      <c r="F6" s="596">
        <v>245492604.60280001</v>
      </c>
      <c r="H6" s="22"/>
      <c r="I6" s="20"/>
    </row>
    <row r="7" spans="2:12" s="754" customFormat="1" ht="30.25" customHeight="1">
      <c r="B7" s="597"/>
      <c r="C7" s="760"/>
      <c r="D7" s="759"/>
      <c r="E7" s="758"/>
      <c r="F7" s="596"/>
      <c r="H7" s="24"/>
      <c r="I7" s="24"/>
    </row>
    <row r="8" spans="2:12" s="754" customFormat="1" ht="30.25" customHeight="1">
      <c r="B8" s="184"/>
      <c r="C8" s="185"/>
      <c r="D8" s="186"/>
      <c r="E8" s="758"/>
      <c r="F8" s="187"/>
      <c r="H8" s="24"/>
      <c r="I8" s="20"/>
    </row>
    <row r="9" spans="2:12" s="754" customFormat="1" ht="30.25" customHeight="1" thickBot="1">
      <c r="B9" s="31"/>
      <c r="C9" s="31"/>
      <c r="E9" s="188" t="s">
        <v>438</v>
      </c>
      <c r="F9" s="189">
        <f>SUM(F5:F8)</f>
        <v>464173304.70280004</v>
      </c>
      <c r="G9" s="190"/>
      <c r="H9" s="191"/>
      <c r="K9" s="20"/>
      <c r="L9" s="20"/>
    </row>
    <row r="10" spans="2:12" s="754" customFormat="1" ht="14.3" thickTop="1">
      <c r="C10" s="755"/>
      <c r="E10" s="36"/>
      <c r="F10" s="20"/>
    </row>
    <row r="11" spans="2:12" s="754" customFormat="1">
      <c r="C11" s="755"/>
      <c r="E11" s="36"/>
      <c r="F11" s="20"/>
    </row>
    <row r="12" spans="2:12" s="754" customFormat="1">
      <c r="B12" s="1128" t="s">
        <v>642</v>
      </c>
      <c r="C12" s="1128"/>
      <c r="D12" s="1128"/>
      <c r="E12" s="1128"/>
      <c r="F12" s="1128"/>
      <c r="G12" s="1128"/>
      <c r="H12" s="1128"/>
      <c r="I12" s="1128"/>
    </row>
    <row r="13" spans="2:12" s="754" customFormat="1">
      <c r="B13" s="1129" t="s">
        <v>634</v>
      </c>
      <c r="C13" s="1129"/>
      <c r="D13" s="1129"/>
      <c r="E13" s="1129"/>
      <c r="F13" s="1129"/>
      <c r="G13" s="1129"/>
      <c r="H13" s="1129"/>
      <c r="I13" s="1129"/>
    </row>
    <row r="14" spans="2:12" s="754" customFormat="1" ht="32.950000000000003" customHeight="1">
      <c r="B14" s="1177" t="s">
        <v>643</v>
      </c>
      <c r="C14" s="1177"/>
      <c r="D14" s="1177"/>
      <c r="E14" s="1177"/>
      <c r="F14" s="1177"/>
      <c r="G14" s="1177"/>
      <c r="H14" s="1177"/>
      <c r="I14" s="1177"/>
    </row>
    <row r="15" spans="2:12" s="754" customFormat="1" ht="30.25" customHeight="1">
      <c r="B15" s="1177" t="s">
        <v>644</v>
      </c>
      <c r="C15" s="1177"/>
      <c r="D15" s="1177"/>
      <c r="E15" s="1177"/>
      <c r="F15" s="1177"/>
      <c r="G15" s="1177"/>
      <c r="H15" s="1177"/>
      <c r="I15" s="1177"/>
    </row>
    <row r="16" spans="2:12" s="754" customFormat="1">
      <c r="B16" s="1177"/>
      <c r="C16" s="1177"/>
      <c r="D16" s="1177"/>
      <c r="E16" s="1177"/>
      <c r="F16" s="1177"/>
      <c r="G16" s="1177"/>
      <c r="H16" s="1177"/>
      <c r="I16" s="1177"/>
    </row>
    <row r="17" spans="2:9" s="754" customFormat="1">
      <c r="B17" s="1177"/>
      <c r="C17" s="1177"/>
      <c r="D17" s="1177"/>
      <c r="E17" s="1177"/>
      <c r="F17" s="1177"/>
      <c r="G17" s="1177"/>
      <c r="H17" s="1177"/>
      <c r="I17" s="1177"/>
    </row>
    <row r="18" spans="2:9" ht="14.3" customHeight="1">
      <c r="B18" s="1177"/>
      <c r="C18" s="1177"/>
      <c r="D18" s="1177"/>
      <c r="E18" s="1177"/>
      <c r="F18" s="1177"/>
      <c r="G18" s="1177"/>
      <c r="H18" s="1177"/>
      <c r="I18" s="1177"/>
    </row>
    <row r="19" spans="2:9">
      <c r="B19" s="1177"/>
      <c r="C19" s="1177"/>
      <c r="D19" s="1177"/>
      <c r="E19" s="1177"/>
      <c r="F19" s="1177"/>
      <c r="G19" s="1177"/>
      <c r="H19" s="1177"/>
      <c r="I19" s="1177"/>
    </row>
    <row r="23" spans="2:9" ht="14.3">
      <c r="E23" s="39"/>
    </row>
    <row r="24" spans="2:9">
      <c r="E24" s="42"/>
      <c r="G24" s="44"/>
    </row>
    <row r="25" spans="2:9">
      <c r="G25" s="45"/>
    </row>
    <row r="26" spans="2:9" ht="14.3">
      <c r="E26" s="46"/>
      <c r="F26" s="43"/>
    </row>
  </sheetData>
  <protectedRanges>
    <protectedRange sqref="H9" name="Range1"/>
  </protectedRanges>
  <mergeCells count="11">
    <mergeCell ref="B17:I17"/>
    <mergeCell ref="B18:I18"/>
    <mergeCell ref="B19:I19"/>
    <mergeCell ref="B1:F1"/>
    <mergeCell ref="B2:F2"/>
    <mergeCell ref="B4:C4"/>
    <mergeCell ref="B12:I12"/>
    <mergeCell ref="B13:I13"/>
    <mergeCell ref="B14:I14"/>
    <mergeCell ref="B15:I15"/>
    <mergeCell ref="B16:I16"/>
  </mergeCells>
  <pageMargins left="0.7" right="0.7" top="0.75" bottom="0.75" header="0.3" footer="0.3"/>
  <pageSetup paperSize="5" scale="66" fitToWidth="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89AC046B616D8439449A669AC769690" ma:contentTypeVersion="22" ma:contentTypeDescription="Create a new document." ma:contentTypeScope="" ma:versionID="cbe548509d557c775525334dd366b3a4">
  <xsd:schema xmlns:xsd="http://www.w3.org/2001/XMLSchema" xmlns:xs="http://www.w3.org/2001/XMLSchema" xmlns:p="http://schemas.microsoft.com/office/2006/metadata/properties" xmlns:ns1="http://schemas.microsoft.com/sharepoint/v3" xmlns:ns2="f1510545-1717-4787-81bc-be4cd889b37b" xmlns:ns3="8a41d4cc-3855-40f2-8932-454702d2b8da" xmlns:ns4="c93477b2-ff83-4b51-ba6e-999ba0057d7f" xmlns:ns5="3b76f9f5-ee56-44bc-a013-de36f9f18ab6" targetNamespace="http://schemas.microsoft.com/office/2006/metadata/properties" ma:root="true" ma:fieldsID="23da91e4422217cc1195bc86206e0e49" ns1:_="" ns2:_="" ns3:_="" ns4:_="" ns5:_="">
    <xsd:import namespace="http://schemas.microsoft.com/sharepoint/v3"/>
    <xsd:import namespace="f1510545-1717-4787-81bc-be4cd889b37b"/>
    <xsd:import namespace="8a41d4cc-3855-40f2-8932-454702d2b8da"/>
    <xsd:import namespace="c93477b2-ff83-4b51-ba6e-999ba0057d7f"/>
    <xsd:import namespace="3b76f9f5-ee56-44bc-a013-de36f9f18ab6"/>
    <xsd:element name="properties">
      <xsd:complexType>
        <xsd:sequence>
          <xsd:element name="documentManagement">
            <xsd:complexType>
              <xsd:all>
                <xsd:element ref="ns2:Category"/>
                <xsd:element ref="ns2:Frequency" minOccurs="0"/>
                <xsd:element ref="ns2:Latest_x0020_Report" minOccurs="0"/>
                <xsd:element ref="ns1:ArticleStartDate" minOccurs="0"/>
                <xsd:element ref="ns3:AsOfDate" minOccurs="0"/>
                <xsd:element ref="ns3:ShowArticleDateInTitle" minOccurs="0"/>
                <xsd:element ref="ns3:TitleAlternate" minOccurs="0"/>
                <xsd:element ref="ns3:DisplayAsOfDate" minOccurs="0"/>
                <xsd:element ref="ns4:MigrationSourceURL" minOccurs="0"/>
                <xsd:element ref="ns5:TarpDocumentCategory" minOccurs="0"/>
                <xsd:element ref="ns3:Office_TagTaxHTField0" minOccurs="0"/>
                <xsd:element ref="ns3:Geography_x0020_TagTaxHTField0" minOccurs="0"/>
                <xsd:element ref="ns3:Resource_x0020_Type_x0020_TagTaxHTField0" minOccurs="0"/>
                <xsd:element ref="ns3:Topic_x0020_TagTaxHTField0" minOccurs="0"/>
                <xsd:element ref="ns3:Person_x0020_TagTaxHTField0"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rticleStartDate" ma:index="5" nillable="true" ma:displayName="Article Date" ma:format="DateOnly" ma:internalName="Articl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1510545-1717-4787-81bc-be4cd889b37b" elementFormDefault="qualified">
    <xsd:import namespace="http://schemas.microsoft.com/office/2006/documentManagement/types"/>
    <xsd:import namespace="http://schemas.microsoft.com/office/infopath/2007/PartnerControls"/>
    <xsd:element name="Category" ma:index="2" ma:displayName="Category" ma:default="Daily TARP Updates" ma:format="Dropdown" ma:internalName="Category">
      <xsd:simpleType>
        <xsd:restriction base="dms:Choice">
          <xsd:enumeration value="Agency Financial Reports"/>
          <xsd:enumeration value="Citizens' Report on TARP"/>
          <xsd:enumeration value="Daily TARP Updates"/>
          <xsd:enumeration value="Dividends and Interest"/>
          <xsd:enumeration value="HAMP Activity by Metropolitan Statistical Area"/>
          <xsd:enumeration value="HAMP Servicer Report"/>
          <xsd:enumeration value="Hardest Hit Fund Performance Summary"/>
          <xsd:enumeration value="Housing Finance Agency (HFA) Aggregate Report"/>
          <xsd:enumeration value="Lobbyist Disclosure"/>
          <xsd:enumeration value="MHA Data file"/>
          <xsd:enumeration value="MHA Monthly Report"/>
          <xsd:enumeration value="MHA (Performance) Report"/>
          <xsd:enumeration value="Monthly 105(a) Reports to Congress"/>
          <xsd:enumeration value="Monthly Scorecard"/>
          <xsd:enumeration value="OFS Quarterly Administrative Activity Report"/>
          <xsd:enumeration value="PPIP Quarterly"/>
          <xsd:enumeration value="Section 102(a)"/>
          <xsd:enumeration value="TARP Annual Retrospectives"/>
          <xsd:enumeration value="TARP Housing Transaction Reports"/>
          <xsd:enumeration value="TARP Investment Program Transaction Reports"/>
          <xsd:enumeration value="TARP Transactions"/>
          <xsd:enumeration value="Tranche Reports"/>
          <xsd:enumeration value="Warrant Disposition Reports"/>
          <xsd:enumeration value="Other Reports and Documents"/>
        </xsd:restriction>
      </xsd:simpleType>
    </xsd:element>
    <xsd:element name="Frequency" ma:index="3" nillable="true" ma:displayName="Frequency" ma:default="Daily" ma:format="Dropdown" ma:internalName="Frequency" ma:readOnly="false">
      <xsd:simpleType>
        <xsd:restriction base="dms:Choice">
          <xsd:enumeration value="Daily"/>
          <xsd:enumeration value="Weekly"/>
          <xsd:enumeration value="Monthly"/>
          <xsd:enumeration value="Quarterly"/>
          <xsd:enumeration value="Yearly"/>
          <xsd:enumeration value="As Indicated"/>
        </xsd:restriction>
      </xsd:simpleType>
    </xsd:element>
    <xsd:element name="Latest_x0020_Report" ma:index="4" nillable="true" ma:displayName="Latest Report" ma:default="0" ma:description="Selecting &quot;Yes&quot; will place this report on the Reports homepage under Latest TARP Reports" ma:internalName="Latest_x0020_Report"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a41d4cc-3855-40f2-8932-454702d2b8da" elementFormDefault="qualified">
    <xsd:import namespace="http://schemas.microsoft.com/office/2006/documentManagement/types"/>
    <xsd:import namespace="http://schemas.microsoft.com/office/infopath/2007/PartnerControls"/>
    <xsd:element name="AsOfDate" ma:index="10" nillable="true" ma:displayName="AsOfDate" ma:format="DateOnly" ma:internalName="AsOfDate">
      <xsd:simpleType>
        <xsd:restriction base="dms:DateTime"/>
      </xsd:simpleType>
    </xsd:element>
    <xsd:element name="ShowArticleDateInTitle" ma:index="11" nillable="true" ma:displayName="ShowArticleDateInTitle" ma:default="0" ma:description="Indicate a preference to show the article date in the article title, where available." ma:internalName="ShowArticleDateInTitle">
      <xsd:simpleType>
        <xsd:restriction base="dms:Boolean"/>
      </xsd:simpleType>
    </xsd:element>
    <xsd:element name="TitleAlternate" ma:index="13" nillable="true" ma:displayName="TitleAlternate" ma:internalName="TitleAlternate">
      <xsd:simpleType>
        <xsd:restriction base="dms:Text">
          <xsd:maxLength value="255"/>
        </xsd:restriction>
      </xsd:simpleType>
    </xsd:element>
    <xsd:element name="DisplayAsOfDate" ma:index="14" nillable="true" ma:displayName="DisplayAsOfDate" ma:default="No" ma:format="RadioButtons" ma:internalName="DisplayAsOfDate" ma:readOnly="false">
      <xsd:simpleType>
        <xsd:restriction base="dms:Choice">
          <xsd:enumeration value="Yes"/>
          <xsd:enumeration value="No"/>
        </xsd:restriction>
      </xsd:simpleType>
    </xsd:element>
    <xsd:element name="Office_TagTaxHTField0" ma:index="21" nillable="true" ma:taxonomy="true" ma:internalName="Office_TagTaxHTField0" ma:taxonomyFieldName="Office_Tag" ma:displayName="Office Tag" ma:default="1172;#Financial Stability|8cce2d59-ce24-41cd-81f9-eacb144069fb" ma:fieldId="{551c2805-25f1-4a7f-9cdd-3e9d9831a3d7}" ma:taxonomyMulti="true" ma:sspId="3b6f65c7-9254-47cf-a11b-b487bf06aacb" ma:termSetId="6aee186f-2112-4c7c-ae1b-5d1be70ba56e" ma:anchorId="59e88765-6a58-40b9-b7b6-beccdfbbb5b8" ma:open="false" ma:isKeyword="false">
      <xsd:complexType>
        <xsd:sequence>
          <xsd:element ref="pc:Terms" minOccurs="0" maxOccurs="1"/>
        </xsd:sequence>
      </xsd:complexType>
    </xsd:element>
    <xsd:element name="Geography_x0020_TagTaxHTField0" ma:index="24" nillable="true" ma:taxonomy="true" ma:internalName="Geography_x0020_TagTaxHTField0" ma:taxonomyFieldName="Geography_x0020_Tag" ma:displayName="Geography Tag" ma:default="" ma:fieldId="{d5cbcc3c-b655-484b-8f42-55c2464ff64b}" ma:taxonomyMulti="true" ma:sspId="3b6f65c7-9254-47cf-a11b-b487bf06aacb" ma:termSetId="83bcd180-c452-47f9-b00f-b005c41ed84d" ma:anchorId="00000000-0000-0000-0000-000000000000" ma:open="false" ma:isKeyword="false">
      <xsd:complexType>
        <xsd:sequence>
          <xsd:element ref="pc:Terms" minOccurs="0" maxOccurs="1"/>
        </xsd:sequence>
      </xsd:complexType>
    </xsd:element>
    <xsd:element name="Resource_x0020_Type_x0020_TagTaxHTField0" ma:index="25" nillable="true" ma:taxonomy="true" ma:internalName="Resource_x0020_Type_x0020_TagTaxHTField0" ma:taxonomyFieldName="Resource_x0020_Type_x0020_Tag" ma:displayName="Resource Type Tag" ma:default="" ma:fieldId="{5c7f90f2-daeb-4ea8-be7d-20853e227613}" ma:sspId="3b6f65c7-9254-47cf-a11b-b487bf06aacb" ma:termSetId="325701cb-c33c-4e87-a755-1418200e6750" ma:anchorId="54bc0524-f9c5-4d88-87f7-9639701c61a0" ma:open="false" ma:isKeyword="false">
      <xsd:complexType>
        <xsd:sequence>
          <xsd:element ref="pc:Terms" minOccurs="0" maxOccurs="1"/>
        </xsd:sequence>
      </xsd:complexType>
    </xsd:element>
    <xsd:element name="Topic_x0020_TagTaxHTField0" ma:index="26" nillable="true" ma:taxonomy="true" ma:internalName="Topic_x0020_TagTaxHTField0" ma:taxonomyFieldName="Topic_x0020_Tag" ma:displayName="Topic Tag" ma:default="" ma:fieldId="{499a121d-66a6-42a2-88a2-426de769de9f}" ma:taxonomyMulti="true" ma:sspId="3b6f65c7-9254-47cf-a11b-b487bf06aacb" ma:termSetId="325701cb-c33c-4e87-a755-1418200e6750" ma:anchorId="00000000-0000-0000-0000-000000000000" ma:open="false" ma:isKeyword="false">
      <xsd:complexType>
        <xsd:sequence>
          <xsd:element ref="pc:Terms" minOccurs="0" maxOccurs="1"/>
        </xsd:sequence>
      </xsd:complexType>
    </xsd:element>
    <xsd:element name="Person_x0020_TagTaxHTField0" ma:index="27" nillable="true" ma:taxonomy="true" ma:internalName="Person_x0020_TagTaxHTField0" ma:taxonomyFieldName="Person_x0020_Tag" ma:displayName="Person Tag" ma:default="" ma:fieldId="{b4ce1c31-4abb-43c9-96e0-39bec811dc17}" ma:taxonomyMulti="true" ma:sspId="3b6f65c7-9254-47cf-a11b-b487bf06aacb" ma:termSetId="cdff39ed-b744-472c-9350-89e049e4cefe" ma:anchorId="00000000-0000-0000-0000-000000000000" ma:open="false" ma:isKeyword="false">
      <xsd:complexType>
        <xsd:sequence>
          <xsd:element ref="pc:Terms" minOccurs="0" maxOccurs="1"/>
        </xsd:sequence>
      </xsd:complexType>
    </xsd:element>
    <xsd:element name="TaxCatchAll" ma:index="28" nillable="true" ma:displayName="Taxonomy Catch All Column" ma:description="" ma:hidden="true" ma:list="{1a3dcbf6-8af5-4da4-a131-3d9948cc19c5}" ma:internalName="TaxCatchAll" ma:showField="CatchAllData" ma:web="e822421c-4f7f-43b6-b1de-8323dfb8eeb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1a3dcbf6-8af5-4da4-a131-3d9948cc19c5}" ma:internalName="TaxCatchAllLabel" ma:readOnly="true" ma:showField="CatchAllDataLabel" ma:web="e822421c-4f7f-43b6-b1de-8323dfb8eeb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3477b2-ff83-4b51-ba6e-999ba0057d7f" elementFormDefault="qualified">
    <xsd:import namespace="http://schemas.microsoft.com/office/2006/documentManagement/types"/>
    <xsd:import namespace="http://schemas.microsoft.com/office/infopath/2007/PartnerControls"/>
    <xsd:element name="MigrationSourceURL" ma:index="17" nillable="true" ma:displayName="MigrationSourceURL" ma:internalName="MigrationSourceURL">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76f9f5-ee56-44bc-a013-de36f9f18ab6" elementFormDefault="qualified">
    <xsd:import namespace="http://schemas.microsoft.com/office/2006/documentManagement/types"/>
    <xsd:import namespace="http://schemas.microsoft.com/office/infopath/2007/PartnerControls"/>
    <xsd:element name="TarpDocumentCategory" ma:index="19" nillable="true" ma:displayName="TarpDocumentCategory" ma:description="Category of document (e.g. &quot;Housing&quot;)" ma:format="Dropdown" ma:internalName="TarpDocumentCategory">
      <xsd:simpleType>
        <xsd:restriction base="dms:Choice">
          <xsd:enumeration value="Housing"/>
          <xsd:enumeration value="Investmen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tegory xmlns="f1510545-1717-4787-81bc-be4cd889b37b">TARP Investment Program Transaction Reports</Category>
    <Resource_x0020_Type_x0020_TagTaxHTField0 xmlns="8a41d4cc-3855-40f2-8932-454702d2b8da">
      <Terms xmlns="http://schemas.microsoft.com/office/infopath/2007/PartnerControls"/>
    </Resource_x0020_Type_x0020_TagTaxHTField0>
    <DisplayAsOfDate xmlns="8a41d4cc-3855-40f2-8932-454702d2b8da">No</DisplayAsOfDate>
    <Person_x0020_TagTaxHTField0 xmlns="8a41d4cc-3855-40f2-8932-454702d2b8da">
      <Terms xmlns="http://schemas.microsoft.com/office/infopath/2007/PartnerControls"/>
    </Person_x0020_TagTaxHTField0>
    <Geography_x0020_TagTaxHTField0 xmlns="8a41d4cc-3855-40f2-8932-454702d2b8da">
      <Terms xmlns="http://schemas.microsoft.com/office/infopath/2007/PartnerControls"/>
    </Geography_x0020_TagTaxHTField0>
    <Topic_x0020_TagTaxHTField0 xmlns="8a41d4cc-3855-40f2-8932-454702d2b8da">
      <Terms xmlns="http://schemas.microsoft.com/office/infopath/2007/PartnerControls"/>
    </Topic_x0020_TagTaxHTField0>
    <Office_TagTaxHTField0 xmlns="8a41d4cc-3855-40f2-8932-454702d2b8da">
      <Terms xmlns="http://schemas.microsoft.com/office/infopath/2007/PartnerControls">
        <TermInfo xmlns="http://schemas.microsoft.com/office/infopath/2007/PartnerControls">
          <TermName xmlns="http://schemas.microsoft.com/office/infopath/2007/PartnerControls">Financial Stability</TermName>
          <TermId xmlns="http://schemas.microsoft.com/office/infopath/2007/PartnerControls">8cce2d59-ce24-41cd-81f9-eacb144069fb</TermId>
        </TermInfo>
      </Terms>
    </Office_TagTaxHTField0>
    <ArticleStartDate xmlns="http://schemas.microsoft.com/sharepoint/v3">2020-01-10T05:00:00+00:00</ArticleStartDate>
    <Latest_x0020_Report xmlns="f1510545-1717-4787-81bc-be4cd889b37b">false</Latest_x0020_Report>
    <TarpDocumentCategory xmlns="3b76f9f5-ee56-44bc-a013-de36f9f18ab6">Investment</TarpDocumentCategory>
    <TitleAlternate xmlns="8a41d4cc-3855-40f2-8932-454702d2b8da" xsi:nil="true"/>
    <ShowArticleDateInTitle xmlns="8a41d4cc-3855-40f2-8932-454702d2b8da">false</ShowArticleDateInTitle>
    <MigrationSourceURL xmlns="c93477b2-ff83-4b51-ba6e-999ba0057d7f" xsi:nil="true"/>
    <TaxCatchAll xmlns="8a41d4cc-3855-40f2-8932-454702d2b8da">
      <Value>1173</Value>
    </TaxCatchAll>
    <Frequency xmlns="f1510545-1717-4787-81bc-be4cd889b37b">As Indicated</Frequency>
    <AsOfDate xmlns="8a41d4cc-3855-40f2-8932-454702d2b8da" xsi:nil="true"/>
  </documentManagement>
</p:properties>
</file>

<file path=customXml/itemProps1.xml><?xml version="1.0" encoding="utf-8"?>
<ds:datastoreItem xmlns:ds="http://schemas.openxmlformats.org/officeDocument/2006/customXml" ds:itemID="{573D238E-06FC-4A0D-B982-9730B20FAD6D}"/>
</file>

<file path=customXml/itemProps2.xml><?xml version="1.0" encoding="utf-8"?>
<ds:datastoreItem xmlns:ds="http://schemas.openxmlformats.org/officeDocument/2006/customXml" ds:itemID="{CC677E66-BA19-4F27-886A-676A3295DA19}"/>
</file>

<file path=customXml/itemProps3.xml><?xml version="1.0" encoding="utf-8"?>
<ds:datastoreItem xmlns:ds="http://schemas.openxmlformats.org/officeDocument/2006/customXml" ds:itemID="{1BE9FD7F-2532-4CCC-9115-7423440205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Keys</vt:lpstr>
      <vt:lpstr>CPP</vt:lpstr>
      <vt:lpstr>CPP Footnotes</vt:lpstr>
      <vt:lpstr>CPP - Citi</vt:lpstr>
      <vt:lpstr>CDCI</vt:lpstr>
      <vt:lpstr>CDCI Footnotes</vt:lpstr>
      <vt:lpstr>AIFP.ASSP</vt:lpstr>
      <vt:lpstr>AIFP - GM</vt:lpstr>
      <vt:lpstr>AIFP - Ally</vt:lpstr>
      <vt:lpstr>TIP.AGP</vt:lpstr>
      <vt:lpstr>AIG</vt:lpstr>
      <vt:lpstr>TALF</vt:lpstr>
      <vt:lpstr>SBA</vt:lpstr>
      <vt:lpstr>PPIP</vt:lpstr>
      <vt:lpstr>'AIFP - Ally'!Print_Area</vt:lpstr>
      <vt:lpstr>'AIFP - GM'!Print_Area</vt:lpstr>
      <vt:lpstr>AIFP.ASSP!Print_Area</vt:lpstr>
      <vt:lpstr>AIG!Print_Area</vt:lpstr>
      <vt:lpstr>'CPP - Citi'!Print_Area</vt:lpstr>
      <vt:lpstr>PPIP!Print_Area</vt:lpstr>
      <vt:lpstr>SBA!Print_Area</vt:lpstr>
      <vt:lpstr>TALF!Print_Area</vt:lpstr>
      <vt:lpstr>TIP.AGP!Print_Area</vt:lpstr>
      <vt:lpstr>CDCI!Print_Titles</vt:lpstr>
      <vt:lpstr>'CDCI Footnotes'!Print_Titles</vt:lpstr>
      <vt:lpstr>CPP!Print_Titles</vt:lpstr>
      <vt:lpstr>'CPP - Citi'!Print_Titles</vt:lpstr>
      <vt:lpstr>'CPP Footnotes'!Print_Titles</vt:lpstr>
      <vt:lpstr>PPIP!Print_Titles</vt:lpstr>
    </vt:vector>
  </TitlesOfParts>
  <Company>The U.S. Department of the Treasury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TARP Transactions Report - Investments</dc:title>
  <dc:creator>Cole, Sybil (Contractor)</dc:creator>
  <cp:lastModifiedBy>Ferguson, Aaron</cp:lastModifiedBy>
  <cp:lastPrinted>2020-02-18T20:02:26Z</cp:lastPrinted>
  <dcterms:created xsi:type="dcterms:W3CDTF">2015-03-31T13:13:05Z</dcterms:created>
  <dcterms:modified xsi:type="dcterms:W3CDTF">2020-02-18T20:04:33Z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0x010100C89AC046B616D8439449A669AC769690</vt:lpwstr>
  </property>
  <property fmtid="{D5CDD505-2E9C-101B-9397-08002B2CF9AE}" pid="3" name="Person Tag">
    <vt:lpwstr/>
  </property>
  <property fmtid="{D5CDD505-2E9C-101B-9397-08002B2CF9AE}" pid="4" name="Topic Tag">
    <vt:lpwstr/>
  </property>
  <property fmtid="{D5CDD505-2E9C-101B-9397-08002B2CF9AE}" pid="5" name="Resource Type Tag">
    <vt:lpwstr/>
  </property>
  <property fmtid="{D5CDD505-2E9C-101B-9397-08002B2CF9AE}" pid="6" name="Office_Tag">
    <vt:lpwstr>1173;#Financial Stability|8cce2d59-ce24-41cd-81f9-eacb144069fb</vt:lpwstr>
  </property>
  <property fmtid="{D5CDD505-2E9C-101B-9397-08002B2CF9AE}" pid="7" name="Geography Tag">
    <vt:lpwstr/>
  </property>
  <property fmtid="{D5CDD505-2E9C-101B-9397-08002B2CF9AE}" pid="8" name="MigrationSourceURL0">
    <vt:lpwstr/>
  </property>
  <property fmtid="{D5CDD505-2E9C-101B-9397-08002B2CF9AE}" pid="9" name="MigrationSourceURL5">
    <vt:lpwstr/>
  </property>
  <property fmtid="{D5CDD505-2E9C-101B-9397-08002B2CF9AE}" pid="10" name="Order">
    <vt:r8>450900</vt:r8>
  </property>
  <property fmtid="{D5CDD505-2E9C-101B-9397-08002B2CF9AE}" pid="11" name="MigrationSourceURL3">
    <vt:lpwstr/>
  </property>
  <property fmtid="{D5CDD505-2E9C-101B-9397-08002B2CF9AE}" pid="12" name="xd_Signature">
    <vt:bool>false</vt:bool>
  </property>
  <property fmtid="{D5CDD505-2E9C-101B-9397-08002B2CF9AE}" pid="13" name="xd_ProgID">
    <vt:lpwstr/>
  </property>
  <property fmtid="{D5CDD505-2E9C-101B-9397-08002B2CF9AE}" pid="14" name="MigrationSourceURL2">
    <vt:lpwstr/>
  </property>
  <property fmtid="{D5CDD505-2E9C-101B-9397-08002B2CF9AE}" pid="15" name="MigrationSourceURL1">
    <vt:lpwstr/>
  </property>
  <property fmtid="{D5CDD505-2E9C-101B-9397-08002B2CF9AE}" pid="16" name="_SourceUrl">
    <vt:lpwstr/>
  </property>
  <property fmtid="{D5CDD505-2E9C-101B-9397-08002B2CF9AE}" pid="17" name="_SharedFileIndex">
    <vt:lpwstr/>
  </property>
  <property fmtid="{D5CDD505-2E9C-101B-9397-08002B2CF9AE}" pid="18" name="TemplateUrl">
    <vt:lpwstr/>
  </property>
  <property fmtid="{D5CDD505-2E9C-101B-9397-08002B2CF9AE}" pid="19" name="MigrationSourceURL4">
    <vt:lpwstr/>
  </property>
  <property fmtid="{D5CDD505-2E9C-101B-9397-08002B2CF9AE}" pid="20" name="test">
    <vt:lpwstr/>
  </property>
</Properties>
</file>