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CBLI!$A$1:$N$17</definedName>
    <definedName name="_xlnm.Print_Area" localSheetId="3">CDCI!$A$1:$N$103</definedName>
    <definedName name="_xlnm.Print_Area" localSheetId="2">'CPP - Citi'!$B$1:$I$23</definedName>
    <definedName name="_xlnm.Print_Area" localSheetId="1">'CPP Footnotes'!$A$1:$R$167</definedName>
    <definedName name="_xlnm.Print_Area" localSheetId="9">PPIP!$A$1:$X$135</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103" i="32"/>
  <c r="T96"/>
  <c r="T53"/>
  <c r="T51"/>
  <c r="T111"/>
  <c r="T108"/>
  <c r="X115"/>
  <c r="S117"/>
  <c r="O115"/>
  <c r="H115"/>
  <c r="T104"/>
  <c r="T105"/>
  <c r="T76"/>
  <c r="T80"/>
  <c r="T86"/>
  <c r="T92"/>
  <c r="K796" i="18" l="1"/>
  <c r="T64" i="32" l="1"/>
  <c r="H9" i="19"/>
  <c r="T75" i="32" l="1"/>
  <c r="T77" l="1"/>
  <c r="T78" s="1"/>
  <c r="T79" s="1"/>
  <c r="T97" l="1"/>
  <c r="T98" s="1"/>
  <c r="T99" s="1"/>
  <c r="T100" s="1"/>
  <c r="T101" s="1"/>
  <c r="T102" s="1"/>
  <c r="T93"/>
  <c r="T50" l="1"/>
  <c r="L661" i="18" l="1"/>
  <c r="T52" i="32" l="1"/>
  <c r="L679" i="18" l="1"/>
  <c r="I10" i="62" l="1"/>
  <c r="L22" i="18" l="1"/>
  <c r="L23"/>
  <c r="L24"/>
  <c r="L25"/>
  <c r="T109" i="32" l="1"/>
  <c r="T110" s="1"/>
  <c r="T106"/>
  <c r="T107" s="1"/>
  <c r="T94"/>
  <c r="T95" s="1"/>
  <c r="T87"/>
  <c r="T88" s="1"/>
  <c r="T89" s="1"/>
  <c r="T90" s="1"/>
  <c r="T91" s="1"/>
  <c r="T81"/>
  <c r="T82" s="1"/>
  <c r="T83" s="1"/>
  <c r="T84" s="1"/>
  <c r="T85" s="1"/>
  <c r="T65"/>
  <c r="T66" s="1"/>
  <c r="T67" s="1"/>
  <c r="T68" s="1"/>
  <c r="T69" s="1"/>
  <c r="T70" s="1"/>
  <c r="T71" s="1"/>
  <c r="T72" s="1"/>
  <c r="T73" s="1"/>
  <c r="T74" s="1"/>
  <c r="T54"/>
  <c r="T55" s="1"/>
  <c r="T56" s="1"/>
  <c r="T57" s="1"/>
  <c r="T58" s="1"/>
  <c r="T59" s="1"/>
  <c r="T60" s="1"/>
  <c r="T61" s="1"/>
  <c r="T62"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61" i="18" l="1"/>
  <c r="L260" l="1"/>
  <c r="L776" l="1"/>
  <c r="L746"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2"/>
  <c r="L73"/>
  <c r="L74"/>
  <c r="L75"/>
  <c r="L76"/>
  <c r="L77"/>
  <c r="L78"/>
  <c r="L79"/>
  <c r="L80"/>
  <c r="L81"/>
  <c r="L83"/>
  <c r="L85"/>
  <c r="L86"/>
  <c r="L88"/>
  <c r="L89"/>
  <c r="L90"/>
  <c r="L91"/>
  <c r="L95"/>
  <c r="L96"/>
  <c r="L97"/>
  <c r="L98"/>
  <c r="L99"/>
  <c r="L100"/>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2"/>
  <c r="L433"/>
  <c r="L434"/>
  <c r="L435"/>
  <c r="L437"/>
  <c r="L438"/>
  <c r="L439" s="1"/>
  <c r="L440"/>
  <c r="L442"/>
  <c r="L443"/>
  <c r="L444"/>
  <c r="L445"/>
  <c r="L446"/>
  <c r="L447"/>
  <c r="L448"/>
  <c r="L449"/>
  <c r="L450"/>
  <c r="L451"/>
  <c r="L452"/>
  <c r="L453"/>
  <c r="L454"/>
  <c r="L455"/>
  <c r="L456"/>
  <c r="L457"/>
  <c r="L458"/>
  <c r="L459"/>
  <c r="L460"/>
  <c r="L461"/>
  <c r="L462"/>
  <c r="L463"/>
  <c r="L464"/>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3"/>
  <c r="L554"/>
  <c r="L555"/>
  <c r="L556"/>
  <c r="L557"/>
  <c r="L558"/>
  <c r="L559"/>
  <c r="L560"/>
  <c r="L561"/>
  <c r="L562"/>
  <c r="L563"/>
  <c r="L564"/>
  <c r="L565"/>
  <c r="L566"/>
  <c r="L567"/>
  <c r="L568"/>
  <c r="L569"/>
  <c r="L570"/>
  <c r="L571"/>
  <c r="L572"/>
  <c r="L574"/>
  <c r="L575"/>
  <c r="L576"/>
  <c r="L577"/>
  <c r="L578"/>
  <c r="L582"/>
  <c r="L583"/>
  <c r="L584"/>
  <c r="L586"/>
  <c r="L587"/>
  <c r="L588"/>
  <c r="L589"/>
  <c r="L591"/>
  <c r="L592"/>
  <c r="L593"/>
  <c r="L594"/>
  <c r="L595"/>
  <c r="L596"/>
  <c r="L597"/>
  <c r="L598"/>
  <c r="L599"/>
  <c r="L600"/>
  <c r="L601"/>
  <c r="L602"/>
  <c r="L603"/>
  <c r="L604" s="1"/>
  <c r="L605"/>
  <c r="L606"/>
  <c r="L608"/>
  <c r="L609"/>
  <c r="L610"/>
  <c r="L611"/>
  <c r="L612"/>
  <c r="L613"/>
  <c r="L614"/>
  <c r="L615"/>
  <c r="L616"/>
  <c r="L617"/>
  <c r="L618"/>
  <c r="L619" s="1"/>
  <c r="L620"/>
  <c r="L621"/>
  <c r="L622"/>
  <c r="L623"/>
  <c r="L624"/>
  <c r="L625"/>
  <c r="L626"/>
  <c r="L627"/>
  <c r="L628"/>
  <c r="L629"/>
  <c r="L630"/>
  <c r="L631"/>
  <c r="L632"/>
  <c r="L633"/>
  <c r="L634"/>
  <c r="L635" s="1"/>
  <c r="L636"/>
  <c r="L637"/>
  <c r="L638"/>
  <c r="L639"/>
  <c r="L640"/>
  <c r="L641"/>
  <c r="L642"/>
  <c r="L643"/>
  <c r="L644"/>
  <c r="L645"/>
  <c r="L646"/>
  <c r="L647"/>
  <c r="L649"/>
  <c r="L650"/>
  <c r="L651"/>
  <c r="L652"/>
  <c r="L653" s="1"/>
  <c r="L654"/>
  <c r="L662"/>
  <c r="L663"/>
  <c r="L667"/>
  <c r="L673"/>
  <c r="L674"/>
  <c r="L677"/>
  <c r="L678"/>
  <c r="L680"/>
  <c r="L688"/>
  <c r="L690"/>
  <c r="L691"/>
  <c r="L692"/>
  <c r="L693"/>
  <c r="L694"/>
  <c r="L695"/>
  <c r="L696"/>
  <c r="L697"/>
  <c r="L698"/>
  <c r="L699"/>
  <c r="L700"/>
  <c r="L701"/>
  <c r="L702"/>
  <c r="L703"/>
  <c r="L704"/>
  <c r="L705"/>
  <c r="L706"/>
  <c r="L707"/>
  <c r="L708"/>
  <c r="L711"/>
  <c r="L717"/>
  <c r="L719"/>
  <c r="L720"/>
  <c r="L726"/>
  <c r="L728"/>
  <c r="L729"/>
  <c r="L730"/>
  <c r="L731"/>
  <c r="L732"/>
  <c r="L733"/>
  <c r="L734"/>
  <c r="L737"/>
  <c r="L741"/>
  <c r="L743"/>
  <c r="L745"/>
  <c r="L747"/>
  <c r="L749"/>
  <c r="L755"/>
  <c r="L762"/>
  <c r="L763"/>
  <c r="L764"/>
  <c r="L765"/>
  <c r="L768"/>
  <c r="L771"/>
  <c r="L772"/>
  <c r="L773"/>
  <c r="L774"/>
  <c r="L777"/>
  <c r="L779"/>
  <c r="L780"/>
  <c r="L781"/>
  <c r="L782"/>
  <c r="L783"/>
  <c r="L784"/>
  <c r="L785"/>
  <c r="L786"/>
  <c r="L788"/>
  <c r="L789"/>
  <c r="L790"/>
  <c r="L793"/>
  <c r="G795"/>
  <c r="R795"/>
  <c r="K795" l="1"/>
  <c r="K798"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<sst xmlns="http://schemas.openxmlformats.org/spreadsheetml/2006/main" count="7100" uniqueCount="2161">
  <si>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</si>
  <si>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</si>
  <si>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</si>
  <si>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</si>
  <si>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</si>
  <si>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</si>
  <si>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</si>
  <si>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</si>
  <si>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</si>
  <si>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</si>
  <si>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</si>
  <si>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</si>
  <si>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</si>
  <si>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</si>
  <si>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</si>
  <si>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</si>
  <si>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</si>
  <si>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</si>
  <si>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</si>
  <si>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</si>
  <si>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</si>
  <si>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</si>
  <si>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</si>
  <si>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</si>
  <si>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</si>
  <si>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</si>
  <si>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</si>
  <si>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</si>
  <si>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</si>
  <si>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</si>
  <si>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</si>
  <si>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</si>
  <si>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</si>
  <si>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</si>
  <si>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</si>
  <si>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</si>
  <si>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</si>
  <si>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</si>
  <si>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</si>
  <si>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</si>
  <si>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</si>
  <si>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</si>
  <si>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</si>
  <si>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</si>
  <si>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</si>
  <si>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</si>
  <si>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</si>
  <si>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</si>
  <si>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</si>
  <si>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</si>
  <si>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</si>
  <si>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</si>
  <si>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</si>
  <si>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</si>
  <si>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</si>
  <si>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</si>
  <si>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</si>
  <si>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</si>
  <si>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</si>
  <si>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</si>
  <si>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</si>
  <si>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</si>
  <si>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</si>
  <si>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</si>
  <si>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</si>
  <si>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</si>
  <si>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</si>
  <si>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</si>
  <si>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</si>
  <si>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</si>
  <si>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</si>
  <si>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</si>
  <si>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</si>
  <si>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</si>
  <si>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</si>
  <si>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</si>
  <si>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</si>
  <si>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</si>
  <si>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</si>
  <si>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</si>
  <si>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</si>
  <si>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</si>
  <si>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</si>
  <si>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</si>
  <si>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</si>
  <si>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</si>
  <si>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</si>
  <si>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</si>
  <si>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</si>
  <si>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</si>
  <si>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</si>
  <si>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</si>
  <si>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</si>
  <si>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</si>
  <si>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</si>
  <si>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</si>
  <si>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</si>
  <si>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</si>
  <si>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</si>
  <si>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</si>
  <si>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</si>
  <si>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</si>
  <si>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</si>
  <si>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</si>
  <si>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</si>
  <si>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</si>
  <si>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</si>
  <si>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</si>
  <si>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</si>
  <si>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</si>
  <si>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</si>
  <si>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</si>
  <si>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</si>
  <si>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</si>
  <si>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</si>
  <si>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</si>
  <si>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</si>
  <si>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</si>
  <si>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</si>
  <si>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</si>
  <si>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</si>
  <si>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</si>
  <si>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</si>
  <si>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</si>
  <si>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</si>
  <si>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</si>
  <si>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</si>
  <si>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</si>
  <si>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</si>
  <si>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</si>
  <si>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</si>
  <si>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</si>
  <si>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</si>
  <si>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</si>
  <si>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</si>
  <si>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</si>
  <si>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</si>
  <si>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</si>
  <si>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</si>
  <si>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</si>
  <si>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</si>
  <si>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</si>
  <si>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</si>
  <si>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</si>
  <si>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</si>
  <si>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</si>
  <si>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</si>
  <si>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</si>
  <si>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</si>
  <si>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</si>
  <si>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</si>
  <si>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</si>
  <si>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</si>
  <si>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</si>
  <si>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</si>
  <si>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</si>
  <si>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</si>
  <si>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</si>
  <si>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</si>
  <si>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</si>
  <si>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</si>
  <si>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</si>
  <si>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</si>
  <si>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</si>
  <si>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</si>
  <si>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</si>
  <si>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</si>
  <si>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</si>
  <si>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</si>
  <si>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</si>
  <si>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</si>
  <si>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</si>
  <si>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</si>
  <si>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</si>
  <si>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</si>
  <si>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</si>
  <si>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</si>
  <si>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</si>
  <si>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</si>
  <si>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</si>
  <si>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</si>
  <si>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</si>
  <si>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</si>
  <si>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</si>
  <si>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</si>
  <si>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</si>
  <si>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</si>
  <si>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</si>
  <si>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</si>
  <si>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</si>
  <si>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</si>
  <si>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</si>
  <si>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</si>
  <si>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</si>
  <si>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</si>
  <si>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</si>
  <si>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</si>
  <si>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</si>
  <si>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</si>
  <si>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</si>
  <si>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</si>
  <si>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</si>
  <si>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</si>
  <si>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</si>
  <si>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</si>
  <si>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</si>
  <si>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</si>
  <si>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</si>
  <si>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</si>
  <si>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</si>
  <si>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</si>
  <si>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</si>
  <si>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</si>
  <si>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</si>
  <si>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</si>
  <si>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</si>
  <si>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</si>
  <si>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</si>
  <si>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</si>
  <si>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</si>
  <si>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</si>
  <si>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</si>
  <si>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</si>
  <si>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</si>
  <si>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</si>
  <si>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</si>
  <si>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</si>
  <si>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</si>
  <si>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</si>
  <si>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</si>
  <si>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</si>
  <si>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</si>
  <si>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</si>
  <si>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</si>
  <si>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</si>
  <si>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</si>
  <si>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</si>
  <si>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</si>
  <si>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</si>
  <si>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</si>
  <si>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</si>
  <si>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</si>
  <si>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</si>
  <si>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</si>
  <si>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</si>
  <si>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</si>
  <si>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</si>
  <si>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</si>
  <si>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</si>
  <si>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</si>
  <si>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</si>
  <si>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</si>
  <si>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</si>
  <si>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</si>
  <si>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</si>
  <si>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</si>
  <si>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</si>
  <si>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</si>
  <si>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</si>
  <si>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</si>
  <si>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</si>
  <si>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</si>
  <si>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</si>
  <si>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</si>
  <si>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</si>
  <si>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</si>
  <si>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</si>
  <si>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</si>
  <si>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</si>
  <si>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</si>
  <si>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</si>
  <si>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</si>
  <si>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</si>
  <si>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</si>
  <si>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</si>
  <si>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</si>
  <si>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</si>
  <si>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</si>
  <si>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</si>
  <si>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</si>
  <si>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</si>
  <si>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</si>
  <si>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</si>
  <si>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</si>
  <si>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</si>
  <si>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</si>
  <si>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</si>
  <si>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</si>
  <si>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</si>
  <si>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</si>
  <si>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</si>
  <si>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</si>
  <si>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</si>
  <si>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</si>
  <si>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</si>
  <si>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</si>
  <si>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</si>
  <si>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</si>
  <si>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</si>
  <si>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</si>
  <si>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</si>
  <si>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</si>
  <si>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</si>
  <si>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</si>
  <si>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</si>
  <si>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</si>
  <si>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</si>
  <si>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</si>
  <si>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</si>
  <si>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</si>
  <si>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</si>
  <si>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</si>
  <si>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</si>
  <si>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</si>
  <si>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</si>
  <si>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</si>
  <si>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</si>
  <si>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</si>
  <si>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</si>
  <si>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</si>
  <si>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</si>
  <si>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</si>
  <si>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</si>
  <si>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</si>
  <si>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</si>
  <si>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</si>
  <si>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</si>
  <si>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</si>
  <si>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</si>
  <si>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</si>
  <si>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</si>
  <si>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</si>
  <si>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</si>
  <si>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</si>
  <si>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</si>
  <si>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</si>
  <si>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</si>
  <si>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</si>
  <si>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</si>
  <si>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</si>
  <si>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</si>
  <si>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</si>
  <si>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</si>
  <si>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</si>
  <si>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</si>
  <si>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</si>
  <si>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</si>
  <si>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</si>
  <si>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</si>
  <si>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</si>
  <si>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</si>
  <si>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</si>
  <si>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</si>
  <si>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</si>
  <si>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</si>
  <si>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</si>
  <si>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</si>
  <si>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</si>
  <si>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</si>
  <si>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</si>
  <si>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</si>
  <si>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</si>
  <si>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</si>
  <si>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</si>
  <si>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</si>
  <si>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</si>
  <si>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</si>
  <si>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</si>
  <si>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</si>
  <si>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</si>
  <si>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</si>
  <si>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</si>
  <si>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</si>
  <si>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</si>
  <si>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</si>
  <si>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</si>
  <si>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</si>
  <si>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</si>
  <si>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</si>
  <si>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</si>
  <si>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</si>
  <si>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</si>
  <si>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</si>
  <si>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</si>
  <si>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</si>
  <si>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</si>
  <si>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</si>
  <si>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</si>
  <si>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</si>
  <si>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</si>
  <si>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</si>
  <si>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</si>
  <si>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</si>
  <si>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</si>
  <si>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</si>
  <si>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</si>
  <si>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</si>
  <si>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</si>
  <si>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</si>
  <si>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</si>
  <si>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</si>
  <si>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</si>
  <si>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</si>
  <si>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</si>
  <si>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</si>
  <si>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</si>
  <si>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</si>
  <si>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</si>
  <si>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</si>
  <si>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</si>
  <si>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</si>
  <si>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</si>
  <si>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</si>
  <si>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</si>
  <si>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</si>
  <si>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</si>
  <si>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</si>
  <si>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</si>
  <si>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</si>
  <si>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</si>
  <si>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</si>
  <si>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</si>
  <si>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</si>
  <si>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</si>
  <si>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</si>
  <si>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</si>
  <si>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</si>
  <si>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</si>
  <si>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</si>
  <si>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</si>
  <si>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</si>
  <si>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</si>
  <si>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</si>
  <si>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</si>
  <si>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</si>
  <si>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</si>
  <si>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</si>
  <si>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</si>
  <si>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</si>
  <si>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</si>
  <si>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</si>
  <si>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</si>
  <si>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</si>
  <si>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</si>
  <si>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</si>
  <si>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</si>
  <si>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</si>
  <si>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</si>
  <si>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</si>
  <si>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</si>
  <si>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</si>
  <si>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</si>
  <si>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</si>
  <si>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</si>
  <si>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</si>
  <si>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</si>
  <si>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</si>
  <si>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</si>
  <si>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</si>
  <si>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</si>
  <si>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</si>
  <si>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</si>
  <si>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</si>
  <si>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</si>
  <si>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</si>
  <si>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</si>
  <si>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</si>
  <si>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</si>
  <si>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</si>
  <si>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</si>
  <si>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</si>
  <si>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</si>
  <si>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</si>
  <si>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</si>
  <si>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</si>
  <si>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</si>
  <si>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</si>
  <si>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</si>
  <si>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</si>
  <si>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</si>
  <si>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</si>
  <si>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</si>
  <si>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</si>
  <si>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</si>
  <si>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</si>
  <si>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</si>
  <si>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</si>
  <si>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</si>
  <si>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</si>
  <si>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</si>
  <si>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</si>
  <si>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</si>
  <si>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</si>
  <si>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</si>
  <si>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</si>
  <si>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</si>
  <si>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</si>
  <si>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</si>
  <si>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</si>
  <si>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</si>
  <si>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</si>
  <si>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</si>
  <si>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</si>
  <si>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</si>
  <si>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</si>
  <si>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</si>
  <si>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</si>
  <si>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</si>
  <si>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</si>
  <si>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</si>
  <si>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</si>
  <si>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</si>
  <si>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</si>
  <si>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</si>
  <si>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</si>
  <si>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</si>
  <si>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</si>
  <si>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</si>
  <si>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</si>
  <si>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</si>
  <si>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</si>
  <si>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</si>
  <si>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</si>
  <si>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</si>
  <si>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</si>
  <si>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</si>
  <si>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</si>
  <si>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</si>
  <si>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</si>
  <si>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</si>
  <si>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</si>
  <si>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</si>
  <si>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</si>
  <si>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</si>
  <si>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</si>
  <si>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</si>
  <si>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</si>
  <si>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</si>
  <si>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</si>
  <si>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</si>
  <si>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</si>
  <si>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</si>
  <si>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</si>
  <si>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</si>
  <si>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</si>
  <si>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</si>
  <si>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</si>
  <si>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</si>
  <si>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</si>
  <si>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</si>
  <si>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</si>
  <si>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</si>
  <si>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</si>
  <si>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</si>
  <si>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</si>
  <si>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</si>
  <si>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</si>
  <si>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</si>
  <si>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</si>
  <si>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</si>
  <si>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</si>
  <si>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</si>
  <si>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</si>
  <si>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</si>
  <si>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</si>
  <si>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</si>
  <si>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</si>
  <si>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</si>
  <si>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</si>
  <si>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</si>
  <si>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</si>
  <si>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</si>
  <si>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</si>
  <si>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</si>
  <si>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</si>
  <si>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</si>
  <si>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</si>
  <si>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</si>
  <si>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</si>
  <si>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</si>
  <si>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</si>
  <si>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</si>
  <si>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</si>
  <si>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</si>
  <si>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</si>
  <si>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</si>
  <si>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</si>
  <si>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</si>
  <si>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</si>
  <si>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</si>
  <si>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</si>
  <si>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</si>
  <si>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</si>
  <si>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</si>
  <si>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</si>
  <si>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</si>
  <si>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</si>
  <si>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</si>
  <si>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</si>
  <si>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</si>
  <si>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</si>
  <si>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</si>
  <si>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</si>
  <si>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</si>
  <si>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</si>
  <si>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</si>
  <si>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</si>
  <si>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</si>
  <si>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</si>
  <si>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</si>
  <si>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</si>
  <si>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</si>
  <si>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</si>
  <si>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</si>
  <si>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</si>
  <si>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</si>
  <si>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</si>
  <si>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</si>
  <si>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</si>
  <si>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</si>
  <si>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</si>
  <si>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</si>
  <si>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</si>
  <si>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</si>
  <si>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</si>
  <si>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</si>
  <si>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</si>
  <si>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</si>
  <si>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</si>
  <si>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</si>
  <si>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</si>
  <si>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</si>
  <si>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</si>
  <si>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</si>
  <si>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</si>
  <si>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</si>
  <si>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</si>
  <si>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</si>
  <si>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</si>
  <si>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</si>
  <si>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</si>
  <si>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</si>
  <si>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</si>
  <si>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</si>
  <si>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</si>
  <si>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</si>
  <si>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</si>
  <si>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</si>
  <si>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</si>
  <si>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</si>
  <si>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</si>
  <si>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</si>
  <si>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</si>
  <si>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</si>
  <si>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</si>
  <si>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</si>
  <si>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</si>
  <si>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</si>
  <si>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</si>
  <si>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</si>
  <si>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</si>
  <si>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</si>
  <si>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</si>
  <si>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</si>
  <si>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</si>
  <si>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</si>
  <si>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</si>
  <si>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</si>
  <si>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</si>
  <si>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</si>
  <si>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</si>
  <si>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</si>
  <si>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</si>
  <si>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</si>
  <si>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</si>
  <si>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</si>
  <si>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</si>
  <si>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</si>
  <si>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</si>
  <si>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</si>
  <si>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</si>
  <si>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</si>
  <si>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</si>
  <si>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</si>
  <si>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</si>
  <si>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</si>
  <si>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</si>
  <si>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</si>
  <si>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</si>
  <si>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</si>
  <si>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</si>
  <si>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</si>
  <si>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</si>
  <si>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</si>
  <si>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</si>
  <si>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</si>
  <si>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</si>
  <si>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</si>
  <si>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</si>
  <si>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</si>
  <si>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</si>
  <si>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</si>
  <si>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</si>
  <si>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</si>
  <si>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</si>
  <si>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</si>
  <si>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</si>
  <si>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</si>
  <si>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</si>
  <si>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</si>
  <si>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</si>
  <si>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</si>
  <si>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</si>
  <si>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</si>
  <si>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</si>
  <si>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</si>
  <si>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</si>
  <si>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</si>
  <si>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</si>
  <si>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</si>
  <si>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</si>
  <si>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</si>
  <si>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</si>
  <si>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</si>
  <si>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</si>
  <si>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</si>
  <si>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</si>
  <si>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</si>
  <si>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</si>
  <si>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</si>
  <si>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</si>
  <si>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</si>
  <si>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</si>
  <si>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</si>
  <si>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</si>
  <si>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</si>
  <si>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</si>
  <si>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</si>
  <si>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</si>
  <si>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</si>
  <si>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</si>
  <si>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</si>
  <si>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</si>
  <si>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</si>
  <si>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</si>
  <si>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</si>
  <si>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</si>
  <si>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</si>
  <si>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</si>
  <si>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</si>
  <si>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</si>
  <si>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</si>
  <si>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</si>
  <si>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</si>
  <si>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</si>
  <si>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</si>
  <si>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</si>
  <si>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</si>
  <si>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</si>
  <si>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</si>
  <si>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</si>
  <si>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</si>
  <si>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</si>
  <si>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</si>
  <si>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</si>
  <si>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</si>
  <si>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</si>
  <si>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</si>
  <si>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</si>
  <si>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</si>
  <si>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</si>
  <si>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</si>
  <si>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</si>
  <si>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</si>
  <si>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</si>
  <si>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</si>
  <si>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</si>
  <si>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</si>
  <si>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</si>
  <si>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</si>
  <si>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</si>
  <si>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</si>
  <si>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</si>
  <si>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</si>
  <si>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</si>
  <si>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</si>
  <si>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</si>
  <si>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</si>
  <si>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</si>
  <si>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</si>
  <si>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</si>
  <si>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</si>
  <si>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</si>
  <si>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</si>
  <si>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</si>
  <si>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</si>
  <si>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</si>
  <si>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</si>
  <si>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</si>
  <si>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</si>
  <si>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</si>
  <si>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</si>
  <si>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</si>
  <si>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</si>
  <si>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</si>
  <si>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</si>
  <si>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</si>
  <si>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</si>
  <si>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</si>
  <si>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</si>
  <si>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</si>
  <si>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</si>
  <si>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</si>
  <si>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</si>
  <si>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</si>
  <si>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</si>
  <si>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</si>
  <si>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</si>
  <si>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</si>
  <si>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</si>
  <si>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</si>
  <si>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</si>
  <si>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</si>
  <si>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</si>
  <si>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</si>
  <si>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</si>
  <si>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</si>
  <si>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</si>
  <si>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</si>
  <si>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</si>
  <si>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</si>
  <si>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</si>
  <si>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</si>
  <si>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</si>
  <si>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</si>
  <si>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</si>
  <si>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</si>
  <si>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</si>
  <si>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</si>
  <si>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</si>
  <si>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</si>
  <si>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</si>
  <si>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</si>
  <si>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</si>
  <si>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</si>
  <si>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</si>
  <si>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</si>
  <si>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</si>
  <si>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</si>
  <si>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</si>
  <si>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</si>
  <si>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</si>
  <si>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</si>
  <si>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</si>
  <si>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</si>
  <si>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</si>
  <si>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</si>
  <si>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</si>
  <si>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</si>
  <si>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</si>
  <si>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</si>
  <si>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</si>
  <si>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</si>
  <si>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</si>
  <si>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</si>
  <si>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</si>
  <si>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</si>
  <si>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</si>
  <si>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</si>
  <si>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</si>
  <si>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</si>
  <si>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</si>
  <si>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</si>
  <si>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</si>
  <si>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</si>
  <si>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</si>
  <si>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</si>
  <si>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</si>
  <si>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</si>
  <si>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</si>
  <si>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</si>
  <si>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</si>
  <si>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</si>
  <si>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</si>
  <si>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</si>
  <si>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</si>
  <si>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</si>
  <si>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</si>
  <si>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</si>
  <si>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</si>
  <si>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</si>
  <si>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</si>
  <si>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</si>
  <si>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</si>
  <si>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</si>
  <si>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</si>
  <si>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</si>
  <si>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</si>
  <si>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</si>
  <si>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</si>
  <si>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</si>
  <si>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</si>
  <si>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</si>
  <si>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</si>
  <si>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</si>
  <si>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</si>
  <si>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</si>
  <si>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</si>
  <si>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</si>
  <si>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</si>
  <si>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</si>
  <si>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</si>
  <si>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</si>
  <si>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</si>
  <si>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</si>
  <si>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</si>
  <si>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</si>
  <si>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</si>
  <si>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</si>
  <si>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</si>
  <si>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</si>
  <si>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</si>
  <si>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</si>
  <si>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</si>
  <si>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</si>
  <si>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</si>
  <si>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</si>
  <si>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</si>
  <si>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</si>
  <si>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</si>
  <si>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</si>
  <si>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</si>
  <si>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</si>
  <si>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</si>
  <si>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</si>
  <si>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</si>
  <si>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</si>
  <si>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</si>
  <si>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</si>
  <si>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</si>
  <si>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</si>
  <si>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</si>
  <si>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</si>
  <si>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</si>
  <si>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</si>
  <si>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</si>
  <si>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</si>
  <si>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</si>
  <si>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</si>
  <si>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</si>
  <si>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</si>
  <si>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</si>
  <si>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</si>
  <si>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</si>
  <si>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</si>
  <si>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</si>
  <si>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</si>
  <si>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</si>
  <si>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</si>
  <si>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</si>
  <si>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</si>
  <si>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</si>
  <si>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</si>
  <si>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</si>
  <si>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</si>
  <si>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</si>
  <si>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</si>
  <si>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</si>
  <si>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</si>
  <si>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</si>
  <si>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</si>
  <si>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</si>
  <si>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</si>
  <si>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</si>
  <si>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</si>
  <si>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</si>
  <si>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</si>
  <si>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</si>
  <si>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</si>
  <si>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</si>
  <si>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</si>
  <si>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</si>
  <si>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</si>
  <si>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</si>
  <si>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</si>
  <si>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</si>
  <si>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</si>
  <si>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</si>
  <si>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</si>
  <si>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</si>
  <si>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</si>
  <si>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</si>
  <si>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</si>
  <si>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</si>
  <si>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</si>
  <si>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</si>
  <si>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</si>
  <si>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</si>
  <si>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</si>
  <si>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</si>
  <si>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</si>
  <si>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</si>
  <si>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</si>
  <si>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</si>
  <si>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</si>
  <si>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</si>
  <si>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</si>
  <si>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</si>
  <si>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</si>
  <si>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</si>
  <si>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</si>
  <si>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</si>
  <si>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</si>
  <si>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</si>
  <si>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</si>
  <si>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</si>
  <si>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</si>
  <si>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</si>
  <si>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</si>
  <si>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</si>
  <si>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</si>
  <si>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</si>
  <si>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</si>
  <si>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</si>
  <si>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</si>
  <si>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</si>
  <si>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</si>
  <si>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</si>
  <si>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</si>
  <si>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</si>
  <si>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</si>
  <si>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</si>
  <si>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</si>
  <si>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</si>
  <si>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</si>
  <si>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</si>
  <si>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</si>
  <si>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</si>
  <si>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</si>
  <si>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</si>
  <si>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</si>
  <si>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</si>
  <si>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</si>
  <si>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</si>
  <si>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</si>
  <si>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</si>
  <si>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</si>
  <si>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</si>
  <si>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</si>
  <si>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</si>
  <si>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</si>
  <si>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</si>
  <si>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</si>
  <si>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</si>
  <si>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</si>
  <si>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</si>
  <si>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</si>
  <si>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</si>
  <si>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</si>
  <si>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</si>
  <si>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</si>
  <si>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</si>
  <si>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</si>
  <si>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</si>
  <si>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</si>
  <si>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</si>
  <si>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</si>
  <si>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</si>
  <si>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</si>
  <si>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</si>
  <si>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</si>
  <si>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</si>
  <si>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</si>
  <si>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</si>
  <si>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</si>
  <si>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</si>
  <si>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</si>
  <si>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</si>
  <si>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</si>
  <si>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</si>
  <si>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</si>
  <si>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</si>
  <si>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</si>
  <si>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</si>
  <si>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</si>
  <si>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</si>
  <si>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</si>
  <si>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</si>
  <si>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</si>
  <si>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</si>
  <si>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</si>
  <si>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</si>
  <si>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</si>
  <si>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</si>
  <si>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</si>
  <si>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</si>
  <si>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</si>
  <si>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</si>
  <si>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</si>
  <si>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</si>
  <si>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</si>
  <si>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</si>
  <si>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</si>
  <si>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</si>
  <si>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</si>
  <si>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</si>
  <si>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</si>
  <si>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</si>
  <si>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</si>
  <si>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</si>
  <si>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</si>
  <si>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</si>
  <si>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</si>
  <si>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</si>
  <si>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</si>
  <si>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</si>
  <si>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</si>
  <si>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</si>
  <si>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</si>
  <si>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</si>
  <si>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</si>
  <si>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</si>
  <si>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</si>
  <si>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</si>
  <si>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</si>
  <si>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</si>
  <si>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</si>
  <si>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</si>
  <si>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</si>
  <si>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</si>
  <si>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</si>
  <si>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</si>
  <si>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</si>
  <si>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</si>
  <si>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</si>
  <si>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</si>
  <si>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</si>
  <si>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</si>
  <si>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</si>
  <si>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</si>
  <si>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</si>
  <si>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</si>
  <si>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</si>
  <si>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</si>
  <si>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</si>
  <si>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</si>
  <si>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</si>
  <si>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</si>
  <si>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</si>
  <si>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</si>
  <si>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</si>
  <si>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</si>
  <si>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</si>
  <si>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</si>
  <si>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</si>
  <si>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</si>
  <si>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</si>
  <si>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</si>
  <si>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</si>
  <si>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</si>
  <si>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</si>
  <si>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</si>
  <si>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</si>
  <si>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</si>
  <si>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</si>
  <si>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</si>
  <si>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</si>
  <si>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</si>
  <si>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</si>
  <si>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</si>
  <si>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</si>
  <si>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</si>
  <si>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</si>
  <si>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</si>
  <si>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</si>
  <si>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</si>
  <si>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</si>
  <si>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</si>
  <si>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</si>
  <si>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</si>
  <si>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</si>
  <si>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</si>
  <si>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</si>
  <si>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</si>
  <si>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</si>
  <si>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</si>
  <si>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</si>
  <si>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</si>
  <si>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</si>
  <si>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</si>
  <si>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</si>
  <si>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</si>
  <si>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</si>
  <si>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</si>
  <si>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</si>
  <si>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</si>
  <si>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</si>
  <si>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</si>
  <si>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</si>
  <si>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</si>
  <si>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</si>
  <si>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</si>
  <si>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</si>
  <si>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</si>
  <si>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</si>
  <si>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</si>
  <si>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</si>
  <si>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</si>
  <si>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</si>
  <si>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</si>
  <si>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</si>
  <si>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</si>
  <si>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</si>
  <si>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</si>
  <si>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</si>
  <si>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</si>
  <si>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</si>
  <si>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</si>
  <si>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</si>
  <si>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</si>
  <si>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</si>
  <si>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</si>
  <si>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</si>
  <si>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</si>
  <si>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</si>
  <si>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</si>
  <si>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</si>
  <si>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</si>
  <si>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</si>
  <si>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</si>
  <si>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</si>
  <si>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</si>
  <si>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</si>
  <si>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</si>
  <si>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</si>
  <si>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</si>
  <si>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</si>
  <si>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</si>
  <si>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</si>
  <si>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</si>
  <si>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</si>
  <si>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</si>
  <si>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</si>
  <si>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</si>
  <si>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</si>
  <si>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</si>
  <si>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</si>
  <si>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</si>
  <si>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</si>
  <si>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</si>
  <si>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</si>
  <si>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</si>
  <si>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</si>
  <si>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</si>
  <si>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</si>
  <si>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</si>
  <si>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</si>
  <si>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</si>
  <si>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</si>
  <si>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</si>
  <si>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</si>
  <si>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</si>
  <si>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</si>
  <si>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</si>
  <si>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</si>
  <si>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</si>
  <si>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</si>
  <si>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</si>
  <si>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</si>
  <si>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</si>
  <si>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</si>
  <si>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</si>
  <si>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</si>
  <si>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</si>
  <si>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</si>
  <si>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</si>
  <si>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</si>
  <si>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</si>
  <si>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</si>
  <si>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</si>
  <si>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</si>
  <si>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</si>
  <si>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</si>
  <si>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</si>
  <si>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</si>
  <si>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</si>
  <si>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</si>
  <si>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</si>
  <si>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</si>
  <si>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</si>
  <si>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</si>
  <si>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</si>
  <si>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</si>
  <si>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</si>
  <si>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</si>
  <si>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</si>
  <si>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</si>
  <si>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</si>
  <si>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</si>
  <si>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</si>
  <si>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</si>
  <si>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</si>
  <si>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</si>
  <si>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</si>
  <si>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</si>
  <si>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</si>
  <si>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</si>
  <si>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</si>
  <si>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</si>
  <si>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</si>
  <si>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</si>
  <si>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</si>
  <si>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</si>
  <si>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</si>
  <si>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</si>
  <si>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</si>
  <si>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</si>
  <si>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</si>
  <si>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</si>
  <si>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</si>
  <si>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</si>
  <si>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</si>
  <si>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</si>
  <si>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</si>
  <si>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</si>
  <si>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</si>
  <si>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</si>
  <si>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</si>
  <si>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</si>
  <si>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</si>
  <si>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</si>
  <si>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</si>
  <si>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</si>
  <si>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</si>
  <si>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</si>
  <si>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</si>
  <si>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</si>
  <si>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</si>
  <si>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</si>
  <si>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</si>
  <si>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</si>
  <si>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</si>
  <si>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</si>
  <si>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</si>
  <si>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</si>
  <si>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</si>
  <si>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</si>
  <si>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</si>
  <si>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</si>
  <si>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</si>
  <si>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</si>
  <si>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</si>
  <si>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</si>
  <si>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</si>
  <si>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</si>
  <si>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</si>
  <si>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</si>
  <si>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</si>
  <si>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</si>
  <si>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</si>
  <si>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</si>
  <si>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</si>
  <si>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</si>
  <si>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</si>
  <si>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</si>
  <si>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</si>
  <si>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</si>
  <si>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</si>
  <si>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</si>
  <si>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</si>
  <si>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</si>
  <si>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</si>
  <si>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</si>
  <si>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</si>
  <si>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</si>
  <si>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</si>
  <si>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</si>
  <si>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</si>
  <si>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</si>
  <si>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</si>
  <si>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</si>
  <si>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</si>
  <si>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</si>
  <si>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</si>
  <si>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</si>
  <si>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</si>
  <si>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</si>
  <si>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</si>
  <si>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</si>
  <si>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</si>
  <si>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</si>
  <si>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</si>
  <si>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</si>
  <si>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</si>
  <si>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</si>
  <si>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</si>
  <si>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</si>
  <si>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</si>
  <si>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</si>
  <si>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</si>
  <si>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</si>
  <si>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</si>
  <si>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</si>
  <si>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</si>
  <si>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</si>
  <si>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</si>
  <si>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</si>
  <si>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</si>
  <si>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</si>
  <si>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</si>
  <si>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</si>
  <si>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</si>
  <si>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</si>
  <si>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</si>
  <si>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</si>
  <si>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</si>
  <si>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</si>
  <si>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</si>
  <si>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</si>
  <si>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</si>
  <si>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</si>
  <si>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</si>
  <si>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</si>
  <si>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</si>
  <si>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</si>
  <si>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</si>
  <si>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</si>
  <si>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</si>
  <si>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</si>
  <si>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</si>
  <si>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</si>
  <si>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</si>
  <si>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</si>
  <si>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</si>
  <si>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</si>
  <si>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</si>
  <si>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</si>
  <si>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</si>
  <si>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</si>
  <si>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</si>
  <si>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</si>
  <si>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</si>
  <si>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</si>
  <si>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</si>
  <si>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</si>
  <si>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</si>
  <si>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</si>
  <si>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</si>
  <si>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</si>
  <si>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</si>
  <si>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</si>
  <si>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</si>
  <si>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</si>
  <si>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</si>
  <si>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</si>
  <si>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</si>
  <si>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</si>
  <si>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</si>
  <si>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</si>
  <si>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</si>
  <si>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</si>
  <si>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</si>
  <si>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</si>
  <si>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</si>
  <si>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</si>
  <si>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</si>
  <si>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</si>
  <si>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</si>
  <si>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</si>
  <si>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</si>
  <si>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</si>
  <si>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</si>
  <si>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</si>
  <si>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</si>
  <si>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</si>
  <si>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</si>
  <si>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</si>
  <si>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</si>
  <si>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</si>
  <si>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</si>
  <si>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</si>
  <si>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</si>
  <si>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</si>
  <si>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</si>
  <si>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</si>
  <si>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</si>
  <si>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</si>
  <si>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</si>
  <si>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</si>
  <si>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</si>
  <si>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</si>
  <si>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</si>
  <si>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</si>
  <si>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</si>
  <si>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</si>
  <si>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</si>
  <si>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</si>
  <si>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</si>
  <si>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</si>
  <si>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</si>
  <si>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</si>
  <si>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</si>
  <si>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</si>
  <si>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</si>
  <si>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</si>
  <si>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</si>
  <si>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</si>
  <si>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</si>
  <si>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</si>
  <si>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</si>
  <si>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</si>
  <si>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</si>
  <si>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</si>
  <si>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</si>
  <si>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</si>
  <si>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</si>
  <si>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</si>
  <si>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</si>
  <si>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</si>
  <si>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</si>
  <si>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</si>
  <si>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</si>
  <si>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</si>
  <si>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</si>
  <si>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</si>
  <si>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</si>
  <si>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</si>
  <si>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</si>
  <si>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</si>
  <si>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</si>
  <si>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</si>
  <si>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</si>
  <si>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</si>
  <si>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</si>
  <si>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</si>
  <si>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</si>
  <si>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</si>
  <si>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</si>
  <si>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</si>
  <si>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</si>
  <si>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</si>
  <si>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</si>
  <si>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</si>
  <si>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</si>
  <si>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</si>
  <si>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</si>
  <si>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</si>
  <si>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</si>
  <si>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</si>
  <si>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</si>
  <si>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</si>
  <si>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</si>
  <si>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</si>
  <si>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</si>
  <si>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</si>
  <si>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</si>
  <si>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</si>
  <si>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</si>
  <si>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</si>
  <si>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</si>
  <si>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</si>
  <si>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</si>
  <si>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</si>
  <si>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</si>
  <si>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</si>
  <si>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</si>
  <si>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</si>
  <si>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</si>
  <si>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</si>
  <si>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</si>
  <si>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</si>
  <si>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</si>
  <si>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</si>
  <si>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</si>
  <si>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</si>
  <si>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</si>
  <si>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</si>
  <si>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</si>
  <si>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</si>
  <si>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</si>
  <si>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</si>
  <si>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</si>
  <si>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</si>
  <si>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</si>
  <si>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</si>
  <si>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</si>
  <si>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</si>
  <si>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</si>
  <si>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</si>
  <si>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</si>
  <si>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</si>
  <si>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</si>
  <si>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</si>
  <si>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</si>
  <si>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</si>
  <si>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</si>
  <si>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</si>
  <si>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</si>
  <si>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</si>
  <si>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</si>
  <si>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</si>
  <si>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</si>
  <si>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</si>
  <si>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</si>
  <si>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</si>
  <si>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</si>
  <si>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</si>
  <si>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</si>
  <si>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</si>
  <si>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</si>
  <si>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</si>
  <si>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</si>
  <si>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</si>
  <si>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</si>
  <si>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</si>
  <si>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</si>
  <si>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</si>
  <si>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</si>
  <si>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</si>
  <si>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</si>
  <si>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</si>
  <si>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</si>
  <si>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</si>
  <si>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</si>
  <si>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</si>
  <si>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</si>
  <si>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</si>
  <si>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</si>
  <si>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</si>
  <si>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</si>
  <si>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</si>
  <si>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</si>
  <si>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</si>
  <si>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</si>
  <si>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</si>
  <si>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</si>
  <si>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</si>
  <si>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</si>
  <si>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</si>
  <si>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</si>
  <si>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</si>
  <si>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</si>
  <si>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</si>
  <si>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</si>
  <si>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</si>
  <si>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</si>
  <si>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</si>
  <si>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</si>
  <si>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</si>
  <si>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</si>
  <si>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</si>
  <si>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</si>
  <si>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</si>
  <si>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</si>
  <si>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</si>
  <si>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</si>
  <si>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</si>
  <si>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</si>
  <si>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</si>
  <si>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</si>
  <si>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</si>
  <si>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</si>
  <si>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</si>
  <si>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</si>
  <si>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</si>
  <si>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</si>
  <si>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</si>
  <si>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</si>
  <si>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</si>
  <si>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</si>
  <si>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</si>
  <si>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</si>
  <si>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</si>
  <si>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</si>
  <si>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</si>
  <si>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</si>
  <si>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</si>
  <si>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</si>
  <si>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</si>
  <si>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</si>
  <si>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</si>
  <si>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</si>
  <si>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</si>
  <si>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</si>
  <si>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</si>
  <si>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</si>
  <si>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</si>
  <si>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</si>
  <si>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</si>
  <si>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</si>
  <si>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</si>
  <si>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</si>
  <si>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</si>
  <si>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</si>
  <si>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</si>
  <si>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</si>
  <si>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</si>
  <si>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</si>
  <si>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</si>
  <si>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</si>
  <si>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</si>
  <si>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</si>
  <si>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</si>
  <si>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</si>
  <si>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</si>
  <si>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</si>
  <si>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</si>
  <si>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</si>
  <si>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</si>
  <si>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</si>
  <si>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</si>
  <si>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</si>
  <si>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</si>
  <si>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</si>
  <si>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</si>
  <si>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</si>
  <si>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</si>
  <si>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</si>
  <si>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</si>
  <si>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</si>
  <si>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</si>
  <si>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</si>
  <si>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</si>
  <si>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</si>
  <si>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</si>
  <si>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</si>
  <si>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</si>
  <si>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</si>
  <si>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</si>
  <si>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</si>
  <si>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</si>
  <si>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</si>
  <si>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</si>
  <si>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</si>
  <si>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</si>
  <si>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</si>
  <si>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</si>
  <si>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</si>
  <si>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</si>
  <si>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</si>
  <si>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</si>
  <si>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</si>
  <si>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</si>
  <si>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</si>
  <si>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</si>
  <si>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</si>
  <si>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</si>
  <si>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</si>
  <si>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</si>
  <si>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</si>
  <si>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</si>
  <si>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</si>
  <si>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</si>
  <si>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</si>
  <si>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</si>
  <si>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</si>
  <si>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</si>
  <si>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</si>
  <si>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</si>
  <si>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</si>
  <si>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</si>
  <si>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</si>
  <si>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</si>
  <si>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</si>
  <si>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</si>
  <si>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</si>
  <si>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</si>
  <si>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</si>
  <si>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</si>
  <si>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</si>
  <si>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</si>
  <si>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</si>
  <si>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</si>
  <si>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</si>
  <si>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</si>
  <si>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</si>
  <si>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</si>
  <si>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</si>
  <si>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</si>
  <si>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</si>
  <si>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</si>
  <si>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</si>
  <si>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</si>
  <si>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</si>
  <si>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</si>
  <si>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</si>
  <si>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</si>
  <si>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</si>
  <si>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</si>
  <si>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</si>
  <si>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</si>
  <si>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</si>
  <si>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</si>
  <si>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</si>
  <si>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</si>
  <si>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</si>
  <si>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</si>
  <si>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</si>
  <si>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</si>
  <si>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</si>
  <si>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</si>
  <si>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</si>
  <si>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</si>
  <si>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</si>
  <si>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</si>
  <si>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</si>
  <si>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</si>
  <si>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</si>
  <si>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</si>
  <si>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</si>
  <si>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</si>
  <si>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</si>
  <si>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</si>
  <si>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</si>
  <si>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</si>
  <si>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</si>
  <si>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</si>
  <si>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</si>
  <si>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</si>
  <si>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</si>
  <si>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</si>
  <si>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</si>
  <si>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</si>
  <si>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</si>
  <si>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</si>
  <si>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</si>
  <si>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</si>
  <si>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</si>
  <si>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</si>
  <si>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</si>
  <si>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</si>
  <si>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</si>
  <si>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</si>
  <si>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</si>
  <si>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</si>
  <si>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</si>
  <si>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</si>
  <si>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</si>
  <si>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</si>
  <si>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</si>
  <si>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</si>
  <si>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</si>
  <si>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</si>
  <si>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</si>
  <si>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</si>
  <si>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</si>
  <si>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</si>
  <si>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</si>
  <si>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</si>
  <si>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</si>
  <si>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</si>
  <si>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</si>
  <si>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</si>
  <si>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</si>
  <si>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</si>
  <si>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</si>
  <si>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</si>
  <si>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</si>
  <si>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</si>
  <si>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</si>
  <si>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</si>
  <si>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</si>
  <si>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</si>
  <si>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</si>
  <si>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</si>
  <si>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</si>
  <si>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</si>
  <si>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</si>
  <si>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</si>
  <si>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</si>
  <si>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</si>
  <si>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</si>
  <si>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</si>
  <si>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</si>
  <si>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</si>
  <si>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</si>
  <si>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</si>
  <si>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</si>
  <si>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</si>
  <si>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</si>
  <si>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</si>
  <si>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</si>
  <si>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</si>
  <si>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</si>
  <si>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</si>
  <si>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</si>
  <si>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</si>
  <si>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</si>
  <si>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</si>
  <si>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</si>
  <si>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</si>
  <si>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</si>
  <si>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</si>
  <si>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</si>
  <si>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</si>
  <si>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</si>
  <si>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</si>
  <si>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</si>
  <si>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</si>
  <si>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</si>
  <si>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</si>
  <si>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</si>
  <si>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</si>
  <si>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</si>
  <si>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</si>
  <si>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</si>
  <si>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</si>
  <si>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</si>
  <si>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</si>
  <si>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</si>
  <si>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</si>
  <si>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</si>
  <si>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</si>
  <si>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</si>
  <si>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</si>
  <si>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</si>
  <si>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</si>
  <si>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</si>
  <si>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</si>
  <si>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</si>
  <si>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</si>
  <si>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</si>
  <si>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</si>
  <si>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</si>
  <si>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</si>
  <si>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</si>
  <si>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</si>
  <si>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</si>
  <si>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</si>
  <si>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</si>
  <si>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</si>
  <si>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</si>
  <si>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</si>
  <si>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</si>
  <si>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</si>
  <si>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</si>
  <si>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</si>
  <si>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</si>
  <si>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</si>
  <si>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</si>
  <si>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</si>
  <si>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</si>
  <si>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</si>
  <si>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</si>
  <si>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</si>
  <si>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</si>
  <si>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</si>
  <si>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</si>
  <si>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</si>
  <si>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</si>
  <si>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</si>
  <si>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</si>
  <si>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</si>
  <si>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</si>
  <si>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</si>
  <si>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</si>
  <si>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</si>
  <si>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</si>
  <si>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</si>
  <si>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</si>
  <si>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</si>
  <si>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</si>
  <si>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</si>
  <si>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</si>
  <si>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</si>
  <si>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</si>
  <si>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</si>
  <si>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</si>
  <si>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</si>
  <si>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</si>
  <si>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</si>
  <si>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</si>
  <si>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</si>
  <si>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</si>
  <si>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</si>
  <si>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</si>
  <si>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</si>
  <si>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</si>
  <si>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</si>
  <si>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</si>
  <si>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</si>
  <si>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</si>
  <si>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</si>
  <si>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</si>
  <si>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</si>
  <si>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</si>
  <si>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</si>
  <si>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</si>
  <si>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</si>
  <si>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</si>
  <si>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</si>
  <si>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</si>
  <si>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</si>
  <si>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</si>
  <si>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</si>
  <si>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</si>
  <si>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</si>
  <si>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</si>
  <si>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</si>
  <si>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</si>
  <si>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</si>
  <si>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</si>
  <si>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</si>
  <si>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</si>
  <si>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</si>
  <si>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</si>
  <si>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</si>
  <si>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</si>
  <si>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</si>
  <si>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</si>
  <si>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</si>
  <si>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</si>
  <si>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</si>
  <si>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</si>
  <si>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</si>
  <si>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</si>
  <si>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</si>
  <si>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</si>
  <si>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</si>
  <si>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</si>
  <si>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</si>
  <si>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</si>
  <si>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</si>
  <si>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</si>
  <si>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</si>
  <si>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</si>
  <si>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</si>
  <si>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</si>
  <si>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</si>
  <si>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</si>
  <si>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</si>
  <si>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</si>
  <si>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</si>
  <si>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</si>
  <si>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</si>
  <si>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</si>
  <si>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</si>
  <si>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</si>
  <si>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</si>
  <si>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</si>
  <si>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</si>
  <si>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</si>
  <si>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</si>
  <si>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</si>
  <si>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</si>
  <si>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</si>
  <si>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</si>
  <si>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</si>
  <si>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</si>
  <si>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</si>
  <si>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</si>
  <si>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</si>
  <si>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</si>
  <si>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</si>
  <si>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</si>
  <si>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</si>
  <si>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</si>
  <si>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</si>
  <si>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</si>
  <si>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</si>
  <si>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</si>
  <si>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</si>
  <si>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</si>
  <si>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</si>
  <si>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</si>
  <si>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</si>
  <si>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</si>
  <si>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</si>
  <si>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</si>
  <si>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</si>
  <si>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</si>
  <si>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</si>
  <si>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</si>
  <si>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</si>
  <si>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</si>
  <si>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</si>
  <si>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</si>
  <si>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</si>
  <si>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</si>
  <si>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</si>
  <si>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</si>
  <si>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</si>
  <si>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</si>
  <si>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</si>
  <si>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</si>
  <si>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</si>
  <si>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</si>
  <si>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</si>
  <si>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</si>
  <si>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</si>
  <si>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</si>
  <si>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</si>
  <si>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</si>
  <si>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</si>
  <si>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</si>
  <si>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</si>
  <si>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</si>
  <si>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</si>
  <si>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</si>
  <si>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</si>
  <si>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</si>
  <si>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</si>
  <si>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</si>
  <si>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</si>
  <si>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</si>
  <si>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</si>
  <si>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</si>
  <si>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</si>
  <si>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</si>
  <si>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</si>
  <si>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</si>
  <si>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</si>
  <si>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</si>
  <si>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</si>
  <si>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</si>
  <si>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</si>
  <si>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</si>
  <si>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</si>
  <si>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</si>
  <si>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</si>
  <si>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</si>
  <si>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</si>
  <si>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</si>
  <si>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</si>
  <si>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</si>
  <si>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</si>
  <si>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</si>
  <si>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</si>
  <si>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</si>
  <si>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</si>
  <si>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</si>
  <si>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</si>
  <si>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</si>
  <si>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</si>
  <si>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</si>
  <si>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</si>
  <si>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</si>
  <si>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</si>
  <si>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</si>
  <si>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</si>
  <si>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</si>
  <si>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</si>
  <si>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</si>
  <si>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</si>
  <si>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</si>
  <si>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</si>
  <si>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</si>
  <si>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124/ On 9/12/2012, Treasury executed an underwriting agreement for the sale of 36,000 shares of Yadkin Valley Financial Corporation Series T preferred stock at $884.82 per share (less underwriting discounts) for net proceeds of $31,843,080.00 plus accrued and unpaid dividends.</t>
  </si>
  <si>
    <t>125/ On 9/12/2012, Treasury executed an underwriting agreement for the sale of 13,312 shares of Yadkin Valley Financial Corporation Series T-ACB preferred stock at $880.00 per share (less underwriting discounts) for net proceeds of $11,643,740.16 plus accrued and unpaid dividends.</t>
  </si>
  <si>
    <t>2, 126</t>
  </si>
  <si>
    <t>126/ On 9/12/2012, Treasury executed a placement agency agreement pursuant to which Treasury agreed to sell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t>
  </si>
  <si>
    <t>2, 127</t>
  </si>
  <si>
    <t>127/ On 9/12/2012, Treasury executed a placement agency agreement pursuant to which Treasury agreed to sell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t>
  </si>
  <si>
    <t>2, 128</t>
  </si>
  <si>
    <t>129/ On 9/12/2012, Treasury executed a placement agency agreement pursuant to which Treasury agreed to sell 22,000 shares of First Community Financial Partners, Inc. preferred stock at $652.50 per share (less a placement agent fee) for net proceeds of $14,211,450.00.</t>
  </si>
  <si>
    <t>2, 113, 129</t>
  </si>
  <si>
    <t>2, 7, 113</t>
  </si>
  <si>
    <t>128/ On 9/12/2012, Treasury executed a placement agency agreement pursuant to which Treasury agreed to sell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t>
  </si>
  <si>
    <t>For Period Ending September 17, 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</si>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</sst>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6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0" fillId="0" borderId="0" xfId="2858" applyFont="1" applyFill="1" applyAlignment="1">
      <alignment horizontal="right"/>
    </xf>
    <xf numFmtId="165" fontId="50" fillId="0" borderId="88"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9" fontId="53" fillId="0" borderId="57"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14" fontId="74" fillId="0" borderId="50"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0" fillId="0" borderId="34" xfId="2858" applyFont="1" applyFill="1" applyBorder="1" applyAlignment="1">
      <alignment horizont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14" fontId="53" fillId="0" borderId="14"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52"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0" fontId="53" fillId="0" borderId="42"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32" xfId="2858" applyFont="1" applyFill="1" applyBorder="1" applyAlignment="1">
      <alignment horizontal="center" vertical="center"/>
    </xf>
    <xf numFmtId="42" fontId="53" fillId="0" borderId="36"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40" xfId="2818" applyFont="1" applyFill="1" applyBorder="1" applyAlignment="1">
      <alignment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46"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1" fontId="77" fillId="0" borderId="75"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42" fontId="53" fillId="0" borderId="50"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0" fontId="53" fillId="0" borderId="36" xfId="2858" applyFont="1" applyFill="1" applyBorder="1" applyAlignment="1">
      <alignment horizontal="left" vertical="center"/>
    </xf>
    <xf numFmtId="42" fontId="53" fillId="0" borderId="38" xfId="2858" applyNumberFormat="1" applyFont="1" applyFill="1" applyBorder="1" applyAlignment="1">
      <alignment horizontal="center" vertical="center"/>
    </xf>
    <xf numFmtId="42" fontId="53" fillId="0" borderId="72" xfId="2858" applyNumberFormat="1" applyFont="1" applyFill="1" applyBorder="1" applyAlignment="1">
      <alignment horizontal="center"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38" customWidth="1"/>
    <col min="2" max="2" width="14.85546875" style="159" customWidth="1"/>
    <col min="3" max="3" width="46.42578125" style="1319" customWidth="1"/>
    <col min="4" max="4" width="22" style="1293" bestFit="1" customWidth="1"/>
    <col min="5" max="5" width="6.85546875" style="1278" bestFit="1" customWidth="1"/>
    <col min="6" max="6" width="39.42578125" style="1319" customWidth="1"/>
    <col min="7" max="7" width="26.42578125" style="161" bestFit="1" customWidth="1"/>
    <col min="8" max="8" width="13.7109375" style="1278" customWidth="1"/>
    <col min="9" max="9" width="14.140625" style="1278" customWidth="1"/>
    <col min="10" max="10" width="2.85546875" style="162" customWidth="1"/>
    <col min="11" max="11" width="20.140625" style="491" customWidth="1"/>
    <col min="12" max="12" width="20.85546875" style="163" bestFit="1" customWidth="1"/>
    <col min="13" max="13" width="21.140625" style="5" customWidth="1"/>
    <col min="14" max="14" width="13.5703125" style="1278" customWidth="1"/>
    <col min="15" max="15" width="17" style="5" customWidth="1"/>
    <col min="16" max="16" width="4.140625" style="162" customWidth="1"/>
    <col min="17" max="17" width="2.42578125" style="162" customWidth="1"/>
    <col min="18" max="18" width="18.7109375" style="256" customWidth="1"/>
    <col min="19" max="20" width="9.140625" style="1319"/>
    <col min="21" max="21" width="19.5703125" style="1319" bestFit="1" customWidth="1"/>
    <col min="22" max="22" width="20.7109375" style="1319" customWidth="1"/>
    <col min="23" max="23" width="27.42578125" style="1319" customWidth="1"/>
    <col min="24" max="16384" width="9.140625" style="1319"/>
  </cols>
  <sheetData>
    <row r="1" spans="1:23" ht="15" customHeight="1">
      <c r="A1" s="2159" t="s">
        <v>2160</v>
      </c>
      <c r="B1" s="2159"/>
      <c r="C1" s="2159"/>
      <c r="D1" s="2159"/>
      <c r="E1" s="2159"/>
      <c r="F1" s="2159"/>
      <c r="G1" s="2159"/>
      <c r="H1" s="2159"/>
      <c r="I1" s="2159"/>
      <c r="J1" s="2159"/>
      <c r="K1" s="2159"/>
      <c r="L1" s="2159"/>
      <c r="M1" s="2159"/>
      <c r="N1" s="2159"/>
      <c r="O1" s="2159"/>
      <c r="P1" s="2159"/>
      <c r="Q1" s="2159"/>
      <c r="R1" s="2159"/>
    </row>
    <row r="2" spans="1:23" ht="15" customHeight="1">
      <c r="A2" s="1494"/>
      <c r="B2" s="1494"/>
      <c r="C2" s="1494"/>
      <c r="D2" s="1494"/>
      <c r="E2" s="1494"/>
      <c r="F2" s="1494"/>
      <c r="G2" s="1494"/>
      <c r="H2" s="1494"/>
      <c r="I2" s="1494"/>
      <c r="J2" s="1494"/>
      <c r="K2" s="1494"/>
      <c r="L2" s="1494"/>
      <c r="M2" s="1494"/>
      <c r="N2" s="1494"/>
      <c r="O2" s="1494"/>
      <c r="P2" s="1494"/>
      <c r="Q2" s="1494"/>
      <c r="R2" s="1494"/>
    </row>
    <row r="3" spans="1:23" ht="15">
      <c r="A3" s="1557" t="s">
        <v>1</v>
      </c>
      <c r="B3" s="1557"/>
      <c r="C3" s="1557"/>
      <c r="D3" s="1557"/>
      <c r="E3" s="1557"/>
      <c r="F3" s="1557"/>
      <c r="G3" s="1557"/>
      <c r="H3" s="1557"/>
      <c r="I3" s="1557"/>
      <c r="J3" s="1557"/>
      <c r="K3" s="1557"/>
      <c r="L3" s="1557"/>
      <c r="M3" s="1557"/>
      <c r="N3" s="1557"/>
      <c r="O3" s="1557"/>
      <c r="P3" s="1557"/>
      <c r="Q3" s="1557"/>
      <c r="R3" s="1557"/>
    </row>
    <row r="4" spans="1:23" ht="15">
      <c r="A4" s="1494"/>
      <c r="B4" s="1494"/>
      <c r="C4" s="1494"/>
      <c r="D4" s="1494"/>
      <c r="E4" s="1494"/>
      <c r="F4" s="1494"/>
      <c r="G4" s="1494"/>
      <c r="H4" s="1494"/>
      <c r="I4" s="1494"/>
      <c r="J4" s="1494"/>
      <c r="K4" s="1494"/>
      <c r="L4" s="1494"/>
      <c r="M4" s="1494"/>
      <c r="N4" s="1494"/>
      <c r="O4" s="1494"/>
      <c r="P4" s="1494"/>
      <c r="Q4" s="1494"/>
      <c r="R4" s="1494"/>
    </row>
    <row r="5" spans="1:23" ht="15">
      <c r="A5" s="1557" t="s">
        <v>1658</v>
      </c>
      <c r="B5" s="1557"/>
      <c r="C5" s="1557"/>
      <c r="D5" s="1557"/>
      <c r="E5" s="1557"/>
      <c r="F5" s="1557"/>
      <c r="G5" s="1557"/>
      <c r="H5" s="1557"/>
      <c r="I5" s="1557"/>
      <c r="J5" s="1557"/>
      <c r="K5" s="1557"/>
      <c r="L5" s="1557"/>
      <c r="M5" s="1557"/>
      <c r="N5" s="1557"/>
      <c r="O5" s="1557"/>
      <c r="P5" s="1557"/>
      <c r="Q5" s="1557"/>
      <c r="R5" s="1557"/>
    </row>
    <row r="6" spans="1:23" ht="15">
      <c r="A6" s="1494"/>
      <c r="B6" s="1494"/>
      <c r="C6" s="1494"/>
      <c r="D6" s="1494"/>
      <c r="E6" s="1494"/>
      <c r="F6" s="1494"/>
      <c r="G6" s="1494"/>
      <c r="H6" s="1494"/>
      <c r="I6" s="1494"/>
      <c r="J6" s="1494"/>
      <c r="K6" s="1494"/>
      <c r="L6" s="1494"/>
      <c r="M6" s="1494"/>
      <c r="N6" s="1494"/>
      <c r="O6" s="1494"/>
      <c r="P6" s="1494"/>
      <c r="Q6" s="1494"/>
      <c r="R6" s="1494"/>
    </row>
    <row r="7" spans="1:23" ht="15">
      <c r="A7" s="1558" t="s">
        <v>2158</v>
      </c>
      <c r="B7" s="1558"/>
      <c r="C7" s="1558"/>
      <c r="D7" s="1558"/>
      <c r="E7" s="1558"/>
      <c r="F7" s="1558"/>
      <c r="G7" s="1558"/>
      <c r="H7" s="1558"/>
      <c r="I7" s="1558"/>
      <c r="J7" s="1558"/>
      <c r="K7" s="1558"/>
      <c r="L7" s="1558"/>
      <c r="M7" s="1558"/>
      <c r="N7" s="1558"/>
      <c r="O7" s="1558"/>
      <c r="P7" s="1558"/>
      <c r="Q7" s="1558"/>
      <c r="R7" s="1558"/>
    </row>
    <row r="8" spans="1:23" ht="15">
      <c r="A8" s="1494"/>
      <c r="B8" s="1494"/>
      <c r="C8" s="1494"/>
      <c r="D8" s="1494"/>
      <c r="E8" s="1494"/>
      <c r="F8" s="1494"/>
      <c r="G8" s="1494"/>
      <c r="H8" s="1494"/>
      <c r="I8" s="1494"/>
      <c r="J8" s="1494"/>
      <c r="K8" s="1494"/>
      <c r="L8" s="1494"/>
      <c r="M8" s="1494"/>
      <c r="N8" s="1494"/>
      <c r="O8" s="1494"/>
      <c r="P8" s="1494"/>
      <c r="Q8" s="1494"/>
      <c r="R8" s="1494"/>
    </row>
    <row r="9" spans="1:23" ht="15">
      <c r="A9" s="1559" t="s">
        <v>3</v>
      </c>
      <c r="B9" s="1559"/>
      <c r="C9" s="1559"/>
      <c r="D9" s="1559"/>
      <c r="E9" s="1559"/>
      <c r="F9" s="1559"/>
      <c r="G9" s="1559"/>
      <c r="H9" s="1559"/>
      <c r="I9" s="1559"/>
      <c r="J9" s="1559"/>
      <c r="K9" s="1559"/>
      <c r="L9" s="1559"/>
      <c r="M9" s="1559"/>
      <c r="N9" s="1559"/>
      <c r="O9" s="1559"/>
      <c r="P9" s="1559"/>
      <c r="Q9" s="1559"/>
      <c r="R9" s="1559"/>
    </row>
    <row r="10" spans="1:23" ht="15">
      <c r="A10" s="1494"/>
      <c r="B10" s="1494"/>
      <c r="C10" s="1494"/>
      <c r="D10" s="1494"/>
      <c r="E10" s="1494"/>
      <c r="F10" s="1494"/>
      <c r="G10" s="1494"/>
      <c r="H10" s="1494"/>
      <c r="I10" s="1494"/>
      <c r="J10" s="1494"/>
      <c r="K10" s="1494"/>
      <c r="L10" s="1494"/>
      <c r="M10" s="1494"/>
      <c r="N10" s="1494"/>
      <c r="O10" s="1494"/>
      <c r="P10" s="1494"/>
      <c r="Q10" s="1494"/>
      <c r="R10" s="1494"/>
    </row>
    <row r="11" spans="1:23" ht="15.75" thickBot="1">
      <c r="A11" s="1560"/>
      <c r="B11" s="1560"/>
      <c r="C11" s="1560"/>
      <c r="D11" s="1560"/>
      <c r="E11" s="1560"/>
      <c r="F11" s="1560"/>
      <c r="G11" s="1560"/>
      <c r="H11" s="1560"/>
      <c r="I11" s="1560"/>
      <c r="J11" s="1560"/>
      <c r="K11" s="1560"/>
      <c r="L11" s="1560"/>
      <c r="M11" s="1560"/>
      <c r="N11" s="1560"/>
      <c r="O11" s="1560"/>
      <c r="P11" s="1560"/>
      <c r="Q11" s="1560"/>
      <c r="R11" s="1560"/>
    </row>
    <row r="12" spans="1:23" s="1293" customFormat="1" ht="30.75" customHeight="1">
      <c r="A12" s="1545" t="s">
        <v>680</v>
      </c>
      <c r="B12" s="1547" t="s">
        <v>1007</v>
      </c>
      <c r="C12" s="1549" t="s">
        <v>4</v>
      </c>
      <c r="D12" s="1550"/>
      <c r="E12" s="1551"/>
      <c r="F12" s="1536" t="s">
        <v>1008</v>
      </c>
      <c r="G12" s="1553"/>
      <c r="H12" s="1537"/>
      <c r="I12" s="1536" t="s">
        <v>1013</v>
      </c>
      <c r="J12" s="1553"/>
      <c r="K12" s="1537"/>
      <c r="L12" s="1536" t="s">
        <v>1020</v>
      </c>
      <c r="M12" s="1537"/>
      <c r="N12" s="1536" t="s">
        <v>1016</v>
      </c>
      <c r="O12" s="1553"/>
      <c r="P12" s="1553"/>
      <c r="Q12" s="1553"/>
      <c r="R12" s="1537"/>
    </row>
    <row r="13" spans="1:23" s="46" customFormat="1" ht="45.75" thickBot="1">
      <c r="A13" s="1546"/>
      <c r="B13" s="1548"/>
      <c r="C13" s="41" t="s">
        <v>6</v>
      </c>
      <c r="D13" s="41" t="s">
        <v>7</v>
      </c>
      <c r="E13" s="42" t="s">
        <v>8</v>
      </c>
      <c r="F13" s="43"/>
      <c r="G13" s="44" t="s">
        <v>1012</v>
      </c>
      <c r="H13" s="42" t="s">
        <v>1010</v>
      </c>
      <c r="I13" s="1538" t="s">
        <v>1014</v>
      </c>
      <c r="J13" s="1539"/>
      <c r="K13" s="483" t="s">
        <v>1357</v>
      </c>
      <c r="L13" s="294" t="s">
        <v>1015</v>
      </c>
      <c r="M13" s="42" t="s">
        <v>1011</v>
      </c>
      <c r="N13" s="43" t="s">
        <v>1017</v>
      </c>
      <c r="O13" s="1540" t="s">
        <v>1018</v>
      </c>
      <c r="P13" s="1541"/>
      <c r="Q13" s="45">
        <v>15</v>
      </c>
      <c r="R13" s="290" t="s">
        <v>1053</v>
      </c>
      <c r="U13" s="312"/>
      <c r="V13" s="312"/>
      <c r="W13" s="312"/>
    </row>
    <row r="14" spans="1:23">
      <c r="A14" s="1069" t="s">
        <v>1359</v>
      </c>
      <c r="B14" s="1070">
        <v>39749</v>
      </c>
      <c r="C14" s="1071" t="s">
        <v>497</v>
      </c>
      <c r="D14" s="1072" t="s">
        <v>11</v>
      </c>
      <c r="E14" s="1073" t="s">
        <v>12</v>
      </c>
      <c r="F14" s="1074" t="s">
        <v>287</v>
      </c>
      <c r="G14" s="1075">
        <v>15000000000</v>
      </c>
      <c r="H14" s="1076" t="s">
        <v>13</v>
      </c>
      <c r="I14" s="1077">
        <v>40156</v>
      </c>
      <c r="J14" s="1078">
        <v>4</v>
      </c>
      <c r="K14" s="1079">
        <v>15000000000</v>
      </c>
      <c r="L14" s="1344">
        <f t="shared" ref="L14:L38" si="0">IF($K14&lt;&gt;0,$G14-$K14,"")</f>
        <v>0</v>
      </c>
      <c r="M14" s="1080" t="s">
        <v>1019</v>
      </c>
      <c r="N14" s="1081">
        <v>40240</v>
      </c>
      <c r="O14" s="270" t="s">
        <v>1019</v>
      </c>
      <c r="P14" s="1082" t="s">
        <v>1359</v>
      </c>
      <c r="Q14" s="1316" t="s">
        <v>1284</v>
      </c>
      <c r="R14" s="1083">
        <v>183547824.16999999</v>
      </c>
      <c r="U14" s="1056"/>
      <c r="V14" s="1056"/>
      <c r="W14" s="1056"/>
    </row>
    <row r="15" spans="1:23">
      <c r="A15" s="800"/>
      <c r="B15" s="53">
        <v>39749</v>
      </c>
      <c r="C15" s="54" t="s">
        <v>1666</v>
      </c>
      <c r="D15" s="55" t="s">
        <v>14</v>
      </c>
      <c r="E15" s="56" t="s">
        <v>15</v>
      </c>
      <c r="F15" s="57" t="s">
        <v>287</v>
      </c>
      <c r="G15" s="58">
        <v>3000000000</v>
      </c>
      <c r="H15" s="56" t="s">
        <v>13</v>
      </c>
      <c r="I15" s="59">
        <v>39981</v>
      </c>
      <c r="J15" s="60">
        <v>4</v>
      </c>
      <c r="K15" s="761">
        <v>3000000000</v>
      </c>
      <c r="L15" s="65">
        <f t="shared" si="0"/>
        <v>0</v>
      </c>
      <c r="M15" s="76" t="s">
        <v>1019</v>
      </c>
      <c r="N15" s="62">
        <v>40030</v>
      </c>
      <c r="O15" s="762" t="s">
        <v>1019</v>
      </c>
      <c r="P15" s="63"/>
      <c r="Q15" s="79" t="s">
        <v>1283</v>
      </c>
      <c r="R15" s="291">
        <v>136000000</v>
      </c>
      <c r="U15" s="1056"/>
      <c r="V15" s="1056"/>
      <c r="W15" s="1056"/>
    </row>
    <row r="16" spans="1:23" s="1293" customFormat="1" ht="28.5" customHeight="1">
      <c r="A16" s="1265" t="s">
        <v>1422</v>
      </c>
      <c r="B16" s="257">
        <v>39749</v>
      </c>
      <c r="C16" s="1276" t="s">
        <v>494</v>
      </c>
      <c r="D16" s="1276" t="s">
        <v>14</v>
      </c>
      <c r="E16" s="258" t="s">
        <v>15</v>
      </c>
      <c r="F16" s="259" t="s">
        <v>1197</v>
      </c>
      <c r="G16" s="260">
        <v>25000000000</v>
      </c>
      <c r="H16" s="61" t="s">
        <v>13</v>
      </c>
      <c r="I16" s="594" t="s">
        <v>1456</v>
      </c>
      <c r="J16" s="595">
        <v>23</v>
      </c>
      <c r="K16" s="484">
        <v>25000000000</v>
      </c>
      <c r="L16" s="65">
        <f t="shared" si="0"/>
        <v>0</v>
      </c>
      <c r="M16" s="76" t="s">
        <v>1019</v>
      </c>
      <c r="N16" s="735">
        <v>40568</v>
      </c>
      <c r="O16" s="1312" t="s">
        <v>1019</v>
      </c>
      <c r="P16" s="736"/>
      <c r="Q16" s="263" t="s">
        <v>1284</v>
      </c>
      <c r="R16" s="291">
        <v>54621848.840000004</v>
      </c>
      <c r="U16" s="1056"/>
      <c r="V16" s="1056"/>
      <c r="W16" s="1056"/>
    </row>
    <row r="17" spans="1:23">
      <c r="A17" s="800"/>
      <c r="B17" s="53">
        <v>39749</v>
      </c>
      <c r="C17" s="54" t="s">
        <v>1153</v>
      </c>
      <c r="D17" s="55" t="s">
        <v>14</v>
      </c>
      <c r="E17" s="56" t="s">
        <v>15</v>
      </c>
      <c r="F17" s="57" t="s">
        <v>287</v>
      </c>
      <c r="G17" s="58">
        <v>10000000000</v>
      </c>
      <c r="H17" s="56" t="s">
        <v>13</v>
      </c>
      <c r="I17" s="59">
        <v>39981</v>
      </c>
      <c r="J17" s="60">
        <v>4</v>
      </c>
      <c r="K17" s="761">
        <v>10000000000</v>
      </c>
      <c r="L17" s="65">
        <f t="shared" si="0"/>
        <v>0</v>
      </c>
      <c r="M17" s="76" t="s">
        <v>1019</v>
      </c>
      <c r="N17" s="62">
        <v>40016</v>
      </c>
      <c r="O17" s="762" t="s">
        <v>1019</v>
      </c>
      <c r="P17" s="63"/>
      <c r="Q17" s="79" t="s">
        <v>1283</v>
      </c>
      <c r="R17" s="291">
        <v>1100000000</v>
      </c>
      <c r="U17" s="1056"/>
      <c r="V17" s="1056"/>
      <c r="W17" s="1056"/>
    </row>
    <row r="18" spans="1:23">
      <c r="A18" s="800"/>
      <c r="B18" s="53">
        <v>39749</v>
      </c>
      <c r="C18" s="54" t="s">
        <v>1667</v>
      </c>
      <c r="D18" s="55" t="s">
        <v>14</v>
      </c>
      <c r="E18" s="56" t="s">
        <v>15</v>
      </c>
      <c r="F18" s="57" t="s">
        <v>287</v>
      </c>
      <c r="G18" s="58">
        <v>25000000000</v>
      </c>
      <c r="H18" s="56" t="s">
        <v>13</v>
      </c>
      <c r="I18" s="59">
        <v>39981</v>
      </c>
      <c r="J18" s="60">
        <v>4</v>
      </c>
      <c r="K18" s="761">
        <v>25000000000</v>
      </c>
      <c r="L18" s="65">
        <f t="shared" si="0"/>
        <v>0</v>
      </c>
      <c r="M18" s="76" t="s">
        <v>1019</v>
      </c>
      <c r="N18" s="62">
        <v>40157</v>
      </c>
      <c r="O18" s="1312" t="s">
        <v>1019</v>
      </c>
      <c r="P18" s="63"/>
      <c r="Q18" s="1338" t="s">
        <v>1284</v>
      </c>
      <c r="R18" s="291">
        <v>936063469.11000001</v>
      </c>
      <c r="U18" s="1056"/>
      <c r="V18" s="1056"/>
      <c r="W18" s="1056"/>
    </row>
    <row r="19" spans="1:23">
      <c r="A19" s="800"/>
      <c r="B19" s="53">
        <v>39749</v>
      </c>
      <c r="C19" s="54" t="s">
        <v>1668</v>
      </c>
      <c r="D19" s="55" t="s">
        <v>14</v>
      </c>
      <c r="E19" s="56" t="s">
        <v>15</v>
      </c>
      <c r="F19" s="57" t="s">
        <v>287</v>
      </c>
      <c r="G19" s="58">
        <v>10000000000</v>
      </c>
      <c r="H19" s="56" t="s">
        <v>13</v>
      </c>
      <c r="I19" s="59">
        <v>39981</v>
      </c>
      <c r="J19" s="60">
        <v>4</v>
      </c>
      <c r="K19" s="761">
        <v>10000000000</v>
      </c>
      <c r="L19" s="65">
        <f t="shared" si="0"/>
        <v>0</v>
      </c>
      <c r="M19" s="76" t="s">
        <v>1019</v>
      </c>
      <c r="N19" s="62">
        <v>40037</v>
      </c>
      <c r="O19" s="762" t="s">
        <v>1019</v>
      </c>
      <c r="P19" s="63"/>
      <c r="Q19" s="79" t="s">
        <v>1283</v>
      </c>
      <c r="R19" s="291">
        <v>950000000</v>
      </c>
      <c r="U19" s="1056"/>
      <c r="V19" s="1056"/>
      <c r="W19" s="1056"/>
    </row>
    <row r="20" spans="1:23">
      <c r="A20" s="800"/>
      <c r="B20" s="53">
        <v>39749</v>
      </c>
      <c r="C20" s="54" t="s">
        <v>1669</v>
      </c>
      <c r="D20" s="55" t="s">
        <v>16</v>
      </c>
      <c r="E20" s="56" t="s">
        <v>17</v>
      </c>
      <c r="F20" s="57" t="s">
        <v>287</v>
      </c>
      <c r="G20" s="58">
        <v>2000000000</v>
      </c>
      <c r="H20" s="56" t="s">
        <v>13</v>
      </c>
      <c r="I20" s="59">
        <v>39981</v>
      </c>
      <c r="J20" s="60">
        <v>5</v>
      </c>
      <c r="K20" s="761">
        <v>2000000000</v>
      </c>
      <c r="L20" s="65">
        <f t="shared" si="0"/>
        <v>0</v>
      </c>
      <c r="M20" s="76" t="s">
        <v>1019</v>
      </c>
      <c r="N20" s="62">
        <v>40002</v>
      </c>
      <c r="O20" s="762" t="s">
        <v>1019</v>
      </c>
      <c r="P20" s="63">
        <v>9</v>
      </c>
      <c r="Q20" s="79" t="s">
        <v>1283</v>
      </c>
      <c r="R20" s="291">
        <v>60000000</v>
      </c>
      <c r="U20" s="1056"/>
      <c r="V20" s="1056"/>
      <c r="W20" s="1056"/>
    </row>
    <row r="21" spans="1:23">
      <c r="A21" s="800"/>
      <c r="B21" s="53">
        <v>39749</v>
      </c>
      <c r="C21" s="54" t="s">
        <v>1670</v>
      </c>
      <c r="D21" s="55" t="s">
        <v>18</v>
      </c>
      <c r="E21" s="56" t="s">
        <v>19</v>
      </c>
      <c r="F21" s="57" t="s">
        <v>287</v>
      </c>
      <c r="G21" s="58">
        <v>25000000000</v>
      </c>
      <c r="H21" s="56" t="s">
        <v>13</v>
      </c>
      <c r="I21" s="59">
        <v>40170</v>
      </c>
      <c r="J21" s="66">
        <v>4</v>
      </c>
      <c r="K21" s="485">
        <v>25000000000</v>
      </c>
      <c r="L21" s="65">
        <f t="shared" si="0"/>
        <v>0</v>
      </c>
      <c r="M21" s="76" t="s">
        <v>1019</v>
      </c>
      <c r="N21" s="62">
        <v>40318</v>
      </c>
      <c r="O21" s="1312" t="s">
        <v>1019</v>
      </c>
      <c r="P21" s="177"/>
      <c r="Q21" s="79" t="s">
        <v>1284</v>
      </c>
      <c r="R21" s="291">
        <v>840374891.73000002</v>
      </c>
      <c r="U21" s="1056"/>
      <c r="V21" s="1056"/>
      <c r="W21" s="1056"/>
    </row>
    <row r="22" spans="1:23">
      <c r="A22" s="800">
        <v>49</v>
      </c>
      <c r="B22" s="53">
        <v>39766</v>
      </c>
      <c r="C22" s="54" t="s">
        <v>1671</v>
      </c>
      <c r="D22" s="55" t="s">
        <v>20</v>
      </c>
      <c r="E22" s="56" t="s">
        <v>19</v>
      </c>
      <c r="F22" s="57" t="s">
        <v>287</v>
      </c>
      <c r="G22" s="58">
        <v>17000000</v>
      </c>
      <c r="H22" s="56" t="s">
        <v>13</v>
      </c>
      <c r="I22" s="59">
        <v>40813</v>
      </c>
      <c r="J22" s="66">
        <v>49</v>
      </c>
      <c r="K22" s="485">
        <v>17000000</v>
      </c>
      <c r="L22" s="65">
        <f t="shared" si="0"/>
        <v>0</v>
      </c>
      <c r="M22" s="76" t="s">
        <v>1019</v>
      </c>
      <c r="N22" s="62">
        <v>40842</v>
      </c>
      <c r="O22" s="1312" t="s">
        <v>1019</v>
      </c>
      <c r="P22" s="177"/>
      <c r="Q22" s="79" t="s">
        <v>1283</v>
      </c>
      <c r="R22" s="291">
        <v>125000</v>
      </c>
      <c r="U22" s="1056"/>
      <c r="V22" s="1056"/>
      <c r="W22" s="1056"/>
    </row>
    <row r="23" spans="1:23">
      <c r="A23" s="800"/>
      <c r="B23" s="53">
        <v>39766</v>
      </c>
      <c r="C23" s="54" t="s">
        <v>1672</v>
      </c>
      <c r="D23" s="55" t="s">
        <v>21</v>
      </c>
      <c r="E23" s="56" t="s">
        <v>12</v>
      </c>
      <c r="F23" s="57" t="s">
        <v>287</v>
      </c>
      <c r="G23" s="58">
        <v>16369000</v>
      </c>
      <c r="H23" s="56" t="s">
        <v>13</v>
      </c>
      <c r="I23" s="59"/>
      <c r="J23" s="66"/>
      <c r="K23" s="485"/>
      <c r="L23" s="65" t="str">
        <f t="shared" si="0"/>
        <v/>
      </c>
      <c r="M23" s="76"/>
      <c r="N23" s="62"/>
      <c r="O23" s="1312"/>
      <c r="P23" s="177"/>
      <c r="Q23" s="79"/>
      <c r="R23" s="291"/>
      <c r="U23" s="1056"/>
      <c r="V23" s="1056"/>
      <c r="W23" s="1056"/>
    </row>
    <row r="24" spans="1:23">
      <c r="A24" s="800">
        <v>14</v>
      </c>
      <c r="B24" s="53">
        <v>39766</v>
      </c>
      <c r="C24" s="54" t="s">
        <v>1673</v>
      </c>
      <c r="D24" s="55" t="s">
        <v>18</v>
      </c>
      <c r="E24" s="56" t="s">
        <v>19</v>
      </c>
      <c r="F24" s="57" t="s">
        <v>287</v>
      </c>
      <c r="G24" s="58">
        <v>298737000</v>
      </c>
      <c r="H24" s="56" t="s">
        <v>13</v>
      </c>
      <c r="I24" s="59"/>
      <c r="J24" s="66"/>
      <c r="K24" s="485"/>
      <c r="L24" s="65" t="str">
        <f t="shared" si="0"/>
        <v/>
      </c>
      <c r="M24" s="76"/>
      <c r="N24" s="62"/>
      <c r="O24" s="1312"/>
      <c r="P24" s="177"/>
      <c r="Q24" s="79"/>
      <c r="R24" s="291"/>
      <c r="U24" s="1056"/>
      <c r="V24" s="1056"/>
      <c r="W24" s="1056"/>
    </row>
    <row r="25" spans="1:23">
      <c r="A25" s="800"/>
      <c r="B25" s="53">
        <v>39766</v>
      </c>
      <c r="C25" s="54" t="s">
        <v>1674</v>
      </c>
      <c r="D25" s="55" t="s">
        <v>22</v>
      </c>
      <c r="E25" s="56" t="s">
        <v>23</v>
      </c>
      <c r="F25" s="57" t="s">
        <v>287</v>
      </c>
      <c r="G25" s="58">
        <v>1576000000</v>
      </c>
      <c r="H25" s="56" t="s">
        <v>13</v>
      </c>
      <c r="I25" s="59">
        <v>39981</v>
      </c>
      <c r="J25" s="60">
        <v>4</v>
      </c>
      <c r="K25" s="761">
        <v>1576000000</v>
      </c>
      <c r="L25" s="65">
        <f t="shared" si="0"/>
        <v>0</v>
      </c>
      <c r="M25" s="76" t="s">
        <v>1019</v>
      </c>
      <c r="N25" s="62">
        <v>40051</v>
      </c>
      <c r="O25" s="1312" t="s">
        <v>1019</v>
      </c>
      <c r="P25" s="63"/>
      <c r="Q25" s="79" t="s">
        <v>1283</v>
      </c>
      <c r="R25" s="291">
        <v>87000000</v>
      </c>
      <c r="U25" s="1056"/>
      <c r="V25" s="1056"/>
      <c r="W25" s="1056"/>
    </row>
    <row r="26" spans="1:23">
      <c r="A26" s="800"/>
      <c r="B26" s="53">
        <v>39766</v>
      </c>
      <c r="C26" s="54" t="s">
        <v>1675</v>
      </c>
      <c r="D26" s="55" t="s">
        <v>24</v>
      </c>
      <c r="E26" s="56" t="s">
        <v>25</v>
      </c>
      <c r="F26" s="57" t="s">
        <v>287</v>
      </c>
      <c r="G26" s="58">
        <v>3500000000</v>
      </c>
      <c r="H26" s="56" t="s">
        <v>13</v>
      </c>
      <c r="I26" s="59">
        <v>40632</v>
      </c>
      <c r="J26" s="66">
        <v>4</v>
      </c>
      <c r="K26" s="485">
        <v>3500000000</v>
      </c>
      <c r="L26" s="65">
        <f t="shared" si="0"/>
        <v>0</v>
      </c>
      <c r="M26" s="76" t="s">
        <v>1019</v>
      </c>
      <c r="N26" s="62">
        <v>40808</v>
      </c>
      <c r="O26" s="1312" t="s">
        <v>1019</v>
      </c>
      <c r="P26" s="177"/>
      <c r="Q26" s="79" t="s">
        <v>1284</v>
      </c>
      <c r="R26" s="291">
        <v>14069762.5</v>
      </c>
      <c r="U26" s="1056"/>
      <c r="V26" s="1056"/>
      <c r="W26" s="1056"/>
    </row>
    <row r="27" spans="1:23" ht="28.5">
      <c r="A27" s="801" t="s">
        <v>2008</v>
      </c>
      <c r="B27" s="53">
        <v>39766</v>
      </c>
      <c r="C27" s="54" t="s">
        <v>1288</v>
      </c>
      <c r="D27" s="55" t="s">
        <v>26</v>
      </c>
      <c r="E27" s="56" t="s">
        <v>19</v>
      </c>
      <c r="F27" s="57" t="s">
        <v>395</v>
      </c>
      <c r="G27" s="58">
        <v>9000000</v>
      </c>
      <c r="H27" s="56" t="s">
        <v>13</v>
      </c>
      <c r="I27" s="59"/>
      <c r="J27" s="66"/>
      <c r="K27" s="485"/>
      <c r="L27" s="65" t="str">
        <f t="shared" si="0"/>
        <v/>
      </c>
      <c r="M27" s="76"/>
      <c r="N27" s="62"/>
      <c r="O27" s="1312"/>
      <c r="P27" s="177"/>
      <c r="Q27" s="79"/>
      <c r="R27" s="291"/>
      <c r="U27" s="1056"/>
      <c r="V27" s="1056"/>
      <c r="W27" s="1056"/>
    </row>
    <row r="28" spans="1:23">
      <c r="A28" s="800"/>
      <c r="B28" s="53">
        <v>39766</v>
      </c>
      <c r="C28" s="54" t="s">
        <v>1676</v>
      </c>
      <c r="D28" s="55" t="s">
        <v>27</v>
      </c>
      <c r="E28" s="56" t="s">
        <v>28</v>
      </c>
      <c r="F28" s="57" t="s">
        <v>287</v>
      </c>
      <c r="G28" s="58">
        <v>200000000</v>
      </c>
      <c r="H28" s="56" t="s">
        <v>13</v>
      </c>
      <c r="I28" s="59">
        <v>39960</v>
      </c>
      <c r="J28" s="60">
        <v>4</v>
      </c>
      <c r="K28" s="485">
        <v>200000000</v>
      </c>
      <c r="L28" s="65">
        <f t="shared" si="0"/>
        <v>0</v>
      </c>
      <c r="M28" s="76" t="s">
        <v>1019</v>
      </c>
      <c r="N28" s="62">
        <v>40246</v>
      </c>
      <c r="O28" s="1312" t="s">
        <v>1019</v>
      </c>
      <c r="P28" s="63"/>
      <c r="Q28" s="79" t="s">
        <v>1284</v>
      </c>
      <c r="R28" s="291">
        <v>15388874.07</v>
      </c>
      <c r="U28" s="1056"/>
      <c r="V28" s="1056"/>
      <c r="W28" s="1056"/>
    </row>
    <row r="29" spans="1:23">
      <c r="A29" s="800"/>
      <c r="B29" s="53">
        <v>39766</v>
      </c>
      <c r="C29" s="54" t="s">
        <v>1677</v>
      </c>
      <c r="D29" s="55" t="s">
        <v>29</v>
      </c>
      <c r="E29" s="56" t="s">
        <v>12</v>
      </c>
      <c r="F29" s="57" t="s">
        <v>287</v>
      </c>
      <c r="G29" s="58">
        <v>3133640000</v>
      </c>
      <c r="H29" s="56" t="s">
        <v>13</v>
      </c>
      <c r="I29" s="59">
        <v>39981</v>
      </c>
      <c r="J29" s="60">
        <v>4</v>
      </c>
      <c r="K29" s="761">
        <v>3133640000</v>
      </c>
      <c r="L29" s="65">
        <f t="shared" si="0"/>
        <v>0</v>
      </c>
      <c r="M29" s="76" t="s">
        <v>1019</v>
      </c>
      <c r="N29" s="62">
        <v>40016</v>
      </c>
      <c r="O29" s="762" t="s">
        <v>1019</v>
      </c>
      <c r="P29" s="63"/>
      <c r="Q29" s="79" t="s">
        <v>1283</v>
      </c>
      <c r="R29" s="291">
        <v>67010401.859999999</v>
      </c>
      <c r="U29" s="1056"/>
      <c r="V29" s="1056"/>
      <c r="W29" s="1056"/>
    </row>
    <row r="30" spans="1:23" ht="28.5">
      <c r="A30" s="800">
        <v>119</v>
      </c>
      <c r="B30" s="53">
        <v>39766</v>
      </c>
      <c r="C30" s="55" t="s">
        <v>1678</v>
      </c>
      <c r="D30" s="55" t="s">
        <v>30</v>
      </c>
      <c r="E30" s="56" t="s">
        <v>31</v>
      </c>
      <c r="F30" s="57" t="s">
        <v>287</v>
      </c>
      <c r="G30" s="58">
        <v>151500000</v>
      </c>
      <c r="H30" s="56" t="s">
        <v>13</v>
      </c>
      <c r="I30" s="59">
        <v>41138</v>
      </c>
      <c r="J30" s="66">
        <v>119</v>
      </c>
      <c r="K30" s="485">
        <v>151500000</v>
      </c>
      <c r="L30" s="65">
        <f t="shared" si="0"/>
        <v>0</v>
      </c>
      <c r="M30" s="76" t="s">
        <v>1019</v>
      </c>
      <c r="N30" s="62"/>
      <c r="O30" s="1312"/>
      <c r="P30" s="177"/>
      <c r="Q30" s="79"/>
      <c r="R30" s="291"/>
      <c r="U30" s="1056"/>
      <c r="V30" s="1056"/>
      <c r="W30" s="1056"/>
    </row>
    <row r="31" spans="1:23">
      <c r="A31" s="800"/>
      <c r="B31" s="53">
        <v>39766</v>
      </c>
      <c r="C31" s="54" t="s">
        <v>1679</v>
      </c>
      <c r="D31" s="55" t="s">
        <v>32</v>
      </c>
      <c r="E31" s="56" t="s">
        <v>33</v>
      </c>
      <c r="F31" s="57" t="s">
        <v>287</v>
      </c>
      <c r="G31" s="58">
        <v>214181000</v>
      </c>
      <c r="H31" s="56" t="s">
        <v>13</v>
      </c>
      <c r="I31" s="59">
        <v>40226</v>
      </c>
      <c r="J31" s="66">
        <v>5</v>
      </c>
      <c r="K31" s="485">
        <v>214181000</v>
      </c>
      <c r="L31" s="65">
        <f t="shared" si="0"/>
        <v>0</v>
      </c>
      <c r="M31" s="76" t="s">
        <v>1019</v>
      </c>
      <c r="N31" s="62">
        <v>40268</v>
      </c>
      <c r="O31" s="1312" t="s">
        <v>1019</v>
      </c>
      <c r="P31" s="177">
        <v>9</v>
      </c>
      <c r="Q31" s="79" t="s">
        <v>1283</v>
      </c>
      <c r="R31" s="291">
        <v>4500000</v>
      </c>
      <c r="U31" s="1056"/>
      <c r="V31" s="1056"/>
      <c r="W31" s="1056"/>
    </row>
    <row r="32" spans="1:23">
      <c r="A32" s="800"/>
      <c r="B32" s="53">
        <v>39766</v>
      </c>
      <c r="C32" s="54" t="s">
        <v>1680</v>
      </c>
      <c r="D32" s="55" t="s">
        <v>34</v>
      </c>
      <c r="E32" s="56" t="s">
        <v>35</v>
      </c>
      <c r="F32" s="57" t="s">
        <v>287</v>
      </c>
      <c r="G32" s="58">
        <v>2250000000</v>
      </c>
      <c r="H32" s="56" t="s">
        <v>13</v>
      </c>
      <c r="I32" s="59">
        <v>40254</v>
      </c>
      <c r="J32" s="66">
        <v>4</v>
      </c>
      <c r="K32" s="485">
        <v>2250000000</v>
      </c>
      <c r="L32" s="65">
        <f t="shared" si="0"/>
        <v>0</v>
      </c>
      <c r="M32" s="76" t="s">
        <v>1019</v>
      </c>
      <c r="N32" s="62">
        <v>40304</v>
      </c>
      <c r="O32" s="1312" t="s">
        <v>1019</v>
      </c>
      <c r="P32" s="177"/>
      <c r="Q32" s="79" t="s">
        <v>1284</v>
      </c>
      <c r="R32" s="291">
        <v>181102043.40000001</v>
      </c>
      <c r="U32" s="1056"/>
      <c r="V32" s="1056"/>
      <c r="W32" s="1056"/>
    </row>
    <row r="33" spans="1:23">
      <c r="A33" s="800"/>
      <c r="B33" s="53">
        <v>39766</v>
      </c>
      <c r="C33" s="54" t="s">
        <v>1287</v>
      </c>
      <c r="D33" s="55" t="s">
        <v>36</v>
      </c>
      <c r="E33" s="56" t="s">
        <v>37</v>
      </c>
      <c r="F33" s="57" t="s">
        <v>287</v>
      </c>
      <c r="G33" s="58">
        <v>3500000000</v>
      </c>
      <c r="H33" s="56" t="s">
        <v>13</v>
      </c>
      <c r="I33" s="59">
        <v>41003</v>
      </c>
      <c r="J33" s="66">
        <v>4</v>
      </c>
      <c r="K33" s="485">
        <v>3500000000</v>
      </c>
      <c r="L33" s="65">
        <f t="shared" si="0"/>
        <v>0</v>
      </c>
      <c r="M33" s="76" t="s">
        <v>1019</v>
      </c>
      <c r="N33" s="62">
        <v>41031</v>
      </c>
      <c r="O33" s="1312" t="s">
        <v>1019</v>
      </c>
      <c r="P33" s="177"/>
      <c r="Q33" s="79" t="s">
        <v>1283</v>
      </c>
      <c r="R33" s="291">
        <v>45000000</v>
      </c>
      <c r="U33" s="1056"/>
      <c r="V33" s="1056"/>
      <c r="W33" s="1056"/>
    </row>
    <row r="34" spans="1:23">
      <c r="A34" s="800"/>
      <c r="B34" s="53">
        <v>39766</v>
      </c>
      <c r="C34" s="54" t="s">
        <v>1681</v>
      </c>
      <c r="D34" s="55" t="s">
        <v>38</v>
      </c>
      <c r="E34" s="56" t="s">
        <v>39</v>
      </c>
      <c r="F34" s="57" t="s">
        <v>287</v>
      </c>
      <c r="G34" s="58">
        <v>3555199000</v>
      </c>
      <c r="H34" s="56" t="s">
        <v>13</v>
      </c>
      <c r="I34" s="59">
        <v>39981</v>
      </c>
      <c r="J34" s="60">
        <v>4</v>
      </c>
      <c r="K34" s="761">
        <v>3555199000</v>
      </c>
      <c r="L34" s="65">
        <f t="shared" si="0"/>
        <v>0</v>
      </c>
      <c r="M34" s="76" t="s">
        <v>1019</v>
      </c>
      <c r="N34" s="62">
        <v>40150</v>
      </c>
      <c r="O34" s="1312" t="s">
        <v>1019</v>
      </c>
      <c r="P34" s="63"/>
      <c r="Q34" s="79" t="s">
        <v>1284</v>
      </c>
      <c r="R34" s="291">
        <v>146500064.55000001</v>
      </c>
      <c r="U34" s="1056"/>
      <c r="V34" s="1056"/>
      <c r="W34" s="1056"/>
    </row>
    <row r="35" spans="1:23">
      <c r="A35" s="800"/>
      <c r="B35" s="53">
        <v>39766</v>
      </c>
      <c r="C35" s="54" t="s">
        <v>1682</v>
      </c>
      <c r="D35" s="55" t="s">
        <v>40</v>
      </c>
      <c r="E35" s="56" t="s">
        <v>41</v>
      </c>
      <c r="F35" s="57" t="s">
        <v>287</v>
      </c>
      <c r="G35" s="58">
        <v>866540000</v>
      </c>
      <c r="H35" s="56" t="s">
        <v>13</v>
      </c>
      <c r="I35" s="763">
        <v>40534</v>
      </c>
      <c r="J35" s="66">
        <v>4</v>
      </c>
      <c r="K35" s="485">
        <v>866540000</v>
      </c>
      <c r="L35" s="65">
        <f t="shared" si="0"/>
        <v>0</v>
      </c>
      <c r="M35" s="76" t="s">
        <v>1019</v>
      </c>
      <c r="N35" s="62">
        <v>40611</v>
      </c>
      <c r="O35" s="1312" t="s">
        <v>1019</v>
      </c>
      <c r="P35" s="177"/>
      <c r="Q35" s="79" t="s">
        <v>1283</v>
      </c>
      <c r="R35" s="291">
        <v>79700000</v>
      </c>
      <c r="U35" s="1056"/>
      <c r="V35" s="1056"/>
      <c r="W35" s="1056"/>
    </row>
    <row r="36" spans="1:23">
      <c r="A36" s="800"/>
      <c r="B36" s="53">
        <v>39766</v>
      </c>
      <c r="C36" s="54" t="s">
        <v>1683</v>
      </c>
      <c r="D36" s="55" t="s">
        <v>42</v>
      </c>
      <c r="E36" s="56" t="s">
        <v>43</v>
      </c>
      <c r="F36" s="57" t="s">
        <v>287</v>
      </c>
      <c r="G36" s="58">
        <v>1398071000</v>
      </c>
      <c r="H36" s="56" t="s">
        <v>13</v>
      </c>
      <c r="I36" s="763">
        <v>40534</v>
      </c>
      <c r="J36" s="66">
        <v>4</v>
      </c>
      <c r="K36" s="485">
        <v>1398071000</v>
      </c>
      <c r="L36" s="65">
        <f t="shared" si="0"/>
        <v>0</v>
      </c>
      <c r="M36" s="76" t="s">
        <v>1019</v>
      </c>
      <c r="N36" s="62">
        <v>40562</v>
      </c>
      <c r="O36" s="1312" t="s">
        <v>1019</v>
      </c>
      <c r="P36" s="177"/>
      <c r="Q36" s="79" t="s">
        <v>1283</v>
      </c>
      <c r="R36" s="291">
        <v>49100000</v>
      </c>
      <c r="U36" s="1056"/>
      <c r="V36" s="1056"/>
      <c r="W36" s="1056"/>
    </row>
    <row r="37" spans="1:23">
      <c r="A37" s="800"/>
      <c r="B37" s="53">
        <v>39766</v>
      </c>
      <c r="C37" s="54" t="s">
        <v>1684</v>
      </c>
      <c r="D37" s="55" t="s">
        <v>44</v>
      </c>
      <c r="E37" s="56" t="s">
        <v>43</v>
      </c>
      <c r="F37" s="57" t="s">
        <v>287</v>
      </c>
      <c r="G37" s="58">
        <v>2500000000</v>
      </c>
      <c r="H37" s="56" t="s">
        <v>13</v>
      </c>
      <c r="I37" s="763">
        <v>40632</v>
      </c>
      <c r="J37" s="66">
        <v>4</v>
      </c>
      <c r="K37" s="485">
        <v>2500000000</v>
      </c>
      <c r="L37" s="65">
        <f t="shared" si="0"/>
        <v>0</v>
      </c>
      <c r="M37" s="76" t="s">
        <v>1019</v>
      </c>
      <c r="N37" s="62">
        <v>40653</v>
      </c>
      <c r="O37" s="1312" t="s">
        <v>1019</v>
      </c>
      <c r="P37" s="177"/>
      <c r="Q37" s="79" t="s">
        <v>1283</v>
      </c>
      <c r="R37" s="291">
        <v>70000000</v>
      </c>
      <c r="U37" s="1056"/>
      <c r="V37" s="1056"/>
      <c r="W37" s="1056"/>
    </row>
    <row r="38" spans="1:23" ht="28.5">
      <c r="A38" s="1451"/>
      <c r="B38" s="1542">
        <v>39766</v>
      </c>
      <c r="C38" s="1521" t="s">
        <v>1685</v>
      </c>
      <c r="D38" s="1496" t="s">
        <v>45</v>
      </c>
      <c r="E38" s="1372" t="s">
        <v>46</v>
      </c>
      <c r="F38" s="1415" t="s">
        <v>287</v>
      </c>
      <c r="G38" s="1455">
        <v>300000000</v>
      </c>
      <c r="H38" s="1372" t="s">
        <v>13</v>
      </c>
      <c r="I38" s="59">
        <v>39967</v>
      </c>
      <c r="J38" s="60">
        <v>4</v>
      </c>
      <c r="K38" s="485">
        <v>75000000</v>
      </c>
      <c r="L38" s="1084">
        <f t="shared" si="0"/>
        <v>225000000</v>
      </c>
      <c r="M38" s="61" t="s">
        <v>287</v>
      </c>
      <c r="N38" s="1482">
        <v>40316</v>
      </c>
      <c r="O38" s="1404" t="s">
        <v>1019</v>
      </c>
      <c r="P38" s="1484"/>
      <c r="Q38" s="1421" t="s">
        <v>1284</v>
      </c>
      <c r="R38" s="1396">
        <v>5421615.2699999996</v>
      </c>
      <c r="U38" s="1056"/>
      <c r="V38" s="1056"/>
      <c r="W38" s="1056"/>
    </row>
    <row r="39" spans="1:23" ht="28.5">
      <c r="A39" s="1554"/>
      <c r="B39" s="1543"/>
      <c r="C39" s="1533"/>
      <c r="D39" s="1499"/>
      <c r="E39" s="1386"/>
      <c r="F39" s="1498"/>
      <c r="G39" s="1552"/>
      <c r="H39" s="1386"/>
      <c r="I39" s="59">
        <v>40079</v>
      </c>
      <c r="J39" s="60">
        <v>4</v>
      </c>
      <c r="K39" s="485">
        <v>125000000</v>
      </c>
      <c r="L39" s="1084">
        <v>100000000</v>
      </c>
      <c r="M39" s="61" t="s">
        <v>287</v>
      </c>
      <c r="N39" s="1517"/>
      <c r="O39" s="1405"/>
      <c r="P39" s="1518"/>
      <c r="Q39" s="1422"/>
      <c r="R39" s="1397"/>
      <c r="U39" s="1056"/>
      <c r="V39" s="1056"/>
      <c r="W39" s="1056"/>
    </row>
    <row r="40" spans="1:23">
      <c r="A40" s="1452"/>
      <c r="B40" s="1544"/>
      <c r="C40" s="1522"/>
      <c r="D40" s="1497"/>
      <c r="E40" s="1373"/>
      <c r="F40" s="1416"/>
      <c r="G40" s="1456"/>
      <c r="H40" s="1373"/>
      <c r="I40" s="59">
        <v>40170</v>
      </c>
      <c r="J40" s="60">
        <v>4</v>
      </c>
      <c r="K40" s="485">
        <v>100000000</v>
      </c>
      <c r="L40" s="1084">
        <v>0</v>
      </c>
      <c r="M40" s="61" t="s">
        <v>1019</v>
      </c>
      <c r="N40" s="1483"/>
      <c r="O40" s="1406"/>
      <c r="P40" s="1485"/>
      <c r="Q40" s="1423"/>
      <c r="R40" s="1398"/>
      <c r="U40" s="1056"/>
      <c r="V40" s="1056"/>
      <c r="W40" s="1056"/>
    </row>
    <row r="41" spans="1:23" ht="28.5">
      <c r="A41" s="800"/>
      <c r="B41" s="53">
        <v>39766</v>
      </c>
      <c r="C41" s="54" t="s">
        <v>1686</v>
      </c>
      <c r="D41" s="55" t="s">
        <v>47</v>
      </c>
      <c r="E41" s="56" t="s">
        <v>48</v>
      </c>
      <c r="F41" s="57" t="s">
        <v>287</v>
      </c>
      <c r="G41" s="58">
        <v>1400000000</v>
      </c>
      <c r="H41" s="56" t="s">
        <v>13</v>
      </c>
      <c r="I41" s="59">
        <v>40996</v>
      </c>
      <c r="J41" s="66">
        <v>4</v>
      </c>
      <c r="K41" s="485">
        <v>700000000</v>
      </c>
      <c r="L41" s="65">
        <f t="shared" ref="L41:L48" si="1">IF($K41&lt;&gt;0,$G41-$K41,"")</f>
        <v>700000000</v>
      </c>
      <c r="M41" s="61" t="s">
        <v>287</v>
      </c>
      <c r="N41" s="62"/>
      <c r="O41" s="1312"/>
      <c r="P41" s="177"/>
      <c r="Q41" s="79"/>
      <c r="R41" s="291"/>
      <c r="U41" s="1056"/>
      <c r="V41" s="1056"/>
      <c r="W41" s="1056"/>
    </row>
    <row r="42" spans="1:23" ht="28.5">
      <c r="A42" s="801" t="s">
        <v>1868</v>
      </c>
      <c r="B42" s="53">
        <v>39766</v>
      </c>
      <c r="C42" s="54" t="s">
        <v>1687</v>
      </c>
      <c r="D42" s="55" t="s">
        <v>49</v>
      </c>
      <c r="E42" s="56" t="s">
        <v>50</v>
      </c>
      <c r="F42" s="57" t="s">
        <v>287</v>
      </c>
      <c r="G42" s="58">
        <v>1715000000</v>
      </c>
      <c r="H42" s="56" t="s">
        <v>13</v>
      </c>
      <c r="I42" s="59">
        <v>40729</v>
      </c>
      <c r="J42" s="66">
        <v>44</v>
      </c>
      <c r="K42" s="485">
        <v>1715000000</v>
      </c>
      <c r="L42" s="65">
        <f t="shared" si="1"/>
        <v>0</v>
      </c>
      <c r="M42" s="76" t="s">
        <v>1019</v>
      </c>
      <c r="N42" s="62">
        <v>40729</v>
      </c>
      <c r="O42" s="1312" t="s">
        <v>1019</v>
      </c>
      <c r="P42" s="177">
        <v>44</v>
      </c>
      <c r="Q42" s="79" t="s">
        <v>1283</v>
      </c>
      <c r="R42" s="291">
        <v>3250000</v>
      </c>
      <c r="U42" s="1056"/>
      <c r="V42" s="1056"/>
      <c r="W42" s="1056"/>
    </row>
    <row r="43" spans="1:23">
      <c r="A43" s="800"/>
      <c r="B43" s="53">
        <v>39766</v>
      </c>
      <c r="C43" s="54" t="s">
        <v>1688</v>
      </c>
      <c r="D43" s="55" t="s">
        <v>51</v>
      </c>
      <c r="E43" s="56" t="s">
        <v>52</v>
      </c>
      <c r="F43" s="57" t="s">
        <v>287</v>
      </c>
      <c r="G43" s="58">
        <v>6599000000</v>
      </c>
      <c r="H43" s="56" t="s">
        <v>13</v>
      </c>
      <c r="I43" s="59">
        <v>39981</v>
      </c>
      <c r="J43" s="60">
        <v>4</v>
      </c>
      <c r="K43" s="761">
        <v>6599000000</v>
      </c>
      <c r="L43" s="65">
        <f t="shared" si="1"/>
        <v>0</v>
      </c>
      <c r="M43" s="76" t="s">
        <v>1019</v>
      </c>
      <c r="N43" s="62">
        <v>40009</v>
      </c>
      <c r="O43" s="1312" t="s">
        <v>1019</v>
      </c>
      <c r="P43" s="63"/>
      <c r="Q43" s="79" t="s">
        <v>1283</v>
      </c>
      <c r="R43" s="291">
        <v>139000000</v>
      </c>
      <c r="U43" s="1056"/>
      <c r="V43" s="1056"/>
      <c r="W43" s="1056"/>
    </row>
    <row r="44" spans="1:23">
      <c r="A44" s="800"/>
      <c r="B44" s="53">
        <v>39766</v>
      </c>
      <c r="C44" s="54" t="s">
        <v>1689</v>
      </c>
      <c r="D44" s="55" t="s">
        <v>53</v>
      </c>
      <c r="E44" s="56" t="s">
        <v>52</v>
      </c>
      <c r="F44" s="57" t="s">
        <v>287</v>
      </c>
      <c r="G44" s="58">
        <v>361172000</v>
      </c>
      <c r="H44" s="56" t="s">
        <v>13</v>
      </c>
      <c r="I44" s="59">
        <v>39925</v>
      </c>
      <c r="J44" s="60">
        <v>4</v>
      </c>
      <c r="K44" s="485">
        <v>361172000</v>
      </c>
      <c r="L44" s="65">
        <f t="shared" si="1"/>
        <v>0</v>
      </c>
      <c r="M44" s="76" t="s">
        <v>1019</v>
      </c>
      <c r="N44" s="62">
        <v>40162</v>
      </c>
      <c r="O44" s="1312" t="s">
        <v>1019</v>
      </c>
      <c r="P44" s="63"/>
      <c r="Q44" s="79" t="s">
        <v>1284</v>
      </c>
      <c r="R44" s="291">
        <v>9449980.5600000005</v>
      </c>
      <c r="U44" s="1056"/>
      <c r="V44" s="1056"/>
      <c r="W44" s="1056"/>
    </row>
    <row r="45" spans="1:23">
      <c r="A45" s="800"/>
      <c r="B45" s="53">
        <v>39773</v>
      </c>
      <c r="C45" s="54" t="s">
        <v>1690</v>
      </c>
      <c r="D45" s="55" t="s">
        <v>54</v>
      </c>
      <c r="E45" s="56" t="s">
        <v>15</v>
      </c>
      <c r="F45" s="57" t="s">
        <v>287</v>
      </c>
      <c r="G45" s="58">
        <v>184011000</v>
      </c>
      <c r="H45" s="56" t="s">
        <v>13</v>
      </c>
      <c r="I45" s="59">
        <v>39960</v>
      </c>
      <c r="J45" s="60">
        <v>5</v>
      </c>
      <c r="K45" s="485">
        <v>184011000</v>
      </c>
      <c r="L45" s="65">
        <f t="shared" si="1"/>
        <v>0</v>
      </c>
      <c r="M45" s="76" t="s">
        <v>1019</v>
      </c>
      <c r="N45" s="62">
        <v>39988</v>
      </c>
      <c r="O45" s="1312" t="s">
        <v>1019</v>
      </c>
      <c r="P45" s="63">
        <v>9</v>
      </c>
      <c r="Q45" s="79" t="s">
        <v>1283</v>
      </c>
      <c r="R45" s="291">
        <v>2700000</v>
      </c>
      <c r="U45" s="1056"/>
      <c r="V45" s="1056"/>
      <c r="W45" s="1056"/>
    </row>
    <row r="46" spans="1:23">
      <c r="A46" s="800"/>
      <c r="B46" s="53">
        <v>39773</v>
      </c>
      <c r="C46" s="54" t="s">
        <v>1691</v>
      </c>
      <c r="D46" s="55" t="s">
        <v>55</v>
      </c>
      <c r="E46" s="56" t="s">
        <v>56</v>
      </c>
      <c r="F46" s="57" t="s">
        <v>287</v>
      </c>
      <c r="G46" s="58">
        <v>25000000</v>
      </c>
      <c r="H46" s="56" t="s">
        <v>13</v>
      </c>
      <c r="I46" s="59">
        <v>39967</v>
      </c>
      <c r="J46" s="60">
        <v>4</v>
      </c>
      <c r="K46" s="761">
        <v>25000000</v>
      </c>
      <c r="L46" s="65">
        <f t="shared" si="1"/>
        <v>0</v>
      </c>
      <c r="M46" s="76" t="s">
        <v>1019</v>
      </c>
      <c r="N46" s="62">
        <v>39994</v>
      </c>
      <c r="O46" s="1312" t="s">
        <v>1019</v>
      </c>
      <c r="P46" s="63"/>
      <c r="Q46" s="79" t="s">
        <v>1283</v>
      </c>
      <c r="R46" s="291">
        <v>650000</v>
      </c>
      <c r="U46" s="1056"/>
      <c r="V46" s="1056"/>
      <c r="W46" s="1056"/>
    </row>
    <row r="47" spans="1:23">
      <c r="A47" s="800"/>
      <c r="B47" s="53">
        <v>39773</v>
      </c>
      <c r="C47" s="54" t="s">
        <v>1692</v>
      </c>
      <c r="D47" s="55" t="s">
        <v>57</v>
      </c>
      <c r="E47" s="56" t="s">
        <v>58</v>
      </c>
      <c r="F47" s="57" t="s">
        <v>287</v>
      </c>
      <c r="G47" s="58">
        <v>27875000</v>
      </c>
      <c r="H47" s="56" t="s">
        <v>13</v>
      </c>
      <c r="I47" s="59">
        <v>40086</v>
      </c>
      <c r="J47" s="66">
        <v>5</v>
      </c>
      <c r="K47" s="485">
        <v>27875000</v>
      </c>
      <c r="L47" s="65">
        <f t="shared" si="1"/>
        <v>0</v>
      </c>
      <c r="M47" s="76" t="s">
        <v>1019</v>
      </c>
      <c r="N47" s="62">
        <v>40114</v>
      </c>
      <c r="O47" s="1312" t="s">
        <v>1019</v>
      </c>
      <c r="P47" s="177">
        <v>9</v>
      </c>
      <c r="Q47" s="79" t="s">
        <v>1283</v>
      </c>
      <c r="R47" s="291">
        <v>212000</v>
      </c>
      <c r="U47" s="1056"/>
      <c r="V47" s="1056"/>
      <c r="W47" s="1056"/>
    </row>
    <row r="48" spans="1:23" ht="28.5">
      <c r="A48" s="1451"/>
      <c r="B48" s="1542">
        <v>39773</v>
      </c>
      <c r="C48" s="1521" t="s">
        <v>1693</v>
      </c>
      <c r="D48" s="1496" t="s">
        <v>59</v>
      </c>
      <c r="E48" s="1372" t="s">
        <v>19</v>
      </c>
      <c r="F48" s="1415" t="s">
        <v>287</v>
      </c>
      <c r="G48" s="1455">
        <v>400000000</v>
      </c>
      <c r="H48" s="1372" t="s">
        <v>13</v>
      </c>
      <c r="I48" s="59">
        <v>40177</v>
      </c>
      <c r="J48" s="66">
        <v>4</v>
      </c>
      <c r="K48" s="485">
        <v>200000000</v>
      </c>
      <c r="L48" s="65">
        <f t="shared" si="1"/>
        <v>200000000</v>
      </c>
      <c r="M48" s="76" t="s">
        <v>190</v>
      </c>
      <c r="N48" s="1482">
        <v>40275</v>
      </c>
      <c r="O48" s="1404" t="s">
        <v>1019</v>
      </c>
      <c r="P48" s="1519"/>
      <c r="Q48" s="1421" t="s">
        <v>1283</v>
      </c>
      <c r="R48" s="1396">
        <v>18500000</v>
      </c>
      <c r="U48" s="1056"/>
      <c r="V48" s="1056"/>
      <c r="W48" s="1056"/>
    </row>
    <row r="49" spans="1:23">
      <c r="A49" s="1452"/>
      <c r="B49" s="1544"/>
      <c r="C49" s="1522"/>
      <c r="D49" s="1497"/>
      <c r="E49" s="1373"/>
      <c r="F49" s="1416"/>
      <c r="G49" s="1456"/>
      <c r="H49" s="1373"/>
      <c r="I49" s="59">
        <v>40240</v>
      </c>
      <c r="J49" s="66">
        <v>4</v>
      </c>
      <c r="K49" s="485">
        <v>200000000</v>
      </c>
      <c r="L49" s="65">
        <v>0</v>
      </c>
      <c r="M49" s="76" t="s">
        <v>1019</v>
      </c>
      <c r="N49" s="1483"/>
      <c r="O49" s="1406"/>
      <c r="P49" s="1520"/>
      <c r="Q49" s="1423"/>
      <c r="R49" s="1398"/>
      <c r="U49" s="1056"/>
      <c r="V49" s="1056"/>
      <c r="W49" s="1056"/>
    </row>
    <row r="50" spans="1:23">
      <c r="A50" s="800"/>
      <c r="B50" s="53">
        <v>39773</v>
      </c>
      <c r="C50" s="54" t="s">
        <v>1984</v>
      </c>
      <c r="D50" s="55" t="s">
        <v>60</v>
      </c>
      <c r="E50" s="56" t="s">
        <v>39</v>
      </c>
      <c r="F50" s="57" t="s">
        <v>287</v>
      </c>
      <c r="G50" s="58">
        <v>41500000</v>
      </c>
      <c r="H50" s="56" t="s">
        <v>13</v>
      </c>
      <c r="I50" s="59">
        <v>40002</v>
      </c>
      <c r="J50" s="60">
        <v>5</v>
      </c>
      <c r="K50" s="485">
        <v>41500000</v>
      </c>
      <c r="L50" s="65">
        <v>0</v>
      </c>
      <c r="M50" s="76" t="s">
        <v>1019</v>
      </c>
      <c r="N50" s="62">
        <v>40865</v>
      </c>
      <c r="O50" s="1312" t="s">
        <v>1019</v>
      </c>
      <c r="P50" s="63"/>
      <c r="Q50" s="79" t="s">
        <v>1988</v>
      </c>
      <c r="R50" s="291">
        <v>30600</v>
      </c>
      <c r="U50" s="1056"/>
      <c r="V50" s="1056"/>
      <c r="W50" s="1056"/>
    </row>
    <row r="51" spans="1:23">
      <c r="A51" s="800">
        <v>49</v>
      </c>
      <c r="B51" s="53">
        <v>39773</v>
      </c>
      <c r="C51" s="54" t="s">
        <v>1694</v>
      </c>
      <c r="D51" s="55" t="s">
        <v>61</v>
      </c>
      <c r="E51" s="56" t="s">
        <v>62</v>
      </c>
      <c r="F51" s="57" t="s">
        <v>287</v>
      </c>
      <c r="G51" s="58">
        <v>140000000</v>
      </c>
      <c r="H51" s="56" t="s">
        <v>13</v>
      </c>
      <c r="I51" s="59">
        <v>40813</v>
      </c>
      <c r="J51" s="66">
        <v>49</v>
      </c>
      <c r="K51" s="485">
        <v>140000000</v>
      </c>
      <c r="L51" s="65">
        <f t="shared" ref="L51:L91" si="2">IF($K51&lt;&gt;0,$G51-$K51,"")</f>
        <v>0</v>
      </c>
      <c r="M51" s="76" t="s">
        <v>1019</v>
      </c>
      <c r="N51" s="62">
        <v>40865</v>
      </c>
      <c r="O51" s="1312" t="s">
        <v>1019</v>
      </c>
      <c r="P51" s="177"/>
      <c r="Q51" s="79" t="s">
        <v>1988</v>
      </c>
      <c r="R51" s="291">
        <v>415000</v>
      </c>
      <c r="U51" s="1056"/>
      <c r="V51" s="1056"/>
      <c r="W51" s="1056"/>
    </row>
    <row r="52" spans="1:23" s="106" customFormat="1" ht="28.5">
      <c r="A52" s="1451"/>
      <c r="B52" s="1542">
        <v>39773</v>
      </c>
      <c r="C52" s="1521" t="s">
        <v>1695</v>
      </c>
      <c r="D52" s="1432" t="s">
        <v>63</v>
      </c>
      <c r="E52" s="1372" t="s">
        <v>64</v>
      </c>
      <c r="F52" s="1409" t="s">
        <v>287</v>
      </c>
      <c r="G52" s="1440">
        <v>400000000</v>
      </c>
      <c r="H52" s="1372" t="s">
        <v>13</v>
      </c>
      <c r="I52" s="59">
        <v>40240</v>
      </c>
      <c r="J52" s="66">
        <v>4</v>
      </c>
      <c r="K52" s="485">
        <v>100000000</v>
      </c>
      <c r="L52" s="65">
        <f>G52-K52</f>
        <v>300000000</v>
      </c>
      <c r="M52" s="76" t="s">
        <v>190</v>
      </c>
      <c r="N52" s="1482">
        <v>40696</v>
      </c>
      <c r="O52" s="1404" t="s">
        <v>1019</v>
      </c>
      <c r="P52" s="1519"/>
      <c r="Q52" s="1421" t="s">
        <v>1284</v>
      </c>
      <c r="R52" s="1396">
        <v>20388842.059999999</v>
      </c>
      <c r="U52" s="1056"/>
      <c r="V52" s="1056"/>
      <c r="W52" s="1056"/>
    </row>
    <row r="53" spans="1:23" s="106" customFormat="1" ht="28.5">
      <c r="A53" s="1554"/>
      <c r="B53" s="1543"/>
      <c r="C53" s="1533"/>
      <c r="D53" s="1532"/>
      <c r="E53" s="1386"/>
      <c r="F53" s="1561"/>
      <c r="G53" s="1479"/>
      <c r="H53" s="1386"/>
      <c r="I53" s="59">
        <v>40464</v>
      </c>
      <c r="J53" s="66">
        <v>4</v>
      </c>
      <c r="K53" s="485">
        <v>100000000</v>
      </c>
      <c r="L53" s="65">
        <f>G52-(K52+K53)</f>
        <v>200000000</v>
      </c>
      <c r="M53" s="76" t="s">
        <v>190</v>
      </c>
      <c r="N53" s="1517"/>
      <c r="O53" s="1405"/>
      <c r="P53" s="1525"/>
      <c r="Q53" s="1422"/>
      <c r="R53" s="1397"/>
      <c r="T53" s="1319"/>
      <c r="U53" s="1056"/>
      <c r="V53" s="1056"/>
      <c r="W53" s="1056"/>
    </row>
    <row r="54" spans="1:23" s="106" customFormat="1" ht="16.5" customHeight="1">
      <c r="A54" s="1452"/>
      <c r="B54" s="1544"/>
      <c r="C54" s="1522"/>
      <c r="D54" s="1433"/>
      <c r="E54" s="1373"/>
      <c r="F54" s="1410"/>
      <c r="G54" s="1441"/>
      <c r="H54" s="1373"/>
      <c r="I54" s="1085">
        <v>40541</v>
      </c>
      <c r="J54" s="1086">
        <v>4</v>
      </c>
      <c r="K54" s="1087">
        <v>200000000</v>
      </c>
      <c r="L54" s="1344">
        <v>0</v>
      </c>
      <c r="M54" s="1271" t="s">
        <v>1019</v>
      </c>
      <c r="N54" s="1483"/>
      <c r="O54" s="1406"/>
      <c r="P54" s="1520"/>
      <c r="Q54" s="1423"/>
      <c r="R54" s="1398"/>
      <c r="U54" s="1056"/>
      <c r="V54" s="1056"/>
      <c r="W54" s="1056"/>
    </row>
    <row r="55" spans="1:23" s="106" customFormat="1" ht="28.5" customHeight="1">
      <c r="A55" s="801" t="s">
        <v>1534</v>
      </c>
      <c r="B55" s="53">
        <v>39773</v>
      </c>
      <c r="C55" s="54" t="s">
        <v>1696</v>
      </c>
      <c r="D55" s="55" t="s">
        <v>65</v>
      </c>
      <c r="E55" s="56" t="s">
        <v>19</v>
      </c>
      <c r="F55" s="482" t="s">
        <v>1197</v>
      </c>
      <c r="G55" s="58">
        <v>195045000</v>
      </c>
      <c r="H55" s="56" t="s">
        <v>13</v>
      </c>
      <c r="I55" s="59"/>
      <c r="J55" s="66"/>
      <c r="K55" s="485"/>
      <c r="L55" s="65" t="str">
        <f t="shared" si="2"/>
        <v/>
      </c>
      <c r="M55" s="76"/>
      <c r="N55" s="62"/>
      <c r="O55" s="1312"/>
      <c r="P55" s="177"/>
      <c r="Q55" s="79"/>
      <c r="R55" s="291"/>
      <c r="U55" s="1056"/>
      <c r="V55" s="1056"/>
      <c r="W55" s="1056"/>
    </row>
    <row r="56" spans="1:23">
      <c r="A56" s="800"/>
      <c r="B56" s="53">
        <v>39773</v>
      </c>
      <c r="C56" s="54" t="s">
        <v>1697</v>
      </c>
      <c r="D56" s="55" t="s">
        <v>66</v>
      </c>
      <c r="E56" s="56" t="s">
        <v>19</v>
      </c>
      <c r="F56" s="57" t="s">
        <v>287</v>
      </c>
      <c r="G56" s="58">
        <v>40000000</v>
      </c>
      <c r="H56" s="56" t="s">
        <v>13</v>
      </c>
      <c r="I56" s="59">
        <v>40975</v>
      </c>
      <c r="J56" s="66">
        <v>4</v>
      </c>
      <c r="K56" s="485">
        <v>40000000</v>
      </c>
      <c r="L56" s="65">
        <f t="shared" si="2"/>
        <v>0</v>
      </c>
      <c r="M56" s="76" t="s">
        <v>1019</v>
      </c>
      <c r="N56" s="62"/>
      <c r="O56" s="1312"/>
      <c r="P56" s="177"/>
      <c r="Q56" s="79"/>
      <c r="R56" s="291"/>
      <c r="U56" s="1056"/>
      <c r="V56" s="1056"/>
      <c r="W56" s="1056"/>
    </row>
    <row r="57" spans="1:23" ht="28.5">
      <c r="A57" s="801" t="s">
        <v>2066</v>
      </c>
      <c r="B57" s="53">
        <v>39773</v>
      </c>
      <c r="C57" s="54" t="s">
        <v>1698</v>
      </c>
      <c r="D57" s="55" t="s">
        <v>67</v>
      </c>
      <c r="E57" s="56" t="s">
        <v>25</v>
      </c>
      <c r="F57" s="57" t="s">
        <v>287</v>
      </c>
      <c r="G57" s="58">
        <v>52000000</v>
      </c>
      <c r="H57" s="56" t="s">
        <v>13</v>
      </c>
      <c r="I57" s="59">
        <v>41073</v>
      </c>
      <c r="J57" s="66">
        <v>85</v>
      </c>
      <c r="K57" s="485">
        <v>47665332</v>
      </c>
      <c r="L57" s="65">
        <v>0</v>
      </c>
      <c r="M57" s="76" t="s">
        <v>1019</v>
      </c>
      <c r="N57" s="62">
        <v>41143</v>
      </c>
      <c r="O57" s="1312" t="s">
        <v>1019</v>
      </c>
      <c r="P57" s="177"/>
      <c r="Q57" s="79" t="s">
        <v>1283</v>
      </c>
      <c r="R57" s="291">
        <v>2670000</v>
      </c>
      <c r="U57" s="1056"/>
      <c r="V57" s="1056"/>
      <c r="W57" s="1056"/>
    </row>
    <row r="58" spans="1:23">
      <c r="A58" s="801"/>
      <c r="B58" s="53">
        <v>39773</v>
      </c>
      <c r="C58" s="54" t="s">
        <v>1699</v>
      </c>
      <c r="D58" s="55" t="s">
        <v>68</v>
      </c>
      <c r="E58" s="56" t="s">
        <v>69</v>
      </c>
      <c r="F58" s="57" t="s">
        <v>287</v>
      </c>
      <c r="G58" s="58">
        <v>35000000</v>
      </c>
      <c r="H58" s="56" t="s">
        <v>13</v>
      </c>
      <c r="I58" s="59"/>
      <c r="J58" s="66"/>
      <c r="K58" s="485"/>
      <c r="L58" s="65" t="str">
        <f t="shared" si="2"/>
        <v/>
      </c>
      <c r="M58" s="76"/>
      <c r="N58" s="62"/>
      <c r="O58" s="1312"/>
      <c r="P58" s="177"/>
      <c r="Q58" s="79"/>
      <c r="R58" s="291"/>
      <c r="U58" s="1056"/>
      <c r="V58" s="1056"/>
      <c r="W58" s="1056"/>
    </row>
    <row r="59" spans="1:23" ht="28.5">
      <c r="A59" s="801" t="s">
        <v>2017</v>
      </c>
      <c r="B59" s="53">
        <v>39773</v>
      </c>
      <c r="C59" s="54" t="s">
        <v>1700</v>
      </c>
      <c r="D59" s="55" t="s">
        <v>70</v>
      </c>
      <c r="E59" s="56" t="s">
        <v>28</v>
      </c>
      <c r="F59" s="57" t="s">
        <v>287</v>
      </c>
      <c r="G59" s="58">
        <v>124000000</v>
      </c>
      <c r="H59" s="56" t="s">
        <v>13</v>
      </c>
      <c r="I59" s="59">
        <v>40996</v>
      </c>
      <c r="J59" s="66">
        <v>74</v>
      </c>
      <c r="K59" s="485">
        <v>108071914.8</v>
      </c>
      <c r="L59" s="65">
        <v>0</v>
      </c>
      <c r="M59" s="76" t="s">
        <v>1019</v>
      </c>
      <c r="N59" s="62"/>
      <c r="O59" s="1312"/>
      <c r="P59" s="177"/>
      <c r="Q59" s="79"/>
      <c r="R59" s="291"/>
      <c r="U59" s="1056"/>
      <c r="V59" s="1056"/>
      <c r="W59" s="1056"/>
    </row>
    <row r="60" spans="1:23" ht="28.5">
      <c r="A60" s="801" t="s">
        <v>1899</v>
      </c>
      <c r="B60" s="53">
        <v>39773</v>
      </c>
      <c r="C60" s="54" t="s">
        <v>1701</v>
      </c>
      <c r="D60" s="55" t="s">
        <v>71</v>
      </c>
      <c r="E60" s="56" t="s">
        <v>28</v>
      </c>
      <c r="F60" s="57" t="s">
        <v>287</v>
      </c>
      <c r="G60" s="58">
        <v>38970000</v>
      </c>
      <c r="H60" s="56" t="s">
        <v>13</v>
      </c>
      <c r="I60" s="59">
        <v>40724</v>
      </c>
      <c r="J60" s="66">
        <v>47</v>
      </c>
      <c r="K60" s="485">
        <v>16250000</v>
      </c>
      <c r="L60" s="65">
        <v>0</v>
      </c>
      <c r="M60" s="76" t="s">
        <v>334</v>
      </c>
      <c r="N60" s="62" t="s">
        <v>334</v>
      </c>
      <c r="O60" s="1312" t="s">
        <v>334</v>
      </c>
      <c r="P60" s="177">
        <v>47</v>
      </c>
      <c r="Q60" s="920" t="s">
        <v>1226</v>
      </c>
      <c r="R60" s="291" t="s">
        <v>334</v>
      </c>
      <c r="U60" s="1056"/>
      <c r="V60" s="1056"/>
      <c r="W60" s="1056"/>
    </row>
    <row r="61" spans="1:23">
      <c r="A61" s="801"/>
      <c r="B61" s="53">
        <v>39773</v>
      </c>
      <c r="C61" s="54" t="s">
        <v>1702</v>
      </c>
      <c r="D61" s="55" t="s">
        <v>72</v>
      </c>
      <c r="E61" s="56" t="s">
        <v>28</v>
      </c>
      <c r="F61" s="57" t="s">
        <v>287</v>
      </c>
      <c r="G61" s="58">
        <v>76898000</v>
      </c>
      <c r="H61" s="56" t="s">
        <v>13</v>
      </c>
      <c r="I61" s="59">
        <v>40401</v>
      </c>
      <c r="J61" s="66">
        <v>4</v>
      </c>
      <c r="K61" s="485">
        <v>76898000</v>
      </c>
      <c r="L61" s="65">
        <f t="shared" si="2"/>
        <v>0</v>
      </c>
      <c r="M61" s="76" t="s">
        <v>1019</v>
      </c>
      <c r="N61" s="62">
        <v>40422</v>
      </c>
      <c r="O61" s="1312" t="s">
        <v>1019</v>
      </c>
      <c r="P61" s="177">
        <v>9</v>
      </c>
      <c r="Q61" s="79" t="s">
        <v>1283</v>
      </c>
      <c r="R61" s="291">
        <v>3301647</v>
      </c>
      <c r="U61" s="1056"/>
      <c r="V61" s="1056"/>
      <c r="W61" s="1056"/>
    </row>
    <row r="62" spans="1:23">
      <c r="A62" s="801"/>
      <c r="B62" s="53">
        <v>39773</v>
      </c>
      <c r="C62" s="54" t="s">
        <v>1703</v>
      </c>
      <c r="D62" s="55" t="s">
        <v>73</v>
      </c>
      <c r="E62" s="56" t="s">
        <v>28</v>
      </c>
      <c r="F62" s="57" t="s">
        <v>287</v>
      </c>
      <c r="G62" s="58">
        <v>24000000</v>
      </c>
      <c r="H62" s="56" t="s">
        <v>13</v>
      </c>
      <c r="I62" s="59">
        <v>40534</v>
      </c>
      <c r="J62" s="66">
        <v>4</v>
      </c>
      <c r="K62" s="485">
        <v>24000000</v>
      </c>
      <c r="L62" s="65">
        <f t="shared" si="2"/>
        <v>0</v>
      </c>
      <c r="M62" s="76" t="s">
        <v>1019</v>
      </c>
      <c r="N62" s="62">
        <v>40772</v>
      </c>
      <c r="O62" s="1312" t="s">
        <v>1019</v>
      </c>
      <c r="P62" s="177">
        <v>9</v>
      </c>
      <c r="Q62" s="79" t="s">
        <v>1283</v>
      </c>
      <c r="R62" s="291">
        <v>450000</v>
      </c>
      <c r="U62" s="1056"/>
      <c r="V62" s="1056"/>
      <c r="W62" s="1056"/>
    </row>
    <row r="63" spans="1:23">
      <c r="A63" s="801"/>
      <c r="B63" s="53">
        <v>39773</v>
      </c>
      <c r="C63" s="54" t="s">
        <v>1704</v>
      </c>
      <c r="D63" s="55" t="s">
        <v>74</v>
      </c>
      <c r="E63" s="56" t="s">
        <v>19</v>
      </c>
      <c r="F63" s="57" t="s">
        <v>287</v>
      </c>
      <c r="G63" s="58">
        <v>19300000</v>
      </c>
      <c r="H63" s="56" t="s">
        <v>13</v>
      </c>
      <c r="I63" s="59">
        <v>40527</v>
      </c>
      <c r="J63" s="66">
        <v>4</v>
      </c>
      <c r="K63" s="485">
        <v>19300000</v>
      </c>
      <c r="L63" s="65">
        <f t="shared" si="2"/>
        <v>0</v>
      </c>
      <c r="M63" s="76" t="s">
        <v>1019</v>
      </c>
      <c r="N63" s="62">
        <v>40548</v>
      </c>
      <c r="O63" s="1312" t="s">
        <v>1019</v>
      </c>
      <c r="P63" s="177"/>
      <c r="Q63" s="79" t="s">
        <v>1283</v>
      </c>
      <c r="R63" s="291">
        <v>1003227</v>
      </c>
      <c r="U63" s="1056"/>
      <c r="V63" s="1056"/>
      <c r="W63" s="1056"/>
    </row>
    <row r="64" spans="1:23">
      <c r="A64" s="801"/>
      <c r="B64" s="53">
        <v>39773</v>
      </c>
      <c r="C64" s="54" t="s">
        <v>1705</v>
      </c>
      <c r="D64" s="55" t="s">
        <v>75</v>
      </c>
      <c r="E64" s="56" t="s">
        <v>31</v>
      </c>
      <c r="F64" s="57" t="s">
        <v>287</v>
      </c>
      <c r="G64" s="58">
        <v>23393000</v>
      </c>
      <c r="H64" s="56" t="s">
        <v>13</v>
      </c>
      <c r="I64" s="59"/>
      <c r="J64" s="66"/>
      <c r="K64" s="485"/>
      <c r="L64" s="65" t="str">
        <f t="shared" si="2"/>
        <v/>
      </c>
      <c r="M64" s="76"/>
      <c r="N64" s="62"/>
      <c r="O64" s="1312"/>
      <c r="P64" s="177"/>
      <c r="Q64" s="79"/>
      <c r="R64" s="291"/>
      <c r="U64" s="1056"/>
      <c r="V64" s="1056"/>
      <c r="W64" s="1056"/>
    </row>
    <row r="65" spans="1:23" ht="28.5">
      <c r="A65" s="1362"/>
      <c r="B65" s="1542">
        <v>39773</v>
      </c>
      <c r="C65" s="1521" t="s">
        <v>1706</v>
      </c>
      <c r="D65" s="1496" t="s">
        <v>16</v>
      </c>
      <c r="E65" s="1372" t="s">
        <v>17</v>
      </c>
      <c r="F65" s="1415" t="s">
        <v>287</v>
      </c>
      <c r="G65" s="1455">
        <v>154000000</v>
      </c>
      <c r="H65" s="1372" t="s">
        <v>13</v>
      </c>
      <c r="I65" s="59">
        <v>40191</v>
      </c>
      <c r="J65" s="66">
        <v>4</v>
      </c>
      <c r="K65" s="485">
        <v>50000000</v>
      </c>
      <c r="L65" s="65">
        <f t="shared" si="2"/>
        <v>104000000</v>
      </c>
      <c r="M65" s="76" t="s">
        <v>190</v>
      </c>
      <c r="N65" s="1482">
        <v>40575</v>
      </c>
      <c r="O65" s="1404" t="s">
        <v>1019</v>
      </c>
      <c r="P65" s="1519"/>
      <c r="Q65" s="1421" t="s">
        <v>1284</v>
      </c>
      <c r="R65" s="1396">
        <v>6202523.25</v>
      </c>
      <c r="U65" s="1056"/>
      <c r="V65" s="1056"/>
      <c r="W65" s="1056"/>
    </row>
    <row r="66" spans="1:23">
      <c r="A66" s="1363"/>
      <c r="B66" s="1544"/>
      <c r="C66" s="1522"/>
      <c r="D66" s="1497"/>
      <c r="E66" s="1373"/>
      <c r="F66" s="1416"/>
      <c r="G66" s="1456"/>
      <c r="H66" s="1373"/>
      <c r="I66" s="59">
        <v>40345</v>
      </c>
      <c r="J66" s="66">
        <v>4</v>
      </c>
      <c r="K66" s="485">
        <v>104000000</v>
      </c>
      <c r="L66" s="65">
        <v>0</v>
      </c>
      <c r="M66" s="76" t="s">
        <v>1019</v>
      </c>
      <c r="N66" s="1483"/>
      <c r="O66" s="1406"/>
      <c r="P66" s="1520"/>
      <c r="Q66" s="1423"/>
      <c r="R66" s="1398"/>
      <c r="U66" s="1056"/>
      <c r="V66" s="1056"/>
      <c r="W66" s="1056"/>
    </row>
    <row r="67" spans="1:23" ht="32.25" customHeight="1">
      <c r="A67" s="1362"/>
      <c r="B67" s="1542">
        <v>39773</v>
      </c>
      <c r="C67" s="1534" t="s">
        <v>1707</v>
      </c>
      <c r="D67" s="1432" t="s">
        <v>76</v>
      </c>
      <c r="E67" s="1372" t="s">
        <v>50</v>
      </c>
      <c r="F67" s="1409" t="s">
        <v>287</v>
      </c>
      <c r="G67" s="1440">
        <v>525000000</v>
      </c>
      <c r="H67" s="1372" t="s">
        <v>13</v>
      </c>
      <c r="I67" s="59">
        <v>40639</v>
      </c>
      <c r="J67" s="66">
        <v>4</v>
      </c>
      <c r="K67" s="485">
        <v>262500000</v>
      </c>
      <c r="L67" s="65">
        <f t="shared" si="2"/>
        <v>262500000</v>
      </c>
      <c r="M67" s="76" t="s">
        <v>190</v>
      </c>
      <c r="N67" s="1482">
        <v>40877</v>
      </c>
      <c r="O67" s="1404" t="s">
        <v>1019</v>
      </c>
      <c r="P67" s="1519"/>
      <c r="Q67" s="1421" t="s">
        <v>1284</v>
      </c>
      <c r="R67" s="1396">
        <v>3435005.65</v>
      </c>
      <c r="U67" s="1056"/>
      <c r="V67" s="1056"/>
      <c r="W67" s="1056"/>
    </row>
    <row r="68" spans="1:23" ht="27" customHeight="1">
      <c r="A68" s="1363"/>
      <c r="B68" s="1544"/>
      <c r="C68" s="1535"/>
      <c r="D68" s="1433"/>
      <c r="E68" s="1373"/>
      <c r="F68" s="1410"/>
      <c r="G68" s="1441"/>
      <c r="H68" s="1373"/>
      <c r="I68" s="59">
        <v>40800</v>
      </c>
      <c r="J68" s="66">
        <v>4</v>
      </c>
      <c r="K68" s="485">
        <v>262500000</v>
      </c>
      <c r="L68" s="65">
        <f>L67-K68</f>
        <v>0</v>
      </c>
      <c r="M68" s="76" t="s">
        <v>1019</v>
      </c>
      <c r="N68" s="1483"/>
      <c r="O68" s="1406"/>
      <c r="P68" s="1520"/>
      <c r="Q68" s="1423"/>
      <c r="R68" s="1398"/>
      <c r="U68" s="1056"/>
      <c r="V68" s="1056"/>
      <c r="W68" s="1056"/>
    </row>
    <row r="69" spans="1:23">
      <c r="A69" s="801"/>
      <c r="B69" s="53">
        <v>39773</v>
      </c>
      <c r="C69" s="54" t="s">
        <v>1708</v>
      </c>
      <c r="D69" s="55" t="s">
        <v>77</v>
      </c>
      <c r="E69" s="56" t="s">
        <v>78</v>
      </c>
      <c r="F69" s="57" t="s">
        <v>287</v>
      </c>
      <c r="G69" s="58">
        <v>215000000</v>
      </c>
      <c r="H69" s="56" t="s">
        <v>13</v>
      </c>
      <c r="I69" s="59">
        <v>40156</v>
      </c>
      <c r="J69" s="66">
        <v>4</v>
      </c>
      <c r="K69" s="485">
        <v>215000000</v>
      </c>
      <c r="L69" s="65">
        <f t="shared" si="2"/>
        <v>0</v>
      </c>
      <c r="M69" s="76" t="s">
        <v>1019</v>
      </c>
      <c r="N69" s="62">
        <v>40177</v>
      </c>
      <c r="O69" s="1312" t="s">
        <v>1019</v>
      </c>
      <c r="P69" s="177"/>
      <c r="Q69" s="79" t="s">
        <v>1283</v>
      </c>
      <c r="R69" s="291">
        <v>10000000</v>
      </c>
      <c r="U69" s="1056"/>
      <c r="V69" s="1056"/>
      <c r="W69" s="1056"/>
    </row>
    <row r="70" spans="1:23">
      <c r="A70" s="801">
        <v>122</v>
      </c>
      <c r="B70" s="53">
        <v>39773</v>
      </c>
      <c r="C70" s="54" t="s">
        <v>1709</v>
      </c>
      <c r="D70" s="55" t="s">
        <v>79</v>
      </c>
      <c r="E70" s="56" t="s">
        <v>80</v>
      </c>
      <c r="F70" s="57" t="s">
        <v>287</v>
      </c>
      <c r="G70" s="58">
        <v>11350000</v>
      </c>
      <c r="H70" s="56" t="s">
        <v>13</v>
      </c>
      <c r="I70" s="59">
        <v>41144</v>
      </c>
      <c r="J70" s="66">
        <v>122</v>
      </c>
      <c r="K70" s="485">
        <v>10987793.689999999</v>
      </c>
      <c r="L70" s="65">
        <v>0</v>
      </c>
      <c r="M70" s="76" t="s">
        <v>1019</v>
      </c>
      <c r="N70" s="62"/>
      <c r="O70" s="1312"/>
      <c r="P70" s="177"/>
      <c r="Q70" s="79"/>
      <c r="R70" s="291"/>
      <c r="U70" s="1056"/>
      <c r="V70" s="1056"/>
      <c r="W70" s="1056"/>
    </row>
    <row r="71" spans="1:23" ht="28.5">
      <c r="A71" s="801" t="s">
        <v>2067</v>
      </c>
      <c r="B71" s="53">
        <v>39773</v>
      </c>
      <c r="C71" s="54" t="s">
        <v>1710</v>
      </c>
      <c r="D71" s="55" t="s">
        <v>81</v>
      </c>
      <c r="E71" s="56" t="s">
        <v>23</v>
      </c>
      <c r="F71" s="57" t="s">
        <v>287</v>
      </c>
      <c r="G71" s="58">
        <v>104823000</v>
      </c>
      <c r="H71" s="56" t="s">
        <v>13</v>
      </c>
      <c r="I71" s="59">
        <v>41073</v>
      </c>
      <c r="J71" s="66">
        <v>86</v>
      </c>
      <c r="K71" s="485">
        <v>92254460.239999995</v>
      </c>
      <c r="L71" s="65">
        <v>0</v>
      </c>
      <c r="M71" s="76" t="s">
        <v>1019</v>
      </c>
      <c r="N71" s="62">
        <v>41108</v>
      </c>
      <c r="O71" s="1312" t="s">
        <v>1019</v>
      </c>
      <c r="P71" s="177"/>
      <c r="Q71" s="79" t="s">
        <v>1283</v>
      </c>
      <c r="R71" s="291">
        <v>9839273</v>
      </c>
      <c r="U71" s="1056"/>
      <c r="V71" s="1056"/>
      <c r="W71" s="1056"/>
    </row>
    <row r="72" spans="1:23" ht="28.5">
      <c r="A72" s="801" t="s">
        <v>1993</v>
      </c>
      <c r="B72" s="53">
        <v>39773</v>
      </c>
      <c r="C72" s="55" t="s">
        <v>1991</v>
      </c>
      <c r="D72" s="55" t="s">
        <v>26</v>
      </c>
      <c r="E72" s="56" t="s">
        <v>19</v>
      </c>
      <c r="F72" s="57" t="s">
        <v>287</v>
      </c>
      <c r="G72" s="58">
        <v>67000000</v>
      </c>
      <c r="H72" s="56" t="s">
        <v>13</v>
      </c>
      <c r="I72" s="59">
        <v>41087</v>
      </c>
      <c r="J72" s="66">
        <v>4</v>
      </c>
      <c r="K72" s="485">
        <v>67000000</v>
      </c>
      <c r="L72" s="65">
        <f t="shared" si="2"/>
        <v>0</v>
      </c>
      <c r="M72" s="76" t="s">
        <v>1019</v>
      </c>
      <c r="N72" s="62">
        <v>41129</v>
      </c>
      <c r="O72" s="1312" t="s">
        <v>1019</v>
      </c>
      <c r="P72" s="177"/>
      <c r="Q72" s="79" t="s">
        <v>1283</v>
      </c>
      <c r="R72" s="291">
        <v>2189317.2000000002</v>
      </c>
      <c r="U72" s="1056"/>
      <c r="V72" s="1056"/>
      <c r="W72" s="1056"/>
    </row>
    <row r="73" spans="1:23" s="106" customFormat="1" ht="28.5">
      <c r="A73" s="801" t="s">
        <v>1466</v>
      </c>
      <c r="B73" s="67">
        <v>39787</v>
      </c>
      <c r="C73" s="68" t="s">
        <v>1711</v>
      </c>
      <c r="D73" s="69" t="s">
        <v>87</v>
      </c>
      <c r="E73" s="56" t="s">
        <v>23</v>
      </c>
      <c r="F73" s="208" t="s">
        <v>1409</v>
      </c>
      <c r="G73" s="58">
        <v>89388000</v>
      </c>
      <c r="H73" s="71" t="s">
        <v>13</v>
      </c>
      <c r="I73" s="59"/>
      <c r="J73" s="60"/>
      <c r="K73" s="485"/>
      <c r="L73" s="65" t="str">
        <f t="shared" si="2"/>
        <v/>
      </c>
      <c r="M73" s="76"/>
      <c r="N73" s="209"/>
      <c r="O73" s="1312"/>
      <c r="P73" s="63"/>
      <c r="Q73" s="79"/>
      <c r="R73" s="291"/>
      <c r="U73" s="1056"/>
      <c r="V73" s="1056"/>
      <c r="W73" s="1056"/>
    </row>
    <row r="74" spans="1:23">
      <c r="A74" s="801"/>
      <c r="B74" s="67">
        <v>39787</v>
      </c>
      <c r="C74" s="68" t="s">
        <v>1712</v>
      </c>
      <c r="D74" s="69" t="s">
        <v>22</v>
      </c>
      <c r="E74" s="56" t="s">
        <v>23</v>
      </c>
      <c r="F74" s="70" t="s">
        <v>287</v>
      </c>
      <c r="G74" s="58">
        <v>196000000</v>
      </c>
      <c r="H74" s="71" t="s">
        <v>13</v>
      </c>
      <c r="I74" s="59">
        <v>40982</v>
      </c>
      <c r="J74" s="60">
        <v>4</v>
      </c>
      <c r="K74" s="485">
        <v>196000000</v>
      </c>
      <c r="L74" s="65">
        <f t="shared" si="2"/>
        <v>0</v>
      </c>
      <c r="M74" s="76" t="s">
        <v>1019</v>
      </c>
      <c r="N74" s="209">
        <v>41031</v>
      </c>
      <c r="O74" s="1312" t="s">
        <v>1019</v>
      </c>
      <c r="P74" s="63"/>
      <c r="Q74" s="79" t="s">
        <v>1283</v>
      </c>
      <c r="R74" s="291">
        <v>1518072</v>
      </c>
      <c r="U74" s="1056"/>
      <c r="V74" s="1056"/>
      <c r="W74" s="1056"/>
    </row>
    <row r="75" spans="1:23">
      <c r="A75" s="801"/>
      <c r="B75" s="67">
        <v>39787</v>
      </c>
      <c r="C75" s="68" t="s">
        <v>1713</v>
      </c>
      <c r="D75" s="69" t="s">
        <v>88</v>
      </c>
      <c r="E75" s="56" t="s">
        <v>23</v>
      </c>
      <c r="F75" s="70" t="s">
        <v>287</v>
      </c>
      <c r="G75" s="58">
        <v>193000000</v>
      </c>
      <c r="H75" s="71" t="s">
        <v>13</v>
      </c>
      <c r="I75" s="59">
        <v>40870</v>
      </c>
      <c r="J75" s="60">
        <v>4</v>
      </c>
      <c r="K75" s="485">
        <v>193000000</v>
      </c>
      <c r="L75" s="65">
        <f t="shared" si="2"/>
        <v>0</v>
      </c>
      <c r="M75" s="76" t="s">
        <v>1019</v>
      </c>
      <c r="N75" s="209">
        <v>40898</v>
      </c>
      <c r="O75" s="1312" t="s">
        <v>1019</v>
      </c>
      <c r="P75" s="63"/>
      <c r="Q75" s="79" t="s">
        <v>1283</v>
      </c>
      <c r="R75" s="291">
        <v>900000</v>
      </c>
      <c r="U75" s="1056"/>
      <c r="V75" s="1056"/>
      <c r="W75" s="1056"/>
    </row>
    <row r="76" spans="1:23">
      <c r="A76" s="801"/>
      <c r="B76" s="67">
        <v>39787</v>
      </c>
      <c r="C76" s="68" t="s">
        <v>1714</v>
      </c>
      <c r="D76" s="69" t="s">
        <v>89</v>
      </c>
      <c r="E76" s="56" t="s">
        <v>25</v>
      </c>
      <c r="F76" s="70" t="s">
        <v>287</v>
      </c>
      <c r="G76" s="58">
        <v>180000000</v>
      </c>
      <c r="H76" s="71" t="s">
        <v>13</v>
      </c>
      <c r="I76" s="59"/>
      <c r="J76" s="60"/>
      <c r="K76" s="485"/>
      <c r="L76" s="65" t="str">
        <f t="shared" si="2"/>
        <v/>
      </c>
      <c r="M76" s="76"/>
      <c r="N76" s="209"/>
      <c r="O76" s="1312"/>
      <c r="P76" s="63"/>
      <c r="Q76" s="79"/>
      <c r="R76" s="291"/>
      <c r="U76" s="1056"/>
      <c r="V76" s="1056"/>
      <c r="W76" s="1056"/>
    </row>
    <row r="77" spans="1:23">
      <c r="A77" s="801"/>
      <c r="B77" s="67">
        <v>39787</v>
      </c>
      <c r="C77" s="68" t="s">
        <v>1715</v>
      </c>
      <c r="D77" s="69" t="s">
        <v>90</v>
      </c>
      <c r="E77" s="71" t="s">
        <v>91</v>
      </c>
      <c r="F77" s="70" t="s">
        <v>287</v>
      </c>
      <c r="G77" s="58">
        <v>75000000</v>
      </c>
      <c r="H77" s="71" t="s">
        <v>13</v>
      </c>
      <c r="I77" s="59">
        <v>40065</v>
      </c>
      <c r="J77" s="60">
        <v>4</v>
      </c>
      <c r="K77" s="485">
        <v>75000000</v>
      </c>
      <c r="L77" s="65">
        <f t="shared" si="2"/>
        <v>0</v>
      </c>
      <c r="M77" s="76" t="s">
        <v>1019</v>
      </c>
      <c r="N77" s="209">
        <v>40170</v>
      </c>
      <c r="O77" s="1312" t="s">
        <v>1019</v>
      </c>
      <c r="P77" s="63"/>
      <c r="Q77" s="79" t="s">
        <v>1283</v>
      </c>
      <c r="R77" s="291">
        <v>950000</v>
      </c>
      <c r="U77" s="1056"/>
      <c r="V77" s="1056"/>
      <c r="W77" s="1056"/>
    </row>
    <row r="78" spans="1:23">
      <c r="A78" s="801">
        <v>50</v>
      </c>
      <c r="B78" s="67">
        <v>39787</v>
      </c>
      <c r="C78" s="68" t="s">
        <v>1716</v>
      </c>
      <c r="D78" s="69" t="s">
        <v>92</v>
      </c>
      <c r="E78" s="56" t="s">
        <v>35</v>
      </c>
      <c r="F78" s="70" t="s">
        <v>287</v>
      </c>
      <c r="G78" s="58">
        <v>34000000</v>
      </c>
      <c r="H78" s="71" t="s">
        <v>13</v>
      </c>
      <c r="I78" s="59">
        <v>40813</v>
      </c>
      <c r="J78" s="60">
        <v>50</v>
      </c>
      <c r="K78" s="485">
        <v>34000000</v>
      </c>
      <c r="L78" s="65">
        <f t="shared" si="2"/>
        <v>0</v>
      </c>
      <c r="M78" s="76" t="s">
        <v>1019</v>
      </c>
      <c r="N78" s="209">
        <v>40865</v>
      </c>
      <c r="O78" s="1312" t="s">
        <v>1019</v>
      </c>
      <c r="P78" s="63"/>
      <c r="Q78" s="79" t="s">
        <v>1988</v>
      </c>
      <c r="R78" s="291">
        <v>637071</v>
      </c>
      <c r="U78" s="1056"/>
      <c r="V78" s="1056"/>
      <c r="W78" s="1056"/>
    </row>
    <row r="79" spans="1:23">
      <c r="A79" s="801"/>
      <c r="B79" s="67">
        <v>39787</v>
      </c>
      <c r="C79" s="68" t="s">
        <v>1717</v>
      </c>
      <c r="D79" s="69" t="s">
        <v>93</v>
      </c>
      <c r="E79" s="56" t="s">
        <v>19</v>
      </c>
      <c r="F79" s="70" t="s">
        <v>287</v>
      </c>
      <c r="G79" s="58">
        <v>1700000</v>
      </c>
      <c r="H79" s="71" t="s">
        <v>13</v>
      </c>
      <c r="I79" s="59">
        <v>40072</v>
      </c>
      <c r="J79" s="60">
        <v>4</v>
      </c>
      <c r="K79" s="485">
        <v>1700000</v>
      </c>
      <c r="L79" s="65">
        <f t="shared" si="2"/>
        <v>0</v>
      </c>
      <c r="M79" s="76" t="s">
        <v>1019</v>
      </c>
      <c r="N79" s="209">
        <v>40100</v>
      </c>
      <c r="O79" s="1312" t="s">
        <v>1019</v>
      </c>
      <c r="P79" s="63"/>
      <c r="Q79" s="79" t="s">
        <v>1283</v>
      </c>
      <c r="R79" s="291">
        <v>63363.9</v>
      </c>
      <c r="U79" s="1056"/>
      <c r="V79" s="1056"/>
      <c r="W79" s="1056"/>
    </row>
    <row r="80" spans="1:23">
      <c r="A80" s="801"/>
      <c r="B80" s="67">
        <v>39787</v>
      </c>
      <c r="C80" s="68" t="s">
        <v>1718</v>
      </c>
      <c r="D80" s="69" t="s">
        <v>94</v>
      </c>
      <c r="E80" s="71" t="s">
        <v>95</v>
      </c>
      <c r="F80" s="70" t="s">
        <v>287</v>
      </c>
      <c r="G80" s="58">
        <v>90000000</v>
      </c>
      <c r="H80" s="71" t="s">
        <v>13</v>
      </c>
      <c r="I80" s="59">
        <v>39903</v>
      </c>
      <c r="J80" s="60">
        <v>5</v>
      </c>
      <c r="K80" s="485">
        <v>90000000</v>
      </c>
      <c r="L80" s="65">
        <f t="shared" si="2"/>
        <v>0</v>
      </c>
      <c r="M80" s="76" t="s">
        <v>1019</v>
      </c>
      <c r="N80" s="209">
        <v>39953</v>
      </c>
      <c r="O80" s="762" t="s">
        <v>1019</v>
      </c>
      <c r="P80" s="63">
        <v>9</v>
      </c>
      <c r="Q80" s="79" t="s">
        <v>1283</v>
      </c>
      <c r="R80" s="291">
        <v>1200000</v>
      </c>
      <c r="U80" s="1056"/>
      <c r="V80" s="1056"/>
      <c r="W80" s="1056"/>
    </row>
    <row r="81" spans="1:23" ht="28.5">
      <c r="A81" s="1362">
        <v>49</v>
      </c>
      <c r="B81" s="1434">
        <v>39787</v>
      </c>
      <c r="C81" s="1457" t="s">
        <v>1719</v>
      </c>
      <c r="D81" s="1459" t="s">
        <v>96</v>
      </c>
      <c r="E81" s="1372" t="s">
        <v>31</v>
      </c>
      <c r="F81" s="1453" t="s">
        <v>287</v>
      </c>
      <c r="G81" s="1440">
        <v>38235000</v>
      </c>
      <c r="H81" s="1360" t="s">
        <v>13</v>
      </c>
      <c r="I81" s="59">
        <v>40170</v>
      </c>
      <c r="J81" s="60">
        <v>5</v>
      </c>
      <c r="K81" s="485">
        <v>15000000</v>
      </c>
      <c r="L81" s="65">
        <f t="shared" si="2"/>
        <v>23235000</v>
      </c>
      <c r="M81" s="76" t="s">
        <v>190</v>
      </c>
      <c r="N81" s="1492">
        <v>40865</v>
      </c>
      <c r="O81" s="1404" t="s">
        <v>1019</v>
      </c>
      <c r="P81" s="1484"/>
      <c r="Q81" s="1421" t="s">
        <v>1988</v>
      </c>
      <c r="R81" s="1396">
        <v>2794422</v>
      </c>
      <c r="U81" s="1056"/>
      <c r="V81" s="1056"/>
      <c r="W81" s="1056"/>
    </row>
    <row r="82" spans="1:23" ht="23.25" customHeight="1">
      <c r="A82" s="1363"/>
      <c r="B82" s="1435"/>
      <c r="C82" s="1458"/>
      <c r="D82" s="1460"/>
      <c r="E82" s="1373"/>
      <c r="F82" s="1454"/>
      <c r="G82" s="1441"/>
      <c r="H82" s="1361"/>
      <c r="I82" s="59">
        <v>40738</v>
      </c>
      <c r="J82" s="60">
        <v>49</v>
      </c>
      <c r="K82" s="485">
        <v>23235000</v>
      </c>
      <c r="L82" s="65">
        <v>0</v>
      </c>
      <c r="M82" s="76" t="s">
        <v>1019</v>
      </c>
      <c r="N82" s="1493"/>
      <c r="O82" s="1406"/>
      <c r="P82" s="1485"/>
      <c r="Q82" s="1423"/>
      <c r="R82" s="1398"/>
      <c r="U82" s="1056"/>
      <c r="V82" s="1056"/>
      <c r="W82" s="1056"/>
    </row>
    <row r="83" spans="1:23" ht="28.5">
      <c r="A83" s="1362"/>
      <c r="B83" s="1434">
        <v>39787</v>
      </c>
      <c r="C83" s="1526" t="s">
        <v>1720</v>
      </c>
      <c r="D83" s="1438" t="s">
        <v>97</v>
      </c>
      <c r="E83" s="1372" t="s">
        <v>31</v>
      </c>
      <c r="F83" s="1436" t="s">
        <v>287</v>
      </c>
      <c r="G83" s="1455">
        <v>83094000</v>
      </c>
      <c r="H83" s="1360" t="s">
        <v>13</v>
      </c>
      <c r="I83" s="59">
        <v>40380</v>
      </c>
      <c r="J83" s="60">
        <v>4</v>
      </c>
      <c r="K83" s="485">
        <v>41547000</v>
      </c>
      <c r="L83" s="65">
        <f t="shared" si="2"/>
        <v>41547000</v>
      </c>
      <c r="M83" s="76" t="s">
        <v>190</v>
      </c>
      <c r="N83" s="1492">
        <v>40597</v>
      </c>
      <c r="O83" s="1404" t="s">
        <v>1019</v>
      </c>
      <c r="P83" s="1484"/>
      <c r="Q83" s="1421" t="s">
        <v>1283</v>
      </c>
      <c r="R83" s="1396">
        <v>4450000</v>
      </c>
      <c r="U83" s="1056"/>
      <c r="V83" s="1056"/>
      <c r="W83" s="1056"/>
    </row>
    <row r="84" spans="1:23">
      <c r="A84" s="1363"/>
      <c r="B84" s="1435"/>
      <c r="C84" s="1527"/>
      <c r="D84" s="1439"/>
      <c r="E84" s="1373"/>
      <c r="F84" s="1437"/>
      <c r="G84" s="1456"/>
      <c r="H84" s="1361"/>
      <c r="I84" s="59">
        <v>40527</v>
      </c>
      <c r="J84" s="60">
        <v>4</v>
      </c>
      <c r="K84" s="485">
        <v>41547000</v>
      </c>
      <c r="L84" s="65">
        <v>0</v>
      </c>
      <c r="M84" s="76" t="s">
        <v>1019</v>
      </c>
      <c r="N84" s="1493"/>
      <c r="O84" s="1406"/>
      <c r="P84" s="1485"/>
      <c r="Q84" s="1423"/>
      <c r="R84" s="1398"/>
      <c r="U84" s="1056"/>
      <c r="V84" s="1056"/>
      <c r="W84" s="1056"/>
    </row>
    <row r="85" spans="1:23">
      <c r="A85" s="801"/>
      <c r="B85" s="67">
        <v>39787</v>
      </c>
      <c r="C85" s="68" t="s">
        <v>1721</v>
      </c>
      <c r="D85" s="69" t="s">
        <v>98</v>
      </c>
      <c r="E85" s="56" t="s">
        <v>58</v>
      </c>
      <c r="F85" s="70" t="s">
        <v>287</v>
      </c>
      <c r="G85" s="58">
        <v>9950000</v>
      </c>
      <c r="H85" s="71" t="s">
        <v>13</v>
      </c>
      <c r="I85" s="59"/>
      <c r="J85" s="60"/>
      <c r="K85" s="485"/>
      <c r="L85" s="65" t="str">
        <f t="shared" si="2"/>
        <v/>
      </c>
      <c r="M85" s="76"/>
      <c r="N85" s="209"/>
      <c r="O85" s="1312"/>
      <c r="P85" s="63"/>
      <c r="Q85" s="79"/>
      <c r="R85" s="291"/>
      <c r="U85" s="1056"/>
      <c r="V85" s="1056"/>
      <c r="W85" s="1056"/>
    </row>
    <row r="86" spans="1:23">
      <c r="A86" s="801"/>
      <c r="B86" s="67">
        <v>39787</v>
      </c>
      <c r="C86" s="68" t="s">
        <v>1722</v>
      </c>
      <c r="D86" s="69" t="s">
        <v>99</v>
      </c>
      <c r="E86" s="56" t="s">
        <v>19</v>
      </c>
      <c r="F86" s="70" t="s">
        <v>287</v>
      </c>
      <c r="G86" s="58">
        <v>306546000</v>
      </c>
      <c r="H86" s="71" t="s">
        <v>13</v>
      </c>
      <c r="I86" s="59">
        <v>40541</v>
      </c>
      <c r="J86" s="60">
        <v>4</v>
      </c>
      <c r="K86" s="485">
        <v>306546000</v>
      </c>
      <c r="L86" s="65">
        <f t="shared" si="2"/>
        <v>0</v>
      </c>
      <c r="M86" s="76" t="s">
        <v>1019</v>
      </c>
      <c r="N86" s="209">
        <v>40569</v>
      </c>
      <c r="O86" s="1312" t="s">
        <v>1019</v>
      </c>
      <c r="P86" s="63">
        <v>9</v>
      </c>
      <c r="Q86" s="79" t="s">
        <v>1283</v>
      </c>
      <c r="R86" s="291">
        <v>14500000</v>
      </c>
      <c r="U86" s="1056"/>
      <c r="V86" s="1056"/>
      <c r="W86" s="1056"/>
    </row>
    <row r="87" spans="1:23" ht="28.5">
      <c r="A87" s="801" t="s">
        <v>1588</v>
      </c>
      <c r="B87" s="67">
        <v>39787</v>
      </c>
      <c r="C87" s="68" t="s">
        <v>1723</v>
      </c>
      <c r="D87" s="69" t="s">
        <v>100</v>
      </c>
      <c r="E87" s="56" t="s">
        <v>80</v>
      </c>
      <c r="F87" s="70" t="s">
        <v>287</v>
      </c>
      <c r="G87" s="58">
        <v>347000000</v>
      </c>
      <c r="H87" s="71" t="s">
        <v>13</v>
      </c>
      <c r="I87" s="59">
        <v>40451</v>
      </c>
      <c r="J87" s="60">
        <v>26</v>
      </c>
      <c r="K87" s="485">
        <v>130179218.75</v>
      </c>
      <c r="L87" s="65">
        <v>0</v>
      </c>
      <c r="M87" s="76" t="s">
        <v>1019</v>
      </c>
      <c r="N87" s="209">
        <v>40451</v>
      </c>
      <c r="O87" s="1312" t="s">
        <v>1019</v>
      </c>
      <c r="P87" s="63">
        <v>26</v>
      </c>
      <c r="Q87" s="79" t="s">
        <v>1283</v>
      </c>
      <c r="R87" s="291">
        <v>400000</v>
      </c>
      <c r="U87" s="1056"/>
      <c r="V87" s="1056"/>
      <c r="W87" s="1056"/>
    </row>
    <row r="88" spans="1:23">
      <c r="A88" s="801">
        <v>50</v>
      </c>
      <c r="B88" s="67">
        <v>39787</v>
      </c>
      <c r="C88" s="68" t="s">
        <v>1724</v>
      </c>
      <c r="D88" s="69" t="s">
        <v>101</v>
      </c>
      <c r="E88" s="71" t="s">
        <v>102</v>
      </c>
      <c r="F88" s="70" t="s">
        <v>287</v>
      </c>
      <c r="G88" s="58">
        <v>58000000</v>
      </c>
      <c r="H88" s="71" t="s">
        <v>13</v>
      </c>
      <c r="I88" s="59">
        <v>40773</v>
      </c>
      <c r="J88" s="60">
        <v>50</v>
      </c>
      <c r="K88" s="485">
        <v>58000000</v>
      </c>
      <c r="L88" s="65">
        <f t="shared" si="2"/>
        <v>0</v>
      </c>
      <c r="M88" s="76" t="s">
        <v>1019</v>
      </c>
      <c r="N88" s="209">
        <v>40807</v>
      </c>
      <c r="O88" s="1312" t="s">
        <v>1019</v>
      </c>
      <c r="P88" s="63"/>
      <c r="Q88" s="79" t="s">
        <v>1283</v>
      </c>
      <c r="R88" s="291">
        <v>6436364</v>
      </c>
      <c r="U88" s="1056"/>
      <c r="V88" s="1056"/>
      <c r="W88" s="1056"/>
    </row>
    <row r="89" spans="1:23">
      <c r="A89" s="801"/>
      <c r="B89" s="67">
        <v>39787</v>
      </c>
      <c r="C89" s="68" t="s">
        <v>1725</v>
      </c>
      <c r="D89" s="69" t="s">
        <v>26</v>
      </c>
      <c r="E89" s="56" t="s">
        <v>19</v>
      </c>
      <c r="F89" s="70" t="s">
        <v>287</v>
      </c>
      <c r="G89" s="58">
        <v>258000000</v>
      </c>
      <c r="H89" s="71" t="s">
        <v>13</v>
      </c>
      <c r="I89" s="764"/>
      <c r="J89" s="1028"/>
      <c r="K89" s="485"/>
      <c r="L89" s="65" t="str">
        <f t="shared" si="2"/>
        <v/>
      </c>
      <c r="M89" s="76"/>
      <c r="N89" s="209"/>
      <c r="O89" s="1312"/>
      <c r="P89" s="63"/>
      <c r="Q89" s="79"/>
      <c r="R89" s="291"/>
      <c r="U89" s="1056"/>
      <c r="V89" s="1056"/>
      <c r="W89" s="1056"/>
    </row>
    <row r="90" spans="1:23">
      <c r="A90" s="801"/>
      <c r="B90" s="67">
        <v>39787</v>
      </c>
      <c r="C90" s="68" t="s">
        <v>1726</v>
      </c>
      <c r="D90" s="69" t="s">
        <v>29</v>
      </c>
      <c r="E90" s="56" t="s">
        <v>12</v>
      </c>
      <c r="F90" s="70" t="s">
        <v>287</v>
      </c>
      <c r="G90" s="58">
        <v>42750000</v>
      </c>
      <c r="H90" s="765" t="s">
        <v>13</v>
      </c>
      <c r="I90" s="59"/>
      <c r="J90" s="60"/>
      <c r="K90" s="485"/>
      <c r="L90" s="65" t="str">
        <f t="shared" si="2"/>
        <v/>
      </c>
      <c r="M90" s="76"/>
      <c r="N90" s="209"/>
      <c r="O90" s="1312"/>
      <c r="P90" s="63"/>
      <c r="Q90" s="79"/>
      <c r="R90" s="291"/>
      <c r="U90" s="1056"/>
      <c r="V90" s="1056"/>
      <c r="W90" s="1056"/>
    </row>
    <row r="91" spans="1:23" ht="28.5">
      <c r="A91" s="1362"/>
      <c r="B91" s="1434">
        <v>39787</v>
      </c>
      <c r="C91" s="1457" t="s">
        <v>1727</v>
      </c>
      <c r="D91" s="1459" t="s">
        <v>103</v>
      </c>
      <c r="E91" s="1372" t="s">
        <v>19</v>
      </c>
      <c r="F91" s="1453" t="s">
        <v>287</v>
      </c>
      <c r="G91" s="1440">
        <v>130000000</v>
      </c>
      <c r="H91" s="1360" t="s">
        <v>13</v>
      </c>
      <c r="I91" s="59">
        <v>40051</v>
      </c>
      <c r="J91" s="60">
        <v>4</v>
      </c>
      <c r="K91" s="485">
        <v>97500000</v>
      </c>
      <c r="L91" s="65">
        <f t="shared" si="2"/>
        <v>32500000</v>
      </c>
      <c r="M91" s="61" t="s">
        <v>287</v>
      </c>
      <c r="N91" s="1426">
        <v>40114</v>
      </c>
      <c r="O91" s="1404" t="s">
        <v>1019</v>
      </c>
      <c r="P91" s="1484">
        <v>9</v>
      </c>
      <c r="Q91" s="1421" t="s">
        <v>1283</v>
      </c>
      <c r="R91" s="1396">
        <v>1307000</v>
      </c>
      <c r="U91" s="1056"/>
      <c r="V91" s="1056"/>
      <c r="W91" s="1056"/>
    </row>
    <row r="92" spans="1:23">
      <c r="A92" s="1363"/>
      <c r="B92" s="1435"/>
      <c r="C92" s="1458"/>
      <c r="D92" s="1460"/>
      <c r="E92" s="1373"/>
      <c r="F92" s="1454"/>
      <c r="G92" s="1441"/>
      <c r="H92" s="1361"/>
      <c r="I92" s="59">
        <v>40058</v>
      </c>
      <c r="J92" s="60">
        <v>4</v>
      </c>
      <c r="K92" s="1029">
        <v>32500000</v>
      </c>
      <c r="L92" s="65">
        <v>0</v>
      </c>
      <c r="M92" s="61" t="s">
        <v>1019</v>
      </c>
      <c r="N92" s="1427"/>
      <c r="O92" s="1406"/>
      <c r="P92" s="1485"/>
      <c r="Q92" s="1423"/>
      <c r="R92" s="1398"/>
      <c r="U92" s="1056"/>
      <c r="V92" s="1056"/>
      <c r="W92" s="1056"/>
    </row>
    <row r="93" spans="1:23" ht="28.5">
      <c r="A93" s="801" t="s">
        <v>2068</v>
      </c>
      <c r="B93" s="67">
        <v>39787</v>
      </c>
      <c r="C93" s="68" t="s">
        <v>1728</v>
      </c>
      <c r="D93" s="69" t="s">
        <v>104</v>
      </c>
      <c r="E93" s="56" t="s">
        <v>43</v>
      </c>
      <c r="F93" s="70" t="s">
        <v>287</v>
      </c>
      <c r="G93" s="58">
        <v>37000000</v>
      </c>
      <c r="H93" s="765" t="s">
        <v>13</v>
      </c>
      <c r="I93" s="59">
        <v>41073</v>
      </c>
      <c r="J93" s="60">
        <v>89</v>
      </c>
      <c r="K93" s="485">
        <v>35084143.700000003</v>
      </c>
      <c r="L93" s="65">
        <v>0</v>
      </c>
      <c r="M93" s="76" t="s">
        <v>1019</v>
      </c>
      <c r="N93" s="209"/>
      <c r="O93" s="1312"/>
      <c r="P93" s="63"/>
      <c r="Q93" s="79"/>
      <c r="R93" s="291"/>
      <c r="U93" s="1056"/>
      <c r="V93" s="1056"/>
      <c r="W93" s="1056"/>
    </row>
    <row r="94" spans="1:23" ht="28.5">
      <c r="A94" s="801" t="s">
        <v>2018</v>
      </c>
      <c r="B94" s="67">
        <v>39787</v>
      </c>
      <c r="C94" s="68" t="s">
        <v>1729</v>
      </c>
      <c r="D94" s="69" t="s">
        <v>105</v>
      </c>
      <c r="E94" s="56" t="s">
        <v>80</v>
      </c>
      <c r="F94" s="70" t="s">
        <v>287</v>
      </c>
      <c r="G94" s="58">
        <v>65000000</v>
      </c>
      <c r="H94" s="71" t="s">
        <v>13</v>
      </c>
      <c r="I94" s="59">
        <v>40996</v>
      </c>
      <c r="J94" s="1030">
        <v>75</v>
      </c>
      <c r="K94" s="485">
        <v>55926477.75</v>
      </c>
      <c r="L94" s="65">
        <v>0</v>
      </c>
      <c r="M94" s="76" t="s">
        <v>1019</v>
      </c>
      <c r="N94" s="209"/>
      <c r="O94" s="1312"/>
      <c r="P94" s="63"/>
      <c r="Q94" s="79"/>
      <c r="R94" s="291"/>
      <c r="U94" s="1056"/>
      <c r="V94" s="1056"/>
      <c r="W94" s="1056"/>
    </row>
    <row r="95" spans="1:23">
      <c r="A95" s="801" t="s">
        <v>1914</v>
      </c>
      <c r="B95" s="67">
        <v>39787</v>
      </c>
      <c r="C95" s="68" t="s">
        <v>1730</v>
      </c>
      <c r="D95" s="69" t="s">
        <v>36</v>
      </c>
      <c r="E95" s="56" t="s">
        <v>37</v>
      </c>
      <c r="F95" s="70" t="s">
        <v>1198</v>
      </c>
      <c r="G95" s="58">
        <v>69000000</v>
      </c>
      <c r="H95" s="71" t="s">
        <v>13</v>
      </c>
      <c r="I95" s="59"/>
      <c r="J95" s="60"/>
      <c r="K95" s="485"/>
      <c r="L95" s="65" t="str">
        <f t="shared" ref="L95:L106" si="3">IF($K95&lt;&gt;0,$G95-$K95,"")</f>
        <v/>
      </c>
      <c r="M95" s="76"/>
      <c r="N95" s="209"/>
      <c r="O95" s="1312"/>
      <c r="P95" s="63"/>
      <c r="Q95" s="79"/>
      <c r="R95" s="291"/>
      <c r="U95" s="1056"/>
      <c r="V95" s="1056"/>
      <c r="W95" s="1056"/>
    </row>
    <row r="96" spans="1:23">
      <c r="A96" s="801"/>
      <c r="B96" s="67">
        <v>39787</v>
      </c>
      <c r="C96" s="68" t="s">
        <v>1731</v>
      </c>
      <c r="D96" s="69" t="s">
        <v>106</v>
      </c>
      <c r="E96" s="71" t="s">
        <v>107</v>
      </c>
      <c r="F96" s="70" t="s">
        <v>287</v>
      </c>
      <c r="G96" s="58">
        <v>70000000</v>
      </c>
      <c r="H96" s="71" t="s">
        <v>13</v>
      </c>
      <c r="I96" s="59">
        <v>41129</v>
      </c>
      <c r="J96" s="60">
        <v>4</v>
      </c>
      <c r="K96" s="485">
        <v>70000000</v>
      </c>
      <c r="L96" s="65">
        <f t="shared" si="3"/>
        <v>0</v>
      </c>
      <c r="M96" s="76" t="s">
        <v>1019</v>
      </c>
      <c r="N96" s="209"/>
      <c r="O96" s="1312"/>
      <c r="P96" s="63"/>
      <c r="Q96" s="79"/>
      <c r="R96" s="291"/>
      <c r="U96" s="1056"/>
      <c r="V96" s="1056"/>
      <c r="W96" s="1056"/>
    </row>
    <row r="97" spans="1:23">
      <c r="A97" s="801">
        <v>12</v>
      </c>
      <c r="B97" s="67">
        <v>39787</v>
      </c>
      <c r="C97" s="68" t="s">
        <v>1732</v>
      </c>
      <c r="D97" s="69" t="s">
        <v>108</v>
      </c>
      <c r="E97" s="71" t="s">
        <v>109</v>
      </c>
      <c r="F97" s="70" t="s">
        <v>1198</v>
      </c>
      <c r="G97" s="58">
        <v>935000000</v>
      </c>
      <c r="H97" s="71" t="s">
        <v>13</v>
      </c>
      <c r="I97" s="59"/>
      <c r="J97" s="60"/>
      <c r="K97" s="485"/>
      <c r="L97" s="65" t="str">
        <f t="shared" si="3"/>
        <v/>
      </c>
      <c r="M97" s="76"/>
      <c r="N97" s="209"/>
      <c r="O97" s="1312"/>
      <c r="P97" s="63"/>
      <c r="Q97" s="79"/>
      <c r="R97" s="291"/>
      <c r="U97" s="1056"/>
      <c r="V97" s="1056"/>
      <c r="W97" s="1056"/>
    </row>
    <row r="98" spans="1:23">
      <c r="A98" s="801"/>
      <c r="B98" s="67">
        <v>39787</v>
      </c>
      <c r="C98" s="68" t="s">
        <v>1733</v>
      </c>
      <c r="D98" s="69" t="s">
        <v>110</v>
      </c>
      <c r="E98" s="71" t="s">
        <v>111</v>
      </c>
      <c r="F98" s="70" t="s">
        <v>287</v>
      </c>
      <c r="G98" s="58">
        <v>21750000</v>
      </c>
      <c r="H98" s="71" t="s">
        <v>13</v>
      </c>
      <c r="I98" s="59"/>
      <c r="J98" s="60"/>
      <c r="K98" s="485"/>
      <c r="L98" s="65" t="str">
        <f t="shared" si="3"/>
        <v/>
      </c>
      <c r="M98" s="76"/>
      <c r="N98" s="209"/>
      <c r="O98" s="1312"/>
      <c r="P98" s="63"/>
      <c r="Q98" s="79"/>
      <c r="R98" s="291"/>
      <c r="U98" s="1056"/>
      <c r="V98" s="1056"/>
      <c r="W98" s="1056"/>
    </row>
    <row r="99" spans="1:23">
      <c r="A99" s="801"/>
      <c r="B99" s="67">
        <v>39787</v>
      </c>
      <c r="C99" s="68" t="s">
        <v>1734</v>
      </c>
      <c r="D99" s="69" t="s">
        <v>112</v>
      </c>
      <c r="E99" s="56" t="s">
        <v>43</v>
      </c>
      <c r="F99" s="70" t="s">
        <v>287</v>
      </c>
      <c r="G99" s="58">
        <v>7225000</v>
      </c>
      <c r="H99" s="71" t="s">
        <v>13</v>
      </c>
      <c r="I99" s="59"/>
      <c r="J99" s="60"/>
      <c r="K99" s="485"/>
      <c r="L99" s="65" t="str">
        <f t="shared" si="3"/>
        <v/>
      </c>
      <c r="M99" s="76"/>
      <c r="N99" s="209"/>
      <c r="O99" s="1312"/>
      <c r="P99" s="63"/>
      <c r="Q99" s="79"/>
      <c r="R99" s="291"/>
      <c r="U99" s="1056"/>
      <c r="V99" s="1056"/>
      <c r="W99" s="1056"/>
    </row>
    <row r="100" spans="1:23">
      <c r="A100" s="801"/>
      <c r="B100" s="67">
        <v>39787</v>
      </c>
      <c r="C100" s="68" t="s">
        <v>1735</v>
      </c>
      <c r="D100" s="69" t="s">
        <v>113</v>
      </c>
      <c r="E100" s="56" t="s">
        <v>19</v>
      </c>
      <c r="F100" s="70" t="s">
        <v>287</v>
      </c>
      <c r="G100" s="58">
        <v>28000000</v>
      </c>
      <c r="H100" s="71" t="s">
        <v>13</v>
      </c>
      <c r="I100" s="59">
        <v>39903</v>
      </c>
      <c r="J100" s="60">
        <v>4</v>
      </c>
      <c r="K100" s="485">
        <v>28000000</v>
      </c>
      <c r="L100" s="65">
        <f t="shared" si="3"/>
        <v>0</v>
      </c>
      <c r="M100" s="76" t="s">
        <v>1019</v>
      </c>
      <c r="N100" s="209">
        <v>40865</v>
      </c>
      <c r="O100" s="1312" t="s">
        <v>1019</v>
      </c>
      <c r="P100" s="63"/>
      <c r="Q100" s="79" t="s">
        <v>1988</v>
      </c>
      <c r="R100" s="291">
        <v>1703984</v>
      </c>
      <c r="U100" s="1056"/>
      <c r="V100" s="1056"/>
      <c r="W100" s="1056"/>
    </row>
    <row r="101" spans="1:23">
      <c r="A101" s="801">
        <v>120</v>
      </c>
      <c r="B101" s="67">
        <v>39787</v>
      </c>
      <c r="C101" s="68" t="s">
        <v>1286</v>
      </c>
      <c r="D101" s="69" t="s">
        <v>114</v>
      </c>
      <c r="E101" s="56" t="s">
        <v>12</v>
      </c>
      <c r="F101" s="70" t="s">
        <v>287</v>
      </c>
      <c r="G101" s="58">
        <v>31260000</v>
      </c>
      <c r="H101" s="71" t="s">
        <v>13</v>
      </c>
      <c r="I101" s="59">
        <v>41144</v>
      </c>
      <c r="J101" s="60">
        <v>120</v>
      </c>
      <c r="K101" s="485">
        <v>28365685.050000001</v>
      </c>
      <c r="L101" s="65">
        <v>0</v>
      </c>
      <c r="M101" s="76" t="s">
        <v>1019</v>
      </c>
      <c r="N101" s="209"/>
      <c r="O101" s="1312"/>
      <c r="P101" s="63"/>
      <c r="Q101" s="79"/>
      <c r="R101" s="291"/>
      <c r="U101" s="1056"/>
      <c r="V101" s="1056"/>
      <c r="W101" s="1056"/>
    </row>
    <row r="102" spans="1:23">
      <c r="A102" s="801">
        <v>50</v>
      </c>
      <c r="B102" s="67">
        <v>39787</v>
      </c>
      <c r="C102" s="964" t="s">
        <v>1736</v>
      </c>
      <c r="D102" s="69" t="s">
        <v>116</v>
      </c>
      <c r="E102" s="56" t="s">
        <v>17</v>
      </c>
      <c r="F102" s="70" t="s">
        <v>287</v>
      </c>
      <c r="G102" s="58">
        <v>10000000</v>
      </c>
      <c r="H102" s="71" t="s">
        <v>13</v>
      </c>
      <c r="I102" s="59">
        <v>40780</v>
      </c>
      <c r="J102" s="60">
        <v>50</v>
      </c>
      <c r="K102" s="485">
        <v>10000000</v>
      </c>
      <c r="L102" s="65">
        <f t="shared" si="3"/>
        <v>0</v>
      </c>
      <c r="M102" s="76" t="s">
        <v>1019</v>
      </c>
      <c r="N102" s="209">
        <v>40835</v>
      </c>
      <c r="O102" s="1312" t="s">
        <v>1019</v>
      </c>
      <c r="P102" s="63"/>
      <c r="Q102" s="79" t="s">
        <v>1283</v>
      </c>
      <c r="R102" s="291">
        <v>2525000</v>
      </c>
      <c r="U102" s="1056"/>
      <c r="V102" s="1056"/>
      <c r="W102" s="1056"/>
    </row>
    <row r="103" spans="1:23">
      <c r="A103" s="801">
        <v>49</v>
      </c>
      <c r="B103" s="67">
        <v>39787</v>
      </c>
      <c r="C103" s="68" t="s">
        <v>1737</v>
      </c>
      <c r="D103" s="69" t="s">
        <v>117</v>
      </c>
      <c r="E103" s="71" t="s">
        <v>102</v>
      </c>
      <c r="F103" s="70" t="s">
        <v>287</v>
      </c>
      <c r="G103" s="58">
        <v>9550000</v>
      </c>
      <c r="H103" s="71" t="s">
        <v>13</v>
      </c>
      <c r="I103" s="59">
        <v>40745</v>
      </c>
      <c r="J103" s="60">
        <v>49</v>
      </c>
      <c r="K103" s="485">
        <v>9550000</v>
      </c>
      <c r="L103" s="65">
        <f t="shared" si="3"/>
        <v>0</v>
      </c>
      <c r="M103" s="76" t="s">
        <v>1019</v>
      </c>
      <c r="N103" s="209"/>
      <c r="O103" s="1312"/>
      <c r="P103" s="63"/>
      <c r="Q103" s="79"/>
      <c r="R103" s="291"/>
      <c r="U103" s="1056"/>
      <c r="V103" s="1056"/>
      <c r="W103" s="1056"/>
    </row>
    <row r="104" spans="1:23" ht="28.5">
      <c r="A104" s="801" t="s">
        <v>1999</v>
      </c>
      <c r="B104" s="67">
        <v>39787</v>
      </c>
      <c r="C104" s="68" t="s">
        <v>2000</v>
      </c>
      <c r="D104" s="69" t="s">
        <v>1061</v>
      </c>
      <c r="E104" s="56" t="s">
        <v>46</v>
      </c>
      <c r="F104" s="70" t="s">
        <v>287</v>
      </c>
      <c r="G104" s="58">
        <v>36842000</v>
      </c>
      <c r="H104" s="71" t="s">
        <v>13</v>
      </c>
      <c r="I104" s="59">
        <v>40891</v>
      </c>
      <c r="J104" s="60">
        <v>4</v>
      </c>
      <c r="K104" s="485">
        <v>36842000</v>
      </c>
      <c r="L104" s="65">
        <f t="shared" si="3"/>
        <v>0</v>
      </c>
      <c r="M104" s="76" t="s">
        <v>1019</v>
      </c>
      <c r="N104" s="209"/>
      <c r="O104" s="1312"/>
      <c r="P104" s="63"/>
      <c r="Q104" s="79"/>
      <c r="R104" s="291"/>
      <c r="U104" s="1056"/>
      <c r="V104" s="1056"/>
      <c r="W104" s="1056"/>
    </row>
    <row r="105" spans="1:23" s="106" customFormat="1" ht="28.5">
      <c r="A105" s="801" t="s">
        <v>1589</v>
      </c>
      <c r="B105" s="67">
        <v>39787</v>
      </c>
      <c r="C105" s="68" t="s">
        <v>1738</v>
      </c>
      <c r="D105" s="69" t="s">
        <v>118</v>
      </c>
      <c r="E105" s="56" t="s">
        <v>58</v>
      </c>
      <c r="F105" s="70" t="s">
        <v>287</v>
      </c>
      <c r="G105" s="58">
        <v>37000000</v>
      </c>
      <c r="H105" s="71" t="s">
        <v>13</v>
      </c>
      <c r="I105" s="59">
        <v>40451</v>
      </c>
      <c r="J105" s="60">
        <v>32</v>
      </c>
      <c r="K105" s="1031">
        <v>12119637.369999999</v>
      </c>
      <c r="L105" s="65">
        <v>0</v>
      </c>
      <c r="M105" s="76" t="s">
        <v>1019</v>
      </c>
      <c r="N105" s="209">
        <v>40451</v>
      </c>
      <c r="O105" s="1312" t="s">
        <v>1019</v>
      </c>
      <c r="P105" s="63">
        <v>32</v>
      </c>
      <c r="Q105" s="79" t="s">
        <v>1283</v>
      </c>
      <c r="R105" s="291">
        <v>40000</v>
      </c>
      <c r="U105" s="1056"/>
      <c r="V105" s="1056"/>
      <c r="W105" s="1056"/>
    </row>
    <row r="106" spans="1:23">
      <c r="A106" s="801"/>
      <c r="B106" s="67">
        <v>39787</v>
      </c>
      <c r="C106" s="68" t="s">
        <v>1739</v>
      </c>
      <c r="D106" s="69" t="s">
        <v>119</v>
      </c>
      <c r="E106" s="56" t="s">
        <v>46</v>
      </c>
      <c r="F106" s="70" t="s">
        <v>287</v>
      </c>
      <c r="G106" s="58">
        <v>20649000</v>
      </c>
      <c r="H106" s="71" t="s">
        <v>13</v>
      </c>
      <c r="I106" s="59"/>
      <c r="J106" s="60"/>
      <c r="K106" s="485"/>
      <c r="L106" s="65" t="str">
        <f t="shared" si="3"/>
        <v/>
      </c>
      <c r="M106" s="76"/>
      <c r="N106" s="209"/>
      <c r="O106" s="1312"/>
      <c r="P106" s="63"/>
      <c r="Q106" s="79"/>
      <c r="R106" s="291"/>
      <c r="U106" s="1056"/>
      <c r="V106" s="1056"/>
      <c r="W106" s="1056"/>
    </row>
    <row r="107" spans="1:23">
      <c r="A107" s="801"/>
      <c r="B107" s="67">
        <v>39787</v>
      </c>
      <c r="C107" s="68" t="s">
        <v>1740</v>
      </c>
      <c r="D107" s="69" t="s">
        <v>120</v>
      </c>
      <c r="E107" s="56" t="s">
        <v>31</v>
      </c>
      <c r="F107" s="70" t="s">
        <v>287</v>
      </c>
      <c r="G107" s="58">
        <v>7000000</v>
      </c>
      <c r="H107" s="71" t="s">
        <v>13</v>
      </c>
      <c r="I107" s="59">
        <v>40009</v>
      </c>
      <c r="J107" s="60">
        <v>4</v>
      </c>
      <c r="K107" s="485">
        <v>7000000</v>
      </c>
      <c r="L107" s="65">
        <v>0</v>
      </c>
      <c r="M107" s="76" t="s">
        <v>1019</v>
      </c>
      <c r="N107" s="209">
        <v>40058</v>
      </c>
      <c r="O107" s="1312" t="s">
        <v>1019</v>
      </c>
      <c r="P107" s="63"/>
      <c r="Q107" s="79" t="s">
        <v>1283</v>
      </c>
      <c r="R107" s="291">
        <v>225000</v>
      </c>
      <c r="U107" s="1056"/>
      <c r="V107" s="1056"/>
      <c r="W107" s="1056"/>
    </row>
    <row r="108" spans="1:23">
      <c r="A108" s="801">
        <v>55</v>
      </c>
      <c r="B108" s="67">
        <v>39787</v>
      </c>
      <c r="C108" s="68" t="s">
        <v>1741</v>
      </c>
      <c r="D108" s="69" t="s">
        <v>121</v>
      </c>
      <c r="E108" s="56" t="s">
        <v>58</v>
      </c>
      <c r="F108" s="70" t="s">
        <v>287</v>
      </c>
      <c r="G108" s="58">
        <v>5800000</v>
      </c>
      <c r="H108" s="71" t="s">
        <v>13</v>
      </c>
      <c r="I108" s="59"/>
      <c r="J108" s="60"/>
      <c r="K108" s="485"/>
      <c r="L108" s="65" t="str">
        <f t="shared" ref="L108:L141" si="4">IF($K108&lt;&gt;0,$G108-$K108,"")</f>
        <v/>
      </c>
      <c r="M108" s="76"/>
      <c r="N108" s="209"/>
      <c r="O108" s="1312"/>
      <c r="P108" s="63"/>
      <c r="Q108" s="79"/>
      <c r="R108" s="291"/>
      <c r="U108" s="1056"/>
      <c r="V108" s="1056"/>
      <c r="W108" s="1056"/>
    </row>
    <row r="109" spans="1:23">
      <c r="A109" s="801" t="s">
        <v>2134</v>
      </c>
      <c r="B109" s="67">
        <v>39787</v>
      </c>
      <c r="C109" s="68" t="s">
        <v>1742</v>
      </c>
      <c r="D109" s="69" t="s">
        <v>122</v>
      </c>
      <c r="E109" s="56" t="s">
        <v>28</v>
      </c>
      <c r="F109" s="70" t="s">
        <v>1197</v>
      </c>
      <c r="G109" s="58">
        <v>303000000</v>
      </c>
      <c r="H109" s="71" t="s">
        <v>13</v>
      </c>
      <c r="I109" s="59">
        <v>41135</v>
      </c>
      <c r="J109" s="60">
        <v>118</v>
      </c>
      <c r="K109" s="485">
        <v>113338080.75</v>
      </c>
      <c r="L109" s="65">
        <v>0</v>
      </c>
      <c r="M109" s="76" t="s">
        <v>1019</v>
      </c>
      <c r="N109" s="209"/>
      <c r="O109" s="1312"/>
      <c r="P109" s="63"/>
      <c r="Q109" s="79"/>
      <c r="R109" s="291"/>
      <c r="U109" s="1056"/>
      <c r="V109" s="1056"/>
      <c r="W109" s="1056"/>
    </row>
    <row r="110" spans="1:23">
      <c r="A110" s="801">
        <v>50</v>
      </c>
      <c r="B110" s="67">
        <v>39787</v>
      </c>
      <c r="C110" s="68" t="s">
        <v>1743</v>
      </c>
      <c r="D110" s="69" t="s">
        <v>123</v>
      </c>
      <c r="E110" s="56" t="s">
        <v>19</v>
      </c>
      <c r="F110" s="70" t="s">
        <v>287</v>
      </c>
      <c r="G110" s="58">
        <v>13500000</v>
      </c>
      <c r="H110" s="71" t="s">
        <v>13</v>
      </c>
      <c r="I110" s="59">
        <v>40766</v>
      </c>
      <c r="J110" s="60">
        <v>50</v>
      </c>
      <c r="K110" s="485">
        <v>13500000</v>
      </c>
      <c r="L110" s="65">
        <f t="shared" si="4"/>
        <v>0</v>
      </c>
      <c r="M110" s="76" t="s">
        <v>1019</v>
      </c>
      <c r="N110" s="209">
        <v>40814</v>
      </c>
      <c r="O110" s="1312" t="s">
        <v>1019</v>
      </c>
      <c r="P110" s="63"/>
      <c r="Q110" s="79" t="s">
        <v>1283</v>
      </c>
      <c r="R110" s="291">
        <v>560000</v>
      </c>
      <c r="U110" s="1056"/>
      <c r="V110" s="1056"/>
      <c r="W110" s="1056"/>
    </row>
    <row r="111" spans="1:23">
      <c r="A111" s="801"/>
      <c r="B111" s="326">
        <v>39794</v>
      </c>
      <c r="C111" s="327" t="s">
        <v>1744</v>
      </c>
      <c r="D111" s="328" t="s">
        <v>124</v>
      </c>
      <c r="E111" s="329" t="s">
        <v>125</v>
      </c>
      <c r="F111" s="766" t="s">
        <v>287</v>
      </c>
      <c r="G111" s="58">
        <v>100000000</v>
      </c>
      <c r="H111" s="329" t="s">
        <v>13</v>
      </c>
      <c r="I111" s="59">
        <v>39903</v>
      </c>
      <c r="J111" s="60">
        <v>4</v>
      </c>
      <c r="K111" s="485">
        <v>100000000</v>
      </c>
      <c r="L111" s="65">
        <f t="shared" si="4"/>
        <v>0</v>
      </c>
      <c r="M111" s="76" t="s">
        <v>1019</v>
      </c>
      <c r="N111" s="334">
        <v>39941</v>
      </c>
      <c r="O111" s="767" t="s">
        <v>1019</v>
      </c>
      <c r="P111" s="63"/>
      <c r="Q111" s="79" t="s">
        <v>1283</v>
      </c>
      <c r="R111" s="291">
        <v>1200000</v>
      </c>
      <c r="U111" s="1056"/>
      <c r="V111" s="1056"/>
      <c r="W111" s="1056"/>
    </row>
    <row r="112" spans="1:23">
      <c r="A112" s="801">
        <v>35</v>
      </c>
      <c r="B112" s="326">
        <v>39794</v>
      </c>
      <c r="C112" s="327" t="s">
        <v>1745</v>
      </c>
      <c r="D112" s="328" t="s">
        <v>1041</v>
      </c>
      <c r="E112" s="56" t="s">
        <v>12</v>
      </c>
      <c r="F112" s="766" t="s">
        <v>287</v>
      </c>
      <c r="G112" s="58">
        <v>41279000</v>
      </c>
      <c r="H112" s="329" t="s">
        <v>13</v>
      </c>
      <c r="I112" s="59">
        <v>40571</v>
      </c>
      <c r="J112" s="1032">
        <v>35</v>
      </c>
      <c r="K112" s="485">
        <v>41279000</v>
      </c>
      <c r="L112" s="65">
        <f t="shared" si="4"/>
        <v>0</v>
      </c>
      <c r="M112" s="76" t="s">
        <v>334</v>
      </c>
      <c r="N112" s="331" t="s">
        <v>334</v>
      </c>
      <c r="O112" s="1312" t="s">
        <v>334</v>
      </c>
      <c r="P112" s="332">
        <v>35</v>
      </c>
      <c r="Q112" s="79" t="s">
        <v>1226</v>
      </c>
      <c r="R112" s="291" t="s">
        <v>334</v>
      </c>
      <c r="U112" s="1056"/>
      <c r="V112" s="1056"/>
      <c r="W112" s="1056"/>
    </row>
    <row r="113" spans="1:23">
      <c r="A113" s="801"/>
      <c r="B113" s="326">
        <v>39794</v>
      </c>
      <c r="C113" s="327" t="s">
        <v>1746</v>
      </c>
      <c r="D113" s="328" t="s">
        <v>27</v>
      </c>
      <c r="E113" s="56" t="s">
        <v>28</v>
      </c>
      <c r="F113" s="766" t="s">
        <v>287</v>
      </c>
      <c r="G113" s="58">
        <v>6500000</v>
      </c>
      <c r="H113" s="329" t="s">
        <v>13</v>
      </c>
      <c r="I113" s="59"/>
      <c r="J113" s="1032"/>
      <c r="K113" s="485"/>
      <c r="L113" s="65" t="str">
        <f t="shared" si="4"/>
        <v/>
      </c>
      <c r="M113" s="76"/>
      <c r="N113" s="331"/>
      <c r="O113" s="1312"/>
      <c r="P113" s="332"/>
      <c r="Q113" s="79"/>
      <c r="R113" s="291"/>
      <c r="U113" s="1056"/>
      <c r="V113" s="1056"/>
      <c r="W113" s="1056"/>
    </row>
    <row r="114" spans="1:23">
      <c r="A114" s="801"/>
      <c r="B114" s="326">
        <v>39794</v>
      </c>
      <c r="C114" s="327" t="s">
        <v>1747</v>
      </c>
      <c r="D114" s="328" t="s">
        <v>126</v>
      </c>
      <c r="E114" s="56" t="s">
        <v>19</v>
      </c>
      <c r="F114" s="766" t="s">
        <v>287</v>
      </c>
      <c r="G114" s="58">
        <v>235000000</v>
      </c>
      <c r="H114" s="329" t="s">
        <v>13</v>
      </c>
      <c r="I114" s="59">
        <v>40170</v>
      </c>
      <c r="J114" s="1032">
        <v>5</v>
      </c>
      <c r="K114" s="485">
        <v>235000000</v>
      </c>
      <c r="L114" s="65">
        <f t="shared" si="4"/>
        <v>0</v>
      </c>
      <c r="M114" s="76" t="s">
        <v>1019</v>
      </c>
      <c r="N114" s="331">
        <v>40345</v>
      </c>
      <c r="O114" s="1312" t="s">
        <v>1019</v>
      </c>
      <c r="P114" s="332">
        <v>9</v>
      </c>
      <c r="Q114" s="79" t="s">
        <v>1283</v>
      </c>
      <c r="R114" s="291">
        <v>6820000</v>
      </c>
      <c r="U114" s="1056"/>
      <c r="V114" s="1056"/>
      <c r="W114" s="1056"/>
    </row>
    <row r="115" spans="1:23" ht="28.5">
      <c r="A115" s="801" t="s">
        <v>2069</v>
      </c>
      <c r="B115" s="326">
        <v>39794</v>
      </c>
      <c r="C115" s="327" t="s">
        <v>1748</v>
      </c>
      <c r="D115" s="328" t="s">
        <v>127</v>
      </c>
      <c r="E115" s="56" t="s">
        <v>43</v>
      </c>
      <c r="F115" s="766" t="s">
        <v>287</v>
      </c>
      <c r="G115" s="58">
        <v>25223000</v>
      </c>
      <c r="H115" s="329" t="s">
        <v>13</v>
      </c>
      <c r="I115" s="59">
        <v>41073</v>
      </c>
      <c r="J115" s="1032">
        <v>88</v>
      </c>
      <c r="K115" s="485">
        <v>21863749.5</v>
      </c>
      <c r="L115" s="65">
        <v>0</v>
      </c>
      <c r="M115" s="76" t="s">
        <v>1019</v>
      </c>
      <c r="N115" s="331">
        <v>41108</v>
      </c>
      <c r="O115" s="1312" t="s">
        <v>1019</v>
      </c>
      <c r="P115" s="332"/>
      <c r="Q115" s="79" t="s">
        <v>1283</v>
      </c>
      <c r="R115" s="291">
        <v>860326</v>
      </c>
      <c r="U115" s="1056"/>
      <c r="V115" s="1056"/>
      <c r="W115" s="1056"/>
    </row>
    <row r="116" spans="1:23" ht="28.5">
      <c r="A116" s="801" t="s">
        <v>1866</v>
      </c>
      <c r="B116" s="326">
        <v>39794</v>
      </c>
      <c r="C116" s="328" t="s">
        <v>1867</v>
      </c>
      <c r="D116" s="328" t="s">
        <v>128</v>
      </c>
      <c r="E116" s="329" t="s">
        <v>129</v>
      </c>
      <c r="F116" s="766" t="s">
        <v>287</v>
      </c>
      <c r="G116" s="58">
        <v>330000000</v>
      </c>
      <c r="H116" s="329" t="s">
        <v>13</v>
      </c>
      <c r="I116" s="59">
        <v>40676</v>
      </c>
      <c r="J116" s="1032">
        <v>43</v>
      </c>
      <c r="K116" s="485">
        <f>G116</f>
        <v>330000000</v>
      </c>
      <c r="L116" s="65">
        <f t="shared" si="4"/>
        <v>0</v>
      </c>
      <c r="M116" s="76" t="s">
        <v>1019</v>
      </c>
      <c r="N116" s="331"/>
      <c r="O116" s="1312"/>
      <c r="P116" s="332"/>
      <c r="Q116" s="79"/>
      <c r="R116" s="291"/>
      <c r="U116" s="1056"/>
      <c r="V116" s="1056"/>
      <c r="W116" s="1056"/>
    </row>
    <row r="117" spans="1:23" ht="28.5">
      <c r="A117" s="1362"/>
      <c r="B117" s="1461">
        <v>39794</v>
      </c>
      <c r="C117" s="1523" t="s">
        <v>1749</v>
      </c>
      <c r="D117" s="1555" t="s">
        <v>130</v>
      </c>
      <c r="E117" s="1463" t="s">
        <v>131</v>
      </c>
      <c r="F117" s="1528" t="s">
        <v>287</v>
      </c>
      <c r="G117" s="1455">
        <v>300000000</v>
      </c>
      <c r="H117" s="1463" t="s">
        <v>13</v>
      </c>
      <c r="I117" s="59">
        <v>40289</v>
      </c>
      <c r="J117" s="1032">
        <v>4</v>
      </c>
      <c r="K117" s="485">
        <v>200000000</v>
      </c>
      <c r="L117" s="65">
        <f t="shared" si="4"/>
        <v>100000000</v>
      </c>
      <c r="M117" s="76" t="s">
        <v>190</v>
      </c>
      <c r="N117" s="1486">
        <v>40562</v>
      </c>
      <c r="O117" s="1404" t="s">
        <v>1019</v>
      </c>
      <c r="P117" s="1530"/>
      <c r="Q117" s="1421" t="s">
        <v>1283</v>
      </c>
      <c r="R117" s="1396">
        <v>5269179.3600000003</v>
      </c>
      <c r="U117" s="1056"/>
      <c r="V117" s="1056"/>
      <c r="W117" s="1056"/>
    </row>
    <row r="118" spans="1:23">
      <c r="A118" s="1363"/>
      <c r="B118" s="1462"/>
      <c r="C118" s="1524"/>
      <c r="D118" s="1556"/>
      <c r="E118" s="1464"/>
      <c r="F118" s="1529"/>
      <c r="G118" s="1456"/>
      <c r="H118" s="1464"/>
      <c r="I118" s="59">
        <v>40534</v>
      </c>
      <c r="J118" s="1032">
        <v>4</v>
      </c>
      <c r="K118" s="485">
        <v>100000000</v>
      </c>
      <c r="L118" s="65">
        <v>0</v>
      </c>
      <c r="M118" s="76" t="s">
        <v>1019</v>
      </c>
      <c r="N118" s="1487"/>
      <c r="O118" s="1406"/>
      <c r="P118" s="1531"/>
      <c r="Q118" s="1423"/>
      <c r="R118" s="1398"/>
      <c r="U118" s="1056"/>
      <c r="V118" s="1056"/>
      <c r="W118" s="1056"/>
    </row>
    <row r="119" spans="1:23">
      <c r="A119" s="801"/>
      <c r="B119" s="326">
        <v>39794</v>
      </c>
      <c r="C119" s="327" t="s">
        <v>1750</v>
      </c>
      <c r="D119" s="328" t="s">
        <v>14</v>
      </c>
      <c r="E119" s="56" t="s">
        <v>15</v>
      </c>
      <c r="F119" s="766" t="s">
        <v>287</v>
      </c>
      <c r="G119" s="58">
        <v>120000000</v>
      </c>
      <c r="H119" s="329" t="s">
        <v>13</v>
      </c>
      <c r="I119" s="59">
        <v>39903</v>
      </c>
      <c r="J119" s="60">
        <v>4</v>
      </c>
      <c r="K119" s="485">
        <v>120000000</v>
      </c>
      <c r="L119" s="65">
        <f t="shared" si="4"/>
        <v>0</v>
      </c>
      <c r="M119" s="76" t="s">
        <v>1019</v>
      </c>
      <c r="N119" s="331">
        <v>40247</v>
      </c>
      <c r="O119" s="1312" t="s">
        <v>1019</v>
      </c>
      <c r="P119" s="63"/>
      <c r="Q119" s="79" t="s">
        <v>1284</v>
      </c>
      <c r="R119" s="291">
        <v>11150939.74</v>
      </c>
      <c r="U119" s="1056"/>
      <c r="V119" s="1056"/>
      <c r="W119" s="1056"/>
    </row>
    <row r="120" spans="1:23">
      <c r="A120" s="801"/>
      <c r="B120" s="326">
        <v>39794</v>
      </c>
      <c r="C120" s="327" t="s">
        <v>1751</v>
      </c>
      <c r="D120" s="328" t="s">
        <v>132</v>
      </c>
      <c r="E120" s="56" t="s">
        <v>69</v>
      </c>
      <c r="F120" s="766" t="s">
        <v>287</v>
      </c>
      <c r="G120" s="58">
        <v>18400000</v>
      </c>
      <c r="H120" s="329" t="s">
        <v>13</v>
      </c>
      <c r="I120" s="59"/>
      <c r="J120" s="1032"/>
      <c r="K120" s="485"/>
      <c r="L120" s="65" t="str">
        <f t="shared" si="4"/>
        <v/>
      </c>
      <c r="M120" s="76"/>
      <c r="N120" s="331"/>
      <c r="O120" s="1312"/>
      <c r="P120" s="332"/>
      <c r="Q120" s="79"/>
      <c r="R120" s="291"/>
      <c r="U120" s="1056"/>
      <c r="V120" s="1056"/>
      <c r="W120" s="1056"/>
    </row>
    <row r="121" spans="1:23">
      <c r="A121" s="801"/>
      <c r="B121" s="326">
        <v>39794</v>
      </c>
      <c r="C121" s="327" t="s">
        <v>1752</v>
      </c>
      <c r="D121" s="328" t="s">
        <v>133</v>
      </c>
      <c r="E121" s="329" t="s">
        <v>134</v>
      </c>
      <c r="F121" s="766" t="s">
        <v>287</v>
      </c>
      <c r="G121" s="58">
        <v>300000000</v>
      </c>
      <c r="H121" s="329" t="s">
        <v>13</v>
      </c>
      <c r="I121" s="59"/>
      <c r="J121" s="1032"/>
      <c r="K121" s="485"/>
      <c r="L121" s="65" t="str">
        <f t="shared" si="4"/>
        <v/>
      </c>
      <c r="M121" s="76"/>
      <c r="N121" s="331"/>
      <c r="O121" s="1312"/>
      <c r="P121" s="332"/>
      <c r="Q121" s="79"/>
      <c r="R121" s="291"/>
      <c r="U121" s="1056"/>
      <c r="V121" s="1056"/>
      <c r="W121" s="1056"/>
    </row>
    <row r="122" spans="1:23">
      <c r="A122" s="801"/>
      <c r="B122" s="326">
        <v>39794</v>
      </c>
      <c r="C122" s="327" t="s">
        <v>1753</v>
      </c>
      <c r="D122" s="328" t="s">
        <v>42</v>
      </c>
      <c r="E122" s="329" t="s">
        <v>125</v>
      </c>
      <c r="F122" s="766" t="s">
        <v>287</v>
      </c>
      <c r="G122" s="58">
        <v>21500000</v>
      </c>
      <c r="H122" s="329" t="s">
        <v>13</v>
      </c>
      <c r="I122" s="59">
        <v>41164</v>
      </c>
      <c r="J122" s="1032">
        <v>4</v>
      </c>
      <c r="K122" s="485">
        <v>21500000</v>
      </c>
      <c r="L122" s="65">
        <f t="shared" si="4"/>
        <v>0</v>
      </c>
      <c r="M122" s="76" t="s">
        <v>1019</v>
      </c>
      <c r="N122" s="331">
        <v>41164</v>
      </c>
      <c r="O122" s="1312" t="s">
        <v>1019</v>
      </c>
      <c r="P122" s="332"/>
      <c r="Q122" s="79" t="s">
        <v>1283</v>
      </c>
      <c r="R122" s="291">
        <v>1800000</v>
      </c>
      <c r="U122" s="1056"/>
      <c r="V122" s="1056"/>
      <c r="W122" s="1056"/>
    </row>
    <row r="123" spans="1:23">
      <c r="A123" s="801"/>
      <c r="B123" s="326">
        <v>39794</v>
      </c>
      <c r="C123" s="327" t="s">
        <v>1754</v>
      </c>
      <c r="D123" s="328" t="s">
        <v>135</v>
      </c>
      <c r="E123" s="329" t="s">
        <v>136</v>
      </c>
      <c r="F123" s="766" t="s">
        <v>287</v>
      </c>
      <c r="G123" s="58">
        <v>75000000</v>
      </c>
      <c r="H123" s="329" t="s">
        <v>13</v>
      </c>
      <c r="I123" s="59">
        <v>40121</v>
      </c>
      <c r="J123" s="1032">
        <v>4</v>
      </c>
      <c r="K123" s="485">
        <v>75000000</v>
      </c>
      <c r="L123" s="65">
        <f t="shared" si="4"/>
        <v>0</v>
      </c>
      <c r="M123" s="76" t="s">
        <v>1019</v>
      </c>
      <c r="N123" s="331">
        <v>40141</v>
      </c>
      <c r="O123" s="1312" t="s">
        <v>1019</v>
      </c>
      <c r="P123" s="332"/>
      <c r="Q123" s="79" t="s">
        <v>1283</v>
      </c>
      <c r="R123" s="291">
        <v>2650000</v>
      </c>
      <c r="U123" s="1056"/>
      <c r="V123" s="1056"/>
      <c r="W123" s="1056"/>
    </row>
    <row r="124" spans="1:23" ht="28.5">
      <c r="A124" s="801" t="s">
        <v>1993</v>
      </c>
      <c r="B124" s="326">
        <v>39794</v>
      </c>
      <c r="C124" s="328" t="s">
        <v>1992</v>
      </c>
      <c r="D124" s="328" t="s">
        <v>26</v>
      </c>
      <c r="E124" s="56" t="s">
        <v>19</v>
      </c>
      <c r="F124" s="766" t="s">
        <v>287</v>
      </c>
      <c r="G124" s="58">
        <v>55000000</v>
      </c>
      <c r="H124" s="329" t="s">
        <v>13</v>
      </c>
      <c r="I124" s="59">
        <v>41087</v>
      </c>
      <c r="J124" s="1032">
        <v>4</v>
      </c>
      <c r="K124" s="485">
        <v>55000000</v>
      </c>
      <c r="L124" s="65">
        <f t="shared" si="4"/>
        <v>0</v>
      </c>
      <c r="M124" s="76" t="s">
        <v>1019</v>
      </c>
      <c r="N124" s="331"/>
      <c r="O124" s="1312"/>
      <c r="P124" s="332"/>
      <c r="Q124" s="79"/>
      <c r="R124" s="291"/>
      <c r="U124" s="1056"/>
      <c r="V124" s="1056"/>
      <c r="W124" s="1056"/>
    </row>
    <row r="125" spans="1:23">
      <c r="A125" s="801"/>
      <c r="B125" s="326">
        <v>39794</v>
      </c>
      <c r="C125" s="327" t="s">
        <v>1755</v>
      </c>
      <c r="D125" s="328" t="s">
        <v>137</v>
      </c>
      <c r="E125" s="56" t="s">
        <v>12</v>
      </c>
      <c r="F125" s="766" t="s">
        <v>287</v>
      </c>
      <c r="G125" s="58">
        <v>52372000</v>
      </c>
      <c r="H125" s="329" t="s">
        <v>13</v>
      </c>
      <c r="I125" s="59"/>
      <c r="J125" s="1032"/>
      <c r="K125" s="485"/>
      <c r="L125" s="65" t="str">
        <f t="shared" si="4"/>
        <v/>
      </c>
      <c r="M125" s="76"/>
      <c r="N125" s="331"/>
      <c r="O125" s="1312"/>
      <c r="P125" s="332"/>
      <c r="Q125" s="79"/>
      <c r="R125" s="291"/>
      <c r="U125" s="1056"/>
      <c r="V125" s="1056"/>
      <c r="W125" s="1056"/>
    </row>
    <row r="126" spans="1:23">
      <c r="A126" s="801"/>
      <c r="B126" s="326">
        <v>39794</v>
      </c>
      <c r="C126" s="327" t="s">
        <v>1756</v>
      </c>
      <c r="D126" s="328" t="s">
        <v>92</v>
      </c>
      <c r="E126" s="56" t="s">
        <v>35</v>
      </c>
      <c r="F126" s="766" t="s">
        <v>287</v>
      </c>
      <c r="G126" s="58">
        <v>125198000</v>
      </c>
      <c r="H126" s="329" t="s">
        <v>13</v>
      </c>
      <c r="I126" s="59">
        <v>39938</v>
      </c>
      <c r="J126" s="60">
        <v>4</v>
      </c>
      <c r="K126" s="485">
        <v>125198000</v>
      </c>
      <c r="L126" s="65">
        <f t="shared" si="4"/>
        <v>0</v>
      </c>
      <c r="M126" s="76" t="s">
        <v>1019</v>
      </c>
      <c r="N126" s="331">
        <v>40338</v>
      </c>
      <c r="O126" s="1312" t="s">
        <v>1019</v>
      </c>
      <c r="P126" s="63"/>
      <c r="Q126" s="79" t="s">
        <v>1284</v>
      </c>
      <c r="R126" s="291">
        <v>2857914.52</v>
      </c>
      <c r="U126" s="1056"/>
      <c r="V126" s="1056"/>
      <c r="W126" s="1056"/>
    </row>
    <row r="127" spans="1:23">
      <c r="A127" s="801"/>
      <c r="B127" s="326">
        <v>39794</v>
      </c>
      <c r="C127" s="327" t="s">
        <v>1757</v>
      </c>
      <c r="D127" s="328" t="s">
        <v>128</v>
      </c>
      <c r="E127" s="329" t="s">
        <v>129</v>
      </c>
      <c r="F127" s="766" t="s">
        <v>287</v>
      </c>
      <c r="G127" s="58">
        <v>45220000</v>
      </c>
      <c r="H127" s="329" t="s">
        <v>13</v>
      </c>
      <c r="I127" s="59">
        <v>40247</v>
      </c>
      <c r="J127" s="1032">
        <v>5</v>
      </c>
      <c r="K127" s="485">
        <v>45220000</v>
      </c>
      <c r="L127" s="65">
        <f t="shared" si="4"/>
        <v>0</v>
      </c>
      <c r="M127" s="76" t="s">
        <v>1019</v>
      </c>
      <c r="N127" s="331">
        <v>40429</v>
      </c>
      <c r="O127" s="1312" t="s">
        <v>1019</v>
      </c>
      <c r="P127" s="332">
        <v>9</v>
      </c>
      <c r="Q127" s="79" t="s">
        <v>1283</v>
      </c>
      <c r="R127" s="291">
        <v>4753984.55</v>
      </c>
      <c r="U127" s="1056"/>
      <c r="V127" s="1056"/>
      <c r="W127" s="1056"/>
    </row>
    <row r="128" spans="1:23">
      <c r="A128" s="801">
        <v>50</v>
      </c>
      <c r="B128" s="326">
        <v>39794</v>
      </c>
      <c r="C128" s="327" t="s">
        <v>1758</v>
      </c>
      <c r="D128" s="328" t="s">
        <v>138</v>
      </c>
      <c r="E128" s="56" t="s">
        <v>39</v>
      </c>
      <c r="F128" s="766" t="s">
        <v>287</v>
      </c>
      <c r="G128" s="58">
        <v>76458000</v>
      </c>
      <c r="H128" s="329" t="s">
        <v>13</v>
      </c>
      <c r="I128" s="59">
        <v>40808</v>
      </c>
      <c r="J128" s="1032">
        <v>50</v>
      </c>
      <c r="K128" s="485">
        <v>76458000</v>
      </c>
      <c r="L128" s="65">
        <f t="shared" si="4"/>
        <v>0</v>
      </c>
      <c r="M128" s="76" t="s">
        <v>1019</v>
      </c>
      <c r="N128" s="331"/>
      <c r="O128" s="1312"/>
      <c r="P128" s="332"/>
      <c r="Q128" s="79"/>
      <c r="R128" s="291"/>
      <c r="U128" s="1056"/>
      <c r="V128" s="1056"/>
      <c r="W128" s="1056"/>
    </row>
    <row r="129" spans="1:23" ht="28.5">
      <c r="A129" s="801" t="s">
        <v>2019</v>
      </c>
      <c r="B129" s="326">
        <v>39794</v>
      </c>
      <c r="C129" s="327" t="s">
        <v>1759</v>
      </c>
      <c r="D129" s="328" t="s">
        <v>26</v>
      </c>
      <c r="E129" s="56" t="s">
        <v>19</v>
      </c>
      <c r="F129" s="766" t="s">
        <v>287</v>
      </c>
      <c r="G129" s="58">
        <v>62158000</v>
      </c>
      <c r="H129" s="329" t="s">
        <v>13</v>
      </c>
      <c r="I129" s="59">
        <v>40996</v>
      </c>
      <c r="J129" s="1032">
        <v>76</v>
      </c>
      <c r="K129" s="485">
        <v>57766994.159999996</v>
      </c>
      <c r="L129" s="65">
        <v>0</v>
      </c>
      <c r="M129" s="76" t="s">
        <v>1019</v>
      </c>
      <c r="N129" s="331">
        <v>41080</v>
      </c>
      <c r="O129" s="1312" t="s">
        <v>1019</v>
      </c>
      <c r="P129" s="332"/>
      <c r="Q129" s="79" t="s">
        <v>1283</v>
      </c>
      <c r="R129" s="291">
        <v>760000</v>
      </c>
      <c r="U129" s="1056"/>
      <c r="V129" s="1056"/>
      <c r="W129" s="1056"/>
    </row>
    <row r="130" spans="1:23">
      <c r="A130" s="801"/>
      <c r="B130" s="326">
        <v>39794</v>
      </c>
      <c r="C130" s="327" t="s">
        <v>1760</v>
      </c>
      <c r="D130" s="328" t="s">
        <v>139</v>
      </c>
      <c r="E130" s="56" t="s">
        <v>39</v>
      </c>
      <c r="F130" s="766" t="s">
        <v>287</v>
      </c>
      <c r="G130" s="58">
        <v>16019000</v>
      </c>
      <c r="H130" s="329" t="s">
        <v>13</v>
      </c>
      <c r="I130" s="59"/>
      <c r="J130" s="1032"/>
      <c r="K130" s="485"/>
      <c r="L130" s="65" t="str">
        <f t="shared" si="4"/>
        <v/>
      </c>
      <c r="M130" s="76"/>
      <c r="N130" s="331"/>
      <c r="O130" s="1312"/>
      <c r="P130" s="332"/>
      <c r="Q130" s="79"/>
      <c r="R130" s="291"/>
      <c r="U130" s="1056"/>
      <c r="V130" s="1056"/>
      <c r="W130" s="1056"/>
    </row>
    <row r="131" spans="1:23" s="106" customFormat="1" ht="28.5">
      <c r="A131" s="801">
        <v>22</v>
      </c>
      <c r="B131" s="326">
        <v>39794</v>
      </c>
      <c r="C131" s="327" t="s">
        <v>1761</v>
      </c>
      <c r="D131" s="328" t="s">
        <v>140</v>
      </c>
      <c r="E131" s="329" t="s">
        <v>134</v>
      </c>
      <c r="F131" s="330" t="s">
        <v>1409</v>
      </c>
      <c r="G131" s="58">
        <v>74426000</v>
      </c>
      <c r="H131" s="329" t="s">
        <v>13</v>
      </c>
      <c r="I131" s="59"/>
      <c r="J131" s="1032"/>
      <c r="K131" s="485"/>
      <c r="L131" s="65" t="str">
        <f t="shared" si="4"/>
        <v/>
      </c>
      <c r="M131" s="76"/>
      <c r="N131" s="331"/>
      <c r="O131" s="1312"/>
      <c r="P131" s="332"/>
      <c r="Q131" s="79"/>
      <c r="R131" s="291"/>
      <c r="U131" s="1056"/>
      <c r="V131" s="1056"/>
      <c r="W131" s="1056"/>
    </row>
    <row r="132" spans="1:23" ht="28.5">
      <c r="A132" s="1362"/>
      <c r="B132" s="1461">
        <v>39794</v>
      </c>
      <c r="C132" s="1578" t="s">
        <v>1762</v>
      </c>
      <c r="D132" s="1580" t="s">
        <v>141</v>
      </c>
      <c r="E132" s="1372" t="s">
        <v>41</v>
      </c>
      <c r="F132" s="1582" t="s">
        <v>287</v>
      </c>
      <c r="G132" s="1440">
        <v>95000000</v>
      </c>
      <c r="H132" s="1463" t="s">
        <v>13</v>
      </c>
      <c r="I132" s="59">
        <v>40905</v>
      </c>
      <c r="J132" s="1032">
        <v>4</v>
      </c>
      <c r="K132" s="485">
        <v>23750000</v>
      </c>
      <c r="L132" s="65">
        <f t="shared" si="4"/>
        <v>71250000</v>
      </c>
      <c r="M132" s="76" t="s">
        <v>190</v>
      </c>
      <c r="N132" s="1486">
        <v>41108</v>
      </c>
      <c r="O132" s="1404" t="s">
        <v>1019</v>
      </c>
      <c r="P132" s="1530"/>
      <c r="Q132" s="1421" t="s">
        <v>1283</v>
      </c>
      <c r="R132" s="1396">
        <v>755000</v>
      </c>
      <c r="U132" s="1056"/>
      <c r="V132" s="1056"/>
      <c r="W132" s="1056"/>
    </row>
    <row r="133" spans="1:23" ht="22.5" customHeight="1">
      <c r="A133" s="1363"/>
      <c r="B133" s="1462"/>
      <c r="C133" s="1579"/>
      <c r="D133" s="1581"/>
      <c r="E133" s="1373"/>
      <c r="F133" s="1583"/>
      <c r="G133" s="1441"/>
      <c r="H133" s="1464"/>
      <c r="I133" s="59">
        <v>41080</v>
      </c>
      <c r="J133" s="1032">
        <v>4</v>
      </c>
      <c r="K133" s="485">
        <v>71250000</v>
      </c>
      <c r="L133" s="65">
        <f>L132-K133</f>
        <v>0</v>
      </c>
      <c r="M133" s="76" t="s">
        <v>1019</v>
      </c>
      <c r="N133" s="1487"/>
      <c r="O133" s="1406"/>
      <c r="P133" s="1531"/>
      <c r="Q133" s="1423"/>
      <c r="R133" s="1398"/>
      <c r="U133" s="1056"/>
      <c r="V133" s="1056"/>
      <c r="W133" s="1056"/>
    </row>
    <row r="134" spans="1:23">
      <c r="A134" s="801"/>
      <c r="B134" s="326">
        <v>39794</v>
      </c>
      <c r="C134" s="327" t="s">
        <v>1763</v>
      </c>
      <c r="D134" s="328" t="s">
        <v>142</v>
      </c>
      <c r="E134" s="56" t="s">
        <v>64</v>
      </c>
      <c r="F134" s="766" t="s">
        <v>287</v>
      </c>
      <c r="G134" s="58">
        <v>10000000</v>
      </c>
      <c r="H134" s="329" t="s">
        <v>13</v>
      </c>
      <c r="I134" s="59">
        <v>40275</v>
      </c>
      <c r="J134" s="1032">
        <v>4</v>
      </c>
      <c r="K134" s="485">
        <v>10000000</v>
      </c>
      <c r="L134" s="65">
        <f t="shared" si="4"/>
        <v>0</v>
      </c>
      <c r="M134" s="76" t="s">
        <v>1019</v>
      </c>
      <c r="N134" s="331">
        <v>40275</v>
      </c>
      <c r="O134" s="1312" t="s">
        <v>1019</v>
      </c>
      <c r="P134" s="332"/>
      <c r="Q134" s="79" t="s">
        <v>1283</v>
      </c>
      <c r="R134" s="291">
        <v>1488046.41</v>
      </c>
      <c r="U134" s="1056"/>
      <c r="V134" s="1056"/>
      <c r="W134" s="1056"/>
    </row>
    <row r="135" spans="1:23">
      <c r="A135" s="801"/>
      <c r="B135" s="326">
        <v>39794</v>
      </c>
      <c r="C135" s="327" t="s">
        <v>1764</v>
      </c>
      <c r="D135" s="328" t="s">
        <v>143</v>
      </c>
      <c r="E135" s="329" t="s">
        <v>131</v>
      </c>
      <c r="F135" s="766" t="s">
        <v>287</v>
      </c>
      <c r="G135" s="58">
        <v>150000000</v>
      </c>
      <c r="H135" s="329" t="s">
        <v>13</v>
      </c>
      <c r="I135" s="59">
        <v>40618</v>
      </c>
      <c r="J135" s="1032">
        <v>4</v>
      </c>
      <c r="K135" s="485">
        <v>150000000</v>
      </c>
      <c r="L135" s="65">
        <f t="shared" si="4"/>
        <v>0</v>
      </c>
      <c r="M135" s="76" t="s">
        <v>1019</v>
      </c>
      <c r="N135" s="331">
        <v>40646</v>
      </c>
      <c r="O135" s="1312" t="s">
        <v>1019</v>
      </c>
      <c r="P135" s="332">
        <v>9</v>
      </c>
      <c r="Q135" s="79" t="s">
        <v>1283</v>
      </c>
      <c r="R135" s="291">
        <v>1000000</v>
      </c>
      <c r="U135" s="1056"/>
      <c r="V135" s="1056"/>
      <c r="W135" s="1056"/>
    </row>
    <row r="136" spans="1:23">
      <c r="A136" s="801"/>
      <c r="B136" s="326">
        <v>39794</v>
      </c>
      <c r="C136" s="327" t="s">
        <v>1765</v>
      </c>
      <c r="D136" s="328" t="s">
        <v>144</v>
      </c>
      <c r="E136" s="329" t="s">
        <v>145</v>
      </c>
      <c r="F136" s="766" t="s">
        <v>287</v>
      </c>
      <c r="G136" s="58">
        <v>4227000</v>
      </c>
      <c r="H136" s="329" t="s">
        <v>13</v>
      </c>
      <c r="I136" s="59"/>
      <c r="J136" s="1032"/>
      <c r="K136" s="485"/>
      <c r="L136" s="65" t="str">
        <f t="shared" si="4"/>
        <v/>
      </c>
      <c r="M136" s="76"/>
      <c r="N136" s="331"/>
      <c r="O136" s="1312"/>
      <c r="P136" s="332"/>
      <c r="Q136" s="79"/>
      <c r="R136" s="291"/>
      <c r="U136" s="1056"/>
      <c r="V136" s="1056"/>
      <c r="W136" s="1056"/>
    </row>
    <row r="137" spans="1:23">
      <c r="A137" s="801">
        <v>50</v>
      </c>
      <c r="B137" s="326">
        <v>39794</v>
      </c>
      <c r="C137" s="327" t="s">
        <v>1766</v>
      </c>
      <c r="D137" s="328" t="s">
        <v>146</v>
      </c>
      <c r="E137" s="56" t="s">
        <v>12</v>
      </c>
      <c r="F137" s="766" t="s">
        <v>287</v>
      </c>
      <c r="G137" s="58">
        <v>20500000</v>
      </c>
      <c r="H137" s="329" t="s">
        <v>13</v>
      </c>
      <c r="I137" s="59">
        <v>40808</v>
      </c>
      <c r="J137" s="1032">
        <v>50</v>
      </c>
      <c r="K137" s="485">
        <v>20500000</v>
      </c>
      <c r="L137" s="65">
        <f t="shared" si="4"/>
        <v>0</v>
      </c>
      <c r="M137" s="76" t="s">
        <v>1019</v>
      </c>
      <c r="N137" s="331">
        <v>40856</v>
      </c>
      <c r="O137" s="1312" t="s">
        <v>1019</v>
      </c>
      <c r="P137" s="332"/>
      <c r="Q137" s="79" t="s">
        <v>1283</v>
      </c>
      <c r="R137" s="291">
        <v>225157</v>
      </c>
      <c r="U137" s="1056"/>
      <c r="V137" s="1056"/>
      <c r="W137" s="1056"/>
    </row>
    <row r="138" spans="1:23">
      <c r="A138" s="801"/>
      <c r="B138" s="326">
        <v>39794</v>
      </c>
      <c r="C138" s="327" t="s">
        <v>1767</v>
      </c>
      <c r="D138" s="328" t="s">
        <v>147</v>
      </c>
      <c r="E138" s="56" t="s">
        <v>39</v>
      </c>
      <c r="F138" s="766" t="s">
        <v>287</v>
      </c>
      <c r="G138" s="58">
        <v>71000000</v>
      </c>
      <c r="H138" s="329" t="s">
        <v>13</v>
      </c>
      <c r="I138" s="59"/>
      <c r="J138" s="1032"/>
      <c r="K138" s="485"/>
      <c r="L138" s="65" t="str">
        <f t="shared" si="4"/>
        <v/>
      </c>
      <c r="M138" s="76"/>
      <c r="N138" s="331"/>
      <c r="O138" s="1312"/>
      <c r="P138" s="332"/>
      <c r="Q138" s="79"/>
      <c r="R138" s="291"/>
      <c r="U138" s="1056"/>
      <c r="V138" s="1056"/>
      <c r="W138" s="1056"/>
    </row>
    <row r="139" spans="1:23">
      <c r="A139" s="801"/>
      <c r="B139" s="326">
        <v>39794</v>
      </c>
      <c r="C139" s="327" t="s">
        <v>1768</v>
      </c>
      <c r="D139" s="328" t="s">
        <v>148</v>
      </c>
      <c r="E139" s="329" t="s">
        <v>131</v>
      </c>
      <c r="F139" s="766" t="s">
        <v>287</v>
      </c>
      <c r="G139" s="58">
        <v>7000000</v>
      </c>
      <c r="H139" s="329" t="s">
        <v>13</v>
      </c>
      <c r="I139" s="59"/>
      <c r="J139" s="1032"/>
      <c r="K139" s="485"/>
      <c r="L139" s="65" t="str">
        <f t="shared" si="4"/>
        <v/>
      </c>
      <c r="M139" s="76"/>
      <c r="N139" s="331"/>
      <c r="O139" s="1312"/>
      <c r="P139" s="332"/>
      <c r="Q139" s="79"/>
      <c r="R139" s="291"/>
      <c r="U139" s="1056"/>
      <c r="V139" s="1056"/>
      <c r="W139" s="1056"/>
    </row>
    <row r="140" spans="1:23">
      <c r="A140" s="801"/>
      <c r="B140" s="326">
        <v>39794</v>
      </c>
      <c r="C140" s="327" t="s">
        <v>1769</v>
      </c>
      <c r="D140" s="328" t="s">
        <v>149</v>
      </c>
      <c r="E140" s="56" t="s">
        <v>17</v>
      </c>
      <c r="F140" s="766" t="s">
        <v>287</v>
      </c>
      <c r="G140" s="58">
        <v>15000000</v>
      </c>
      <c r="H140" s="329" t="s">
        <v>13</v>
      </c>
      <c r="I140" s="59">
        <v>40135</v>
      </c>
      <c r="J140" s="1032">
        <v>4</v>
      </c>
      <c r="K140" s="485">
        <v>15000000</v>
      </c>
      <c r="L140" s="65">
        <f t="shared" si="4"/>
        <v>0</v>
      </c>
      <c r="M140" s="76" t="s">
        <v>1019</v>
      </c>
      <c r="N140" s="331">
        <v>40163</v>
      </c>
      <c r="O140" s="1312" t="s">
        <v>1019</v>
      </c>
      <c r="P140" s="332"/>
      <c r="Q140" s="79" t="s">
        <v>1283</v>
      </c>
      <c r="R140" s="291">
        <v>560000</v>
      </c>
      <c r="U140" s="1056"/>
      <c r="V140" s="1056"/>
      <c r="W140" s="1056"/>
    </row>
    <row r="141" spans="1:23">
      <c r="A141" s="801"/>
      <c r="B141" s="72">
        <v>39801</v>
      </c>
      <c r="C141" s="532" t="s">
        <v>1770</v>
      </c>
      <c r="D141" s="73" t="s">
        <v>150</v>
      </c>
      <c r="E141" s="75" t="s">
        <v>151</v>
      </c>
      <c r="F141" s="74" t="s">
        <v>287</v>
      </c>
      <c r="G141" s="58">
        <v>27000000</v>
      </c>
      <c r="H141" s="75" t="s">
        <v>13</v>
      </c>
      <c r="I141" s="59"/>
      <c r="J141" s="1033"/>
      <c r="K141" s="485"/>
      <c r="L141" s="65" t="str">
        <f t="shared" si="4"/>
        <v/>
      </c>
      <c r="M141" s="76"/>
      <c r="N141" s="77"/>
      <c r="O141" s="1312"/>
      <c r="P141" s="78"/>
      <c r="Q141" s="79"/>
      <c r="R141" s="291"/>
      <c r="U141" s="1056"/>
      <c r="V141" s="1056"/>
      <c r="W141" s="1056"/>
    </row>
    <row r="142" spans="1:23">
      <c r="A142" s="801"/>
      <c r="B142" s="72">
        <v>39801</v>
      </c>
      <c r="C142" s="532" t="s">
        <v>1771</v>
      </c>
      <c r="D142" s="73" t="s">
        <v>152</v>
      </c>
      <c r="E142" s="56" t="s">
        <v>19</v>
      </c>
      <c r="F142" s="74" t="s">
        <v>287</v>
      </c>
      <c r="G142" s="58">
        <v>15600000</v>
      </c>
      <c r="H142" s="75" t="s">
        <v>13</v>
      </c>
      <c r="I142" s="59"/>
      <c r="J142" s="1033"/>
      <c r="K142" s="485"/>
      <c r="L142" s="65" t="str">
        <f t="shared" ref="L142:L175" si="5">IF($K142&lt;&gt;0,$G142-$K142,"")</f>
        <v/>
      </c>
      <c r="M142" s="76"/>
      <c r="N142" s="77"/>
      <c r="O142" s="1312"/>
      <c r="P142" s="78"/>
      <c r="Q142" s="79"/>
      <c r="R142" s="291"/>
      <c r="U142" s="1056"/>
      <c r="V142" s="1056"/>
      <c r="W142" s="1056"/>
    </row>
    <row r="143" spans="1:23">
      <c r="A143" s="801"/>
      <c r="B143" s="72">
        <v>39801</v>
      </c>
      <c r="C143" s="532" t="s">
        <v>1772</v>
      </c>
      <c r="D143" s="73" t="s">
        <v>42</v>
      </c>
      <c r="E143" s="56" t="s">
        <v>25</v>
      </c>
      <c r="F143" s="74" t="s">
        <v>287</v>
      </c>
      <c r="G143" s="58">
        <v>967870000</v>
      </c>
      <c r="H143" s="75" t="s">
        <v>13</v>
      </c>
      <c r="I143" s="59"/>
      <c r="J143" s="1033"/>
      <c r="K143" s="485"/>
      <c r="L143" s="65" t="str">
        <f t="shared" si="5"/>
        <v/>
      </c>
      <c r="M143" s="76"/>
      <c r="N143" s="77"/>
      <c r="O143" s="1312"/>
      <c r="P143" s="78"/>
      <c r="Q143" s="79"/>
      <c r="R143" s="291"/>
      <c r="U143" s="1056"/>
      <c r="V143" s="1056"/>
      <c r="W143" s="1056"/>
    </row>
    <row r="144" spans="1:23">
      <c r="A144" s="801">
        <v>70</v>
      </c>
      <c r="B144" s="72">
        <v>39801</v>
      </c>
      <c r="C144" s="532" t="s">
        <v>1773</v>
      </c>
      <c r="D144" s="73" t="s">
        <v>153</v>
      </c>
      <c r="E144" s="56" t="s">
        <v>41</v>
      </c>
      <c r="F144" s="74" t="s">
        <v>287</v>
      </c>
      <c r="G144" s="58">
        <v>30000000</v>
      </c>
      <c r="H144" s="75" t="s">
        <v>13</v>
      </c>
      <c r="I144" s="59"/>
      <c r="J144" s="1033"/>
      <c r="K144" s="485"/>
      <c r="L144" s="65" t="str">
        <f t="shared" si="5"/>
        <v/>
      </c>
      <c r="M144" s="76"/>
      <c r="N144" s="77"/>
      <c r="O144" s="1312"/>
      <c r="P144" s="78"/>
      <c r="Q144" s="79"/>
      <c r="R144" s="291"/>
      <c r="U144" s="1056"/>
      <c r="V144" s="1056"/>
      <c r="W144" s="1056"/>
    </row>
    <row r="145" spans="1:23">
      <c r="A145" s="801"/>
      <c r="B145" s="72">
        <v>39801</v>
      </c>
      <c r="C145" s="532" t="s">
        <v>1774</v>
      </c>
      <c r="D145" s="73" t="s">
        <v>154</v>
      </c>
      <c r="E145" s="56" t="s">
        <v>39</v>
      </c>
      <c r="F145" s="74" t="s">
        <v>287</v>
      </c>
      <c r="G145" s="58">
        <v>17680000</v>
      </c>
      <c r="H145" s="75" t="s">
        <v>13</v>
      </c>
      <c r="I145" s="59"/>
      <c r="J145" s="1033"/>
      <c r="K145" s="485"/>
      <c r="L145" s="65" t="str">
        <f t="shared" si="5"/>
        <v/>
      </c>
      <c r="M145" s="76"/>
      <c r="N145" s="77"/>
      <c r="O145" s="1312"/>
      <c r="P145" s="78"/>
      <c r="Q145" s="79"/>
      <c r="R145" s="291"/>
      <c r="U145" s="1056"/>
      <c r="V145" s="1056"/>
      <c r="W145" s="1056"/>
    </row>
    <row r="146" spans="1:23">
      <c r="A146" s="801"/>
      <c r="B146" s="72">
        <v>39801</v>
      </c>
      <c r="C146" s="532" t="s">
        <v>1775</v>
      </c>
      <c r="D146" s="73" t="s">
        <v>212</v>
      </c>
      <c r="E146" s="56" t="s">
        <v>37</v>
      </c>
      <c r="F146" s="74" t="s">
        <v>287</v>
      </c>
      <c r="G146" s="58">
        <v>50000000</v>
      </c>
      <c r="H146" s="75" t="s">
        <v>13</v>
      </c>
      <c r="I146" s="59"/>
      <c r="J146" s="1033"/>
      <c r="K146" s="485"/>
      <c r="L146" s="65" t="str">
        <f t="shared" si="5"/>
        <v/>
      </c>
      <c r="M146" s="76"/>
      <c r="N146" s="77"/>
      <c r="O146" s="1312"/>
      <c r="P146" s="78"/>
      <c r="Q146" s="79"/>
      <c r="R146" s="291"/>
      <c r="U146" s="1056"/>
      <c r="V146" s="1056"/>
      <c r="W146" s="1056"/>
    </row>
    <row r="147" spans="1:23">
      <c r="A147" s="801"/>
      <c r="B147" s="72">
        <v>39801</v>
      </c>
      <c r="C147" s="532" t="s">
        <v>1776</v>
      </c>
      <c r="D147" s="73" t="s">
        <v>213</v>
      </c>
      <c r="E147" s="71" t="s">
        <v>102</v>
      </c>
      <c r="F147" s="74" t="s">
        <v>287</v>
      </c>
      <c r="G147" s="58">
        <v>35000000</v>
      </c>
      <c r="H147" s="75" t="s">
        <v>13</v>
      </c>
      <c r="I147" s="59"/>
      <c r="J147" s="1033"/>
      <c r="K147" s="485"/>
      <c r="L147" s="65" t="str">
        <f t="shared" si="5"/>
        <v/>
      </c>
      <c r="M147" s="76"/>
      <c r="N147" s="77"/>
      <c r="O147" s="1312"/>
      <c r="P147" s="78"/>
      <c r="Q147" s="79"/>
      <c r="R147" s="291"/>
      <c r="U147" s="1056"/>
      <c r="V147" s="1056"/>
      <c r="W147" s="1056"/>
    </row>
    <row r="148" spans="1:23">
      <c r="A148" s="801"/>
      <c r="B148" s="72">
        <v>39801</v>
      </c>
      <c r="C148" s="532" t="s">
        <v>1777</v>
      </c>
      <c r="D148" s="73" t="s">
        <v>214</v>
      </c>
      <c r="E148" s="329" t="s">
        <v>131</v>
      </c>
      <c r="F148" s="74" t="s">
        <v>287</v>
      </c>
      <c r="G148" s="58">
        <v>10000000</v>
      </c>
      <c r="H148" s="75" t="s">
        <v>13</v>
      </c>
      <c r="I148" s="59"/>
      <c r="J148" s="1033"/>
      <c r="K148" s="485"/>
      <c r="L148" s="65" t="str">
        <f t="shared" si="5"/>
        <v/>
      </c>
      <c r="M148" s="76"/>
      <c r="N148" s="77"/>
      <c r="O148" s="1312"/>
      <c r="P148" s="78"/>
      <c r="Q148" s="79"/>
      <c r="R148" s="291"/>
      <c r="U148" s="1056"/>
      <c r="V148" s="1056"/>
      <c r="W148" s="1056"/>
    </row>
    <row r="149" spans="1:23">
      <c r="A149" s="801">
        <v>49</v>
      </c>
      <c r="B149" s="72">
        <v>39801</v>
      </c>
      <c r="C149" s="532" t="s">
        <v>1778</v>
      </c>
      <c r="D149" s="73" t="s">
        <v>215</v>
      </c>
      <c r="E149" s="56" t="s">
        <v>19</v>
      </c>
      <c r="F149" s="74" t="s">
        <v>287</v>
      </c>
      <c r="G149" s="58">
        <v>8500000</v>
      </c>
      <c r="H149" s="75" t="s">
        <v>13</v>
      </c>
      <c r="I149" s="59">
        <v>40759</v>
      </c>
      <c r="J149" s="1033">
        <v>49</v>
      </c>
      <c r="K149" s="485">
        <v>8500000</v>
      </c>
      <c r="L149" s="65">
        <f t="shared" si="5"/>
        <v>0</v>
      </c>
      <c r="M149" s="76" t="s">
        <v>1019</v>
      </c>
      <c r="N149" s="77">
        <v>40800</v>
      </c>
      <c r="O149" s="1312" t="s">
        <v>1019</v>
      </c>
      <c r="P149" s="78"/>
      <c r="Q149" s="79" t="s">
        <v>1283</v>
      </c>
      <c r="R149" s="291">
        <v>315000</v>
      </c>
      <c r="U149" s="1056"/>
      <c r="V149" s="1056"/>
      <c r="W149" s="1056"/>
    </row>
    <row r="150" spans="1:23" ht="28.5">
      <c r="A150" s="801" t="s">
        <v>2117</v>
      </c>
      <c r="B150" s="72">
        <v>39801</v>
      </c>
      <c r="C150" s="532" t="s">
        <v>1779</v>
      </c>
      <c r="D150" s="73" t="s">
        <v>216</v>
      </c>
      <c r="E150" s="329" t="s">
        <v>131</v>
      </c>
      <c r="F150" s="74" t="s">
        <v>287</v>
      </c>
      <c r="G150" s="58">
        <v>25000000</v>
      </c>
      <c r="H150" s="75" t="s">
        <v>13</v>
      </c>
      <c r="I150" s="59">
        <v>41122</v>
      </c>
      <c r="J150" s="1033">
        <v>116</v>
      </c>
      <c r="K150" s="485">
        <v>25000000</v>
      </c>
      <c r="L150" s="65">
        <f t="shared" si="5"/>
        <v>0</v>
      </c>
      <c r="M150" s="76" t="s">
        <v>1019</v>
      </c>
      <c r="N150" s="77">
        <v>41122</v>
      </c>
      <c r="O150" s="1312" t="s">
        <v>1019</v>
      </c>
      <c r="P150" s="78">
        <v>116</v>
      </c>
      <c r="Q150" s="79" t="s">
        <v>1283</v>
      </c>
      <c r="R150" s="291">
        <v>1189813</v>
      </c>
      <c r="U150" s="1056"/>
      <c r="V150" s="1056"/>
      <c r="W150" s="1056"/>
    </row>
    <row r="151" spans="1:23">
      <c r="A151" s="801"/>
      <c r="B151" s="72">
        <v>39801</v>
      </c>
      <c r="C151" s="532" t="s">
        <v>1780</v>
      </c>
      <c r="D151" s="73" t="s">
        <v>16</v>
      </c>
      <c r="E151" s="56" t="s">
        <v>17</v>
      </c>
      <c r="F151" s="74" t="s">
        <v>287</v>
      </c>
      <c r="G151" s="58">
        <v>22000000</v>
      </c>
      <c r="H151" s="75" t="s">
        <v>13</v>
      </c>
      <c r="I151" s="59">
        <v>40141</v>
      </c>
      <c r="J151" s="1033">
        <v>4</v>
      </c>
      <c r="K151" s="485">
        <v>22000000</v>
      </c>
      <c r="L151" s="65">
        <f t="shared" si="5"/>
        <v>0</v>
      </c>
      <c r="M151" s="76" t="s">
        <v>1019</v>
      </c>
      <c r="N151" s="77">
        <v>40163</v>
      </c>
      <c r="O151" s="1312" t="s">
        <v>1019</v>
      </c>
      <c r="P151" s="78"/>
      <c r="Q151" s="79" t="s">
        <v>1283</v>
      </c>
      <c r="R151" s="291">
        <v>568700</v>
      </c>
      <c r="U151" s="1056"/>
      <c r="V151" s="1056"/>
      <c r="W151" s="1056"/>
    </row>
    <row r="152" spans="1:23" ht="28.5">
      <c r="A152" s="801" t="s">
        <v>1886</v>
      </c>
      <c r="B152" s="72">
        <v>39801</v>
      </c>
      <c r="C152" s="532" t="s">
        <v>1781</v>
      </c>
      <c r="D152" s="73" t="s">
        <v>217</v>
      </c>
      <c r="E152" s="71" t="s">
        <v>95</v>
      </c>
      <c r="F152" s="74" t="s">
        <v>287</v>
      </c>
      <c r="G152" s="58">
        <v>300000000</v>
      </c>
      <c r="H152" s="75" t="s">
        <v>13</v>
      </c>
      <c r="I152" s="59">
        <v>40697</v>
      </c>
      <c r="J152" s="1033"/>
      <c r="K152" s="485">
        <v>300000000</v>
      </c>
      <c r="L152" s="65">
        <f t="shared" si="5"/>
        <v>0</v>
      </c>
      <c r="M152" s="76" t="s">
        <v>1019</v>
      </c>
      <c r="N152" s="77">
        <v>40697</v>
      </c>
      <c r="O152" s="1312" t="s">
        <v>1019</v>
      </c>
      <c r="P152" s="78">
        <v>45</v>
      </c>
      <c r="Q152" s="79" t="s">
        <v>1283</v>
      </c>
      <c r="R152" s="291">
        <v>6900000</v>
      </c>
      <c r="U152" s="1056"/>
      <c r="V152" s="1056"/>
      <c r="W152" s="1056"/>
    </row>
    <row r="153" spans="1:23" ht="28.5">
      <c r="A153" s="801" t="s">
        <v>2049</v>
      </c>
      <c r="B153" s="72">
        <v>39801</v>
      </c>
      <c r="C153" s="532" t="s">
        <v>1782</v>
      </c>
      <c r="D153" s="73" t="s">
        <v>218</v>
      </c>
      <c r="E153" s="56" t="s">
        <v>64</v>
      </c>
      <c r="F153" s="74" t="s">
        <v>287</v>
      </c>
      <c r="G153" s="58">
        <v>5448000</v>
      </c>
      <c r="H153" s="75" t="s">
        <v>13</v>
      </c>
      <c r="I153" s="59">
        <v>41018</v>
      </c>
      <c r="J153" s="1033">
        <v>81</v>
      </c>
      <c r="K153" s="485">
        <v>5448000</v>
      </c>
      <c r="L153" s="65">
        <f t="shared" si="5"/>
        <v>0</v>
      </c>
      <c r="M153" s="76" t="s">
        <v>1019</v>
      </c>
      <c r="N153" s="77">
        <v>41018</v>
      </c>
      <c r="O153" s="1312" t="s">
        <v>1019</v>
      </c>
      <c r="P153" s="78">
        <v>81</v>
      </c>
      <c r="Q153" s="79" t="s">
        <v>1283</v>
      </c>
      <c r="R153" s="291">
        <v>792783</v>
      </c>
      <c r="U153" s="1056"/>
      <c r="V153" s="1056"/>
      <c r="W153" s="1056"/>
    </row>
    <row r="154" spans="1:23">
      <c r="A154" s="801">
        <v>50</v>
      </c>
      <c r="B154" s="72">
        <v>39801</v>
      </c>
      <c r="C154" s="532" t="s">
        <v>1783</v>
      </c>
      <c r="D154" s="73" t="s">
        <v>219</v>
      </c>
      <c r="E154" s="75" t="s">
        <v>220</v>
      </c>
      <c r="F154" s="74" t="s">
        <v>287</v>
      </c>
      <c r="G154" s="58">
        <v>64450000</v>
      </c>
      <c r="H154" s="75" t="s">
        <v>13</v>
      </c>
      <c r="I154" s="59">
        <v>40794</v>
      </c>
      <c r="J154" s="1033">
        <v>50</v>
      </c>
      <c r="K154" s="485">
        <v>64450000</v>
      </c>
      <c r="L154" s="65">
        <f t="shared" si="5"/>
        <v>0</v>
      </c>
      <c r="M154" s="76" t="s">
        <v>1019</v>
      </c>
      <c r="N154" s="77">
        <v>40865</v>
      </c>
      <c r="O154" s="1312" t="s">
        <v>1019</v>
      </c>
      <c r="P154" s="78"/>
      <c r="Q154" s="79" t="s">
        <v>1988</v>
      </c>
      <c r="R154" s="291">
        <v>143677</v>
      </c>
      <c r="U154" s="1056"/>
      <c r="V154" s="1056"/>
      <c r="W154" s="1056"/>
    </row>
    <row r="155" spans="1:23" ht="28.5">
      <c r="A155" s="801" t="s">
        <v>1952</v>
      </c>
      <c r="B155" s="72">
        <v>39801</v>
      </c>
      <c r="C155" s="532" t="s">
        <v>1784</v>
      </c>
      <c r="D155" s="73" t="s">
        <v>221</v>
      </c>
      <c r="E155" s="56" t="s">
        <v>19</v>
      </c>
      <c r="F155" s="74" t="s">
        <v>287</v>
      </c>
      <c r="G155" s="58">
        <v>4000000</v>
      </c>
      <c r="H155" s="75" t="s">
        <v>13</v>
      </c>
      <c r="I155" s="59">
        <v>40837</v>
      </c>
      <c r="J155" s="1033">
        <v>64</v>
      </c>
      <c r="K155" s="485">
        <v>2800000</v>
      </c>
      <c r="L155" s="65">
        <v>0</v>
      </c>
      <c r="M155" s="76" t="s">
        <v>334</v>
      </c>
      <c r="N155" s="62" t="s">
        <v>334</v>
      </c>
      <c r="O155" s="1312" t="s">
        <v>334</v>
      </c>
      <c r="P155" s="177">
        <v>64</v>
      </c>
      <c r="Q155" s="920" t="s">
        <v>1226</v>
      </c>
      <c r="R155" s="291" t="s">
        <v>334</v>
      </c>
      <c r="U155" s="1056"/>
      <c r="V155" s="1056"/>
      <c r="W155" s="1056"/>
    </row>
    <row r="156" spans="1:23" ht="28.5">
      <c r="A156" s="801" t="s">
        <v>2020</v>
      </c>
      <c r="B156" s="72">
        <v>39801</v>
      </c>
      <c r="C156" s="532" t="s">
        <v>1785</v>
      </c>
      <c r="D156" s="73" t="s">
        <v>222</v>
      </c>
      <c r="E156" s="56" t="s">
        <v>58</v>
      </c>
      <c r="F156" s="74" t="s">
        <v>287</v>
      </c>
      <c r="G156" s="58">
        <v>50000000</v>
      </c>
      <c r="H156" s="75" t="s">
        <v>13</v>
      </c>
      <c r="I156" s="59">
        <v>40996</v>
      </c>
      <c r="J156" s="1033">
        <v>77</v>
      </c>
      <c r="K156" s="485">
        <v>40404700</v>
      </c>
      <c r="L156" s="65">
        <v>0</v>
      </c>
      <c r="M156" s="76" t="s">
        <v>1019</v>
      </c>
      <c r="N156" s="77">
        <v>41059</v>
      </c>
      <c r="O156" s="1312" t="s">
        <v>1019</v>
      </c>
      <c r="P156" s="78"/>
      <c r="Q156" s="79" t="s">
        <v>1283</v>
      </c>
      <c r="R156" s="291">
        <v>55000</v>
      </c>
      <c r="U156" s="1056"/>
      <c r="V156" s="1056"/>
      <c r="W156" s="1056"/>
    </row>
    <row r="157" spans="1:23">
      <c r="A157" s="1362">
        <v>50</v>
      </c>
      <c r="B157" s="1564">
        <v>39801</v>
      </c>
      <c r="C157" s="1584" t="s">
        <v>1786</v>
      </c>
      <c r="D157" s="1568" t="s">
        <v>223</v>
      </c>
      <c r="E157" s="1463" t="s">
        <v>125</v>
      </c>
      <c r="F157" s="1445" t="s">
        <v>287</v>
      </c>
      <c r="G157" s="1440">
        <v>25000000</v>
      </c>
      <c r="H157" s="1407" t="s">
        <v>13</v>
      </c>
      <c r="I157" s="59">
        <v>40492</v>
      </c>
      <c r="J157" s="1033">
        <v>4</v>
      </c>
      <c r="K157" s="485">
        <v>6250000</v>
      </c>
      <c r="L157" s="65">
        <f>IF($K157&lt;&gt;0,$G157-$K157,"")</f>
        <v>18750000</v>
      </c>
      <c r="M157" s="1480" t="s">
        <v>1019</v>
      </c>
      <c r="N157" s="1488">
        <v>40865</v>
      </c>
      <c r="O157" s="1404" t="s">
        <v>1019</v>
      </c>
      <c r="P157" s="1490"/>
      <c r="Q157" s="1421" t="s">
        <v>1988</v>
      </c>
      <c r="R157" s="1396">
        <v>1750551</v>
      </c>
      <c r="U157" s="1056"/>
      <c r="V157" s="1056"/>
      <c r="W157" s="1056"/>
    </row>
    <row r="158" spans="1:23" s="106" customFormat="1">
      <c r="A158" s="1363"/>
      <c r="B158" s="1565"/>
      <c r="C158" s="1585"/>
      <c r="D158" s="1569"/>
      <c r="E158" s="1464"/>
      <c r="F158" s="1446"/>
      <c r="G158" s="1441"/>
      <c r="H158" s="1408"/>
      <c r="I158" s="59">
        <v>40780</v>
      </c>
      <c r="J158" s="1033">
        <v>50</v>
      </c>
      <c r="K158" s="485">
        <v>18750000</v>
      </c>
      <c r="L158" s="65">
        <f>L157-K158</f>
        <v>0</v>
      </c>
      <c r="M158" s="1481"/>
      <c r="N158" s="1489"/>
      <c r="O158" s="1406"/>
      <c r="P158" s="1491"/>
      <c r="Q158" s="1423"/>
      <c r="R158" s="1398"/>
      <c r="U158" s="1056"/>
      <c r="V158" s="1056"/>
      <c r="W158" s="1056"/>
    </row>
    <row r="159" spans="1:23" ht="28.5">
      <c r="A159" s="801" t="s">
        <v>2080</v>
      </c>
      <c r="B159" s="72">
        <v>39801</v>
      </c>
      <c r="C159" s="532" t="s">
        <v>1787</v>
      </c>
      <c r="D159" s="73" t="s">
        <v>24</v>
      </c>
      <c r="E159" s="56" t="s">
        <v>25</v>
      </c>
      <c r="F159" s="74" t="s">
        <v>287</v>
      </c>
      <c r="G159" s="58">
        <v>48200000</v>
      </c>
      <c r="H159" s="75" t="s">
        <v>13</v>
      </c>
      <c r="I159" s="59">
        <v>41087</v>
      </c>
      <c r="J159" s="1033">
        <v>92</v>
      </c>
      <c r="K159" s="485">
        <v>42757786.200000003</v>
      </c>
      <c r="L159" s="65">
        <v>0</v>
      </c>
      <c r="M159" s="76" t="s">
        <v>1019</v>
      </c>
      <c r="N159" s="77"/>
      <c r="O159" s="1312"/>
      <c r="P159" s="78"/>
      <c r="Q159" s="79"/>
      <c r="R159" s="291"/>
      <c r="U159" s="1056"/>
      <c r="V159" s="1056"/>
      <c r="W159" s="1056"/>
    </row>
    <row r="160" spans="1:23">
      <c r="A160" s="801"/>
      <c r="B160" s="72">
        <v>39801</v>
      </c>
      <c r="C160" s="532" t="s">
        <v>1788</v>
      </c>
      <c r="D160" s="73" t="s">
        <v>224</v>
      </c>
      <c r="E160" s="56" t="s">
        <v>39</v>
      </c>
      <c r="F160" s="74" t="s">
        <v>287</v>
      </c>
      <c r="G160" s="58">
        <v>12643000</v>
      </c>
      <c r="H160" s="75" t="s">
        <v>13</v>
      </c>
      <c r="I160" s="59"/>
      <c r="J160" s="1033"/>
      <c r="K160" s="485"/>
      <c r="L160" s="65" t="str">
        <f t="shared" si="5"/>
        <v/>
      </c>
      <c r="M160" s="76"/>
      <c r="N160" s="77"/>
      <c r="O160" s="1312"/>
      <c r="P160" s="78"/>
      <c r="Q160" s="79"/>
      <c r="R160" s="291"/>
      <c r="U160" s="1056"/>
      <c r="V160" s="1056"/>
      <c r="W160" s="1056"/>
    </row>
    <row r="161" spans="1:23">
      <c r="A161" s="801"/>
      <c r="B161" s="72">
        <v>39801</v>
      </c>
      <c r="C161" s="532" t="s">
        <v>1789</v>
      </c>
      <c r="D161" s="73" t="s">
        <v>225</v>
      </c>
      <c r="E161" s="56" t="s">
        <v>17</v>
      </c>
      <c r="F161" s="74" t="s">
        <v>287</v>
      </c>
      <c r="G161" s="58">
        <v>40000000</v>
      </c>
      <c r="H161" s="75" t="s">
        <v>13</v>
      </c>
      <c r="I161" s="59">
        <v>39960</v>
      </c>
      <c r="J161" s="60">
        <v>4</v>
      </c>
      <c r="K161" s="485">
        <v>40000000</v>
      </c>
      <c r="L161" s="65">
        <f t="shared" si="5"/>
        <v>0</v>
      </c>
      <c r="M161" s="76" t="s">
        <v>1019</v>
      </c>
      <c r="N161" s="77">
        <v>39988</v>
      </c>
      <c r="O161" s="1312" t="s">
        <v>1019</v>
      </c>
      <c r="P161" s="63"/>
      <c r="Q161" s="79" t="s">
        <v>1283</v>
      </c>
      <c r="R161" s="291">
        <v>1040000</v>
      </c>
      <c r="U161" s="1056"/>
      <c r="V161" s="1056"/>
      <c r="W161" s="1056"/>
    </row>
    <row r="162" spans="1:23">
      <c r="A162" s="801">
        <v>50</v>
      </c>
      <c r="B162" s="72">
        <v>39801</v>
      </c>
      <c r="C162" s="939" t="s">
        <v>1790</v>
      </c>
      <c r="D162" s="73" t="s">
        <v>226</v>
      </c>
      <c r="E162" s="56" t="s">
        <v>19</v>
      </c>
      <c r="F162" s="74" t="s">
        <v>287</v>
      </c>
      <c r="G162" s="58">
        <v>25000000</v>
      </c>
      <c r="H162" s="75" t="s">
        <v>13</v>
      </c>
      <c r="I162" s="59">
        <v>40738</v>
      </c>
      <c r="J162" s="1033">
        <v>50</v>
      </c>
      <c r="K162" s="485">
        <v>25000000</v>
      </c>
      <c r="L162" s="65">
        <f t="shared" si="5"/>
        <v>0</v>
      </c>
      <c r="M162" s="76" t="s">
        <v>1019</v>
      </c>
      <c r="N162" s="77">
        <v>40779</v>
      </c>
      <c r="O162" s="1312" t="s">
        <v>1019</v>
      </c>
      <c r="P162" s="78"/>
      <c r="Q162" s="79" t="s">
        <v>1283</v>
      </c>
      <c r="R162" s="291">
        <v>599042</v>
      </c>
      <c r="U162" s="1056"/>
      <c r="V162" s="1056"/>
      <c r="W162" s="1056"/>
    </row>
    <row r="163" spans="1:23">
      <c r="A163" s="801">
        <v>50</v>
      </c>
      <c r="B163" s="72">
        <v>39801</v>
      </c>
      <c r="C163" s="532" t="s">
        <v>1791</v>
      </c>
      <c r="D163" s="73" t="s">
        <v>227</v>
      </c>
      <c r="E163" s="329" t="s">
        <v>131</v>
      </c>
      <c r="F163" s="74" t="s">
        <v>287</v>
      </c>
      <c r="G163" s="58">
        <v>21000000</v>
      </c>
      <c r="H163" s="75" t="s">
        <v>13</v>
      </c>
      <c r="I163" s="59">
        <v>40766</v>
      </c>
      <c r="J163" s="1033">
        <v>50</v>
      </c>
      <c r="K163" s="485">
        <v>21000000</v>
      </c>
      <c r="L163" s="65">
        <f t="shared" si="5"/>
        <v>0</v>
      </c>
      <c r="M163" s="76" t="s">
        <v>1019</v>
      </c>
      <c r="N163" s="77">
        <v>40849</v>
      </c>
      <c r="O163" s="1312" t="s">
        <v>1019</v>
      </c>
      <c r="P163" s="78"/>
      <c r="Q163" s="79" t="s">
        <v>1283</v>
      </c>
      <c r="R163" s="291">
        <v>825000</v>
      </c>
      <c r="U163" s="1056"/>
      <c r="V163" s="1056"/>
      <c r="W163" s="1056"/>
    </row>
    <row r="164" spans="1:23" s="106" customFormat="1" ht="28.5">
      <c r="A164" s="801" t="s">
        <v>1535</v>
      </c>
      <c r="B164" s="72">
        <v>39801</v>
      </c>
      <c r="C164" s="532" t="s">
        <v>1536</v>
      </c>
      <c r="D164" s="73" t="s">
        <v>228</v>
      </c>
      <c r="E164" s="56" t="s">
        <v>80</v>
      </c>
      <c r="F164" s="74" t="s">
        <v>287</v>
      </c>
      <c r="G164" s="58">
        <v>18000000</v>
      </c>
      <c r="H164" s="75" t="s">
        <v>13</v>
      </c>
      <c r="I164" s="59">
        <v>40450</v>
      </c>
      <c r="J164" s="1033">
        <v>4</v>
      </c>
      <c r="K164" s="485">
        <v>18000000</v>
      </c>
      <c r="L164" s="65">
        <f t="shared" si="5"/>
        <v>0</v>
      </c>
      <c r="M164" s="76" t="s">
        <v>1019</v>
      </c>
      <c r="N164" s="77"/>
      <c r="O164" s="1312"/>
      <c r="P164" s="78"/>
      <c r="Q164" s="79"/>
      <c r="R164" s="291"/>
      <c r="U164" s="1056"/>
      <c r="V164" s="1056"/>
      <c r="W164" s="1056"/>
    </row>
    <row r="165" spans="1:23">
      <c r="A165" s="801"/>
      <c r="B165" s="72">
        <v>39801</v>
      </c>
      <c r="C165" s="532" t="s">
        <v>1792</v>
      </c>
      <c r="D165" s="73" t="s">
        <v>229</v>
      </c>
      <c r="E165" s="56" t="s">
        <v>23</v>
      </c>
      <c r="F165" s="74" t="s">
        <v>287</v>
      </c>
      <c r="G165" s="58">
        <v>250000000</v>
      </c>
      <c r="H165" s="75" t="s">
        <v>13</v>
      </c>
      <c r="I165" s="59">
        <v>40534</v>
      </c>
      <c r="J165" s="1033">
        <v>4</v>
      </c>
      <c r="K165" s="485">
        <v>250000000</v>
      </c>
      <c r="L165" s="65">
        <f t="shared" si="5"/>
        <v>0</v>
      </c>
      <c r="M165" s="76" t="s">
        <v>1019</v>
      </c>
      <c r="N165" s="77">
        <v>40582</v>
      </c>
      <c r="O165" s="1312" t="s">
        <v>1019</v>
      </c>
      <c r="P165" s="78"/>
      <c r="Q165" s="79" t="s">
        <v>1284</v>
      </c>
      <c r="R165" s="291">
        <v>25600564.149999999</v>
      </c>
      <c r="U165" s="1056"/>
      <c r="V165" s="1056"/>
      <c r="W165" s="1056"/>
    </row>
    <row r="166" spans="1:23">
      <c r="A166" s="801"/>
      <c r="B166" s="72">
        <v>39801</v>
      </c>
      <c r="C166" s="532" t="s">
        <v>1793</v>
      </c>
      <c r="D166" s="73" t="s">
        <v>230</v>
      </c>
      <c r="E166" s="56" t="s">
        <v>15</v>
      </c>
      <c r="F166" s="74" t="s">
        <v>287</v>
      </c>
      <c r="G166" s="58">
        <v>70000000</v>
      </c>
      <c r="H166" s="75" t="s">
        <v>13</v>
      </c>
      <c r="I166" s="59">
        <v>40114</v>
      </c>
      <c r="J166" s="1033">
        <v>5</v>
      </c>
      <c r="K166" s="485">
        <v>70000000</v>
      </c>
      <c r="L166" s="65">
        <f t="shared" si="5"/>
        <v>0</v>
      </c>
      <c r="M166" s="76" t="s">
        <v>1019</v>
      </c>
      <c r="N166" s="77">
        <v>40177</v>
      </c>
      <c r="O166" s="1312" t="s">
        <v>1019</v>
      </c>
      <c r="P166" s="78">
        <v>9</v>
      </c>
      <c r="Q166" s="79" t="s">
        <v>1283</v>
      </c>
      <c r="R166" s="291">
        <v>900000</v>
      </c>
      <c r="U166" s="1056"/>
      <c r="V166" s="1056"/>
      <c r="W166" s="1056"/>
    </row>
    <row r="167" spans="1:23">
      <c r="A167" s="801"/>
      <c r="B167" s="72">
        <v>39801</v>
      </c>
      <c r="C167" s="532" t="s">
        <v>1794</v>
      </c>
      <c r="D167" s="73" t="s">
        <v>231</v>
      </c>
      <c r="E167" s="56" t="s">
        <v>39</v>
      </c>
      <c r="F167" s="74" t="s">
        <v>287</v>
      </c>
      <c r="G167" s="58">
        <v>14700000</v>
      </c>
      <c r="H167" s="75" t="s">
        <v>13</v>
      </c>
      <c r="I167" s="59">
        <v>40170</v>
      </c>
      <c r="J167" s="1033">
        <v>5</v>
      </c>
      <c r="K167" s="485">
        <v>14700000</v>
      </c>
      <c r="L167" s="65">
        <f t="shared" si="5"/>
        <v>0</v>
      </c>
      <c r="M167" s="76" t="s">
        <v>1019</v>
      </c>
      <c r="N167" s="77">
        <v>40219</v>
      </c>
      <c r="O167" s="1312" t="s">
        <v>1019</v>
      </c>
      <c r="P167" s="78">
        <v>9</v>
      </c>
      <c r="Q167" s="79" t="s">
        <v>1283</v>
      </c>
      <c r="R167" s="291">
        <v>260000</v>
      </c>
      <c r="U167" s="1056"/>
      <c r="V167" s="1056"/>
      <c r="W167" s="1056"/>
    </row>
    <row r="168" spans="1:23" ht="28.5">
      <c r="A168" s="1362"/>
      <c r="B168" s="1564">
        <v>39801</v>
      </c>
      <c r="C168" s="1566" t="s">
        <v>1795</v>
      </c>
      <c r="D168" s="1568" t="s">
        <v>232</v>
      </c>
      <c r="E168" s="1372" t="s">
        <v>39</v>
      </c>
      <c r="F168" s="1445" t="s">
        <v>287</v>
      </c>
      <c r="G168" s="1440">
        <v>30000000</v>
      </c>
      <c r="H168" s="1407" t="s">
        <v>13</v>
      </c>
      <c r="I168" s="59">
        <v>40646</v>
      </c>
      <c r="J168" s="1033">
        <v>4</v>
      </c>
      <c r="K168" s="485">
        <v>7500000</v>
      </c>
      <c r="L168" s="65">
        <f t="shared" si="5"/>
        <v>22500000</v>
      </c>
      <c r="M168" s="76" t="s">
        <v>190</v>
      </c>
      <c r="N168" s="1488"/>
      <c r="O168" s="1404"/>
      <c r="P168" s="1490"/>
      <c r="Q168" s="1421"/>
      <c r="R168" s="1396"/>
      <c r="U168" s="1056"/>
      <c r="V168" s="1056"/>
      <c r="W168" s="1056"/>
    </row>
    <row r="169" spans="1:23">
      <c r="A169" s="1363"/>
      <c r="B169" s="1565"/>
      <c r="C169" s="1567"/>
      <c r="D169" s="1569"/>
      <c r="E169" s="1373"/>
      <c r="F169" s="1446"/>
      <c r="G169" s="1441"/>
      <c r="H169" s="1408"/>
      <c r="I169" s="59">
        <v>40905</v>
      </c>
      <c r="J169" s="1033">
        <v>4</v>
      </c>
      <c r="K169" s="485">
        <v>22500000</v>
      </c>
      <c r="L169" s="65">
        <f>L168-K169</f>
        <v>0</v>
      </c>
      <c r="M169" s="76" t="s">
        <v>1019</v>
      </c>
      <c r="N169" s="1489"/>
      <c r="O169" s="1406"/>
      <c r="P169" s="1491"/>
      <c r="Q169" s="1423"/>
      <c r="R169" s="1398"/>
      <c r="U169" s="1056"/>
      <c r="V169" s="1056"/>
      <c r="W169" s="1056"/>
    </row>
    <row r="170" spans="1:23" ht="28.5">
      <c r="A170" s="801">
        <v>18</v>
      </c>
      <c r="B170" s="72">
        <v>39801</v>
      </c>
      <c r="C170" s="73" t="s">
        <v>1796</v>
      </c>
      <c r="D170" s="73" t="s">
        <v>1352</v>
      </c>
      <c r="E170" s="56" t="s">
        <v>39</v>
      </c>
      <c r="F170" s="74" t="s">
        <v>287</v>
      </c>
      <c r="G170" s="58">
        <v>59000000</v>
      </c>
      <c r="H170" s="75" t="s">
        <v>13</v>
      </c>
      <c r="I170" s="59">
        <v>40135</v>
      </c>
      <c r="J170" s="1033">
        <v>5</v>
      </c>
      <c r="K170" s="485">
        <v>59000000</v>
      </c>
      <c r="L170" s="65">
        <f t="shared" si="5"/>
        <v>0</v>
      </c>
      <c r="M170" s="76" t="s">
        <v>1019</v>
      </c>
      <c r="N170" s="77">
        <v>40170</v>
      </c>
      <c r="O170" s="1312" t="s">
        <v>1019</v>
      </c>
      <c r="P170" s="78">
        <v>9</v>
      </c>
      <c r="Q170" s="79" t="s">
        <v>1283</v>
      </c>
      <c r="R170" s="291">
        <v>450000</v>
      </c>
      <c r="U170" s="1056"/>
      <c r="V170" s="1056"/>
      <c r="W170" s="1056"/>
    </row>
    <row r="171" spans="1:23">
      <c r="A171" s="801"/>
      <c r="B171" s="72">
        <v>39801</v>
      </c>
      <c r="C171" s="532" t="s">
        <v>1797</v>
      </c>
      <c r="D171" s="73" t="s">
        <v>1990</v>
      </c>
      <c r="E171" s="56" t="s">
        <v>80</v>
      </c>
      <c r="F171" s="74" t="s">
        <v>287</v>
      </c>
      <c r="G171" s="58">
        <v>14448000</v>
      </c>
      <c r="H171" s="75" t="s">
        <v>13</v>
      </c>
      <c r="I171" s="59"/>
      <c r="J171" s="1033"/>
      <c r="K171" s="485"/>
      <c r="L171" s="65" t="str">
        <f t="shared" si="5"/>
        <v/>
      </c>
      <c r="M171" s="76"/>
      <c r="N171" s="77"/>
      <c r="O171" s="1312"/>
      <c r="P171" s="78"/>
      <c r="Q171" s="79"/>
      <c r="R171" s="291"/>
      <c r="U171" s="1056"/>
      <c r="V171" s="1056"/>
      <c r="W171" s="1056"/>
    </row>
    <row r="172" spans="1:23">
      <c r="A172" s="801"/>
      <c r="B172" s="72">
        <v>39801</v>
      </c>
      <c r="C172" s="532" t="s">
        <v>1798</v>
      </c>
      <c r="D172" s="73" t="s">
        <v>234</v>
      </c>
      <c r="E172" s="75" t="s">
        <v>235</v>
      </c>
      <c r="F172" s="74" t="s">
        <v>287</v>
      </c>
      <c r="G172" s="58">
        <v>30000000</v>
      </c>
      <c r="H172" s="75" t="s">
        <v>13</v>
      </c>
      <c r="I172" s="59">
        <v>40030</v>
      </c>
      <c r="J172" s="60">
        <v>4</v>
      </c>
      <c r="K172" s="485">
        <v>30000000</v>
      </c>
      <c r="L172" s="65">
        <f t="shared" si="5"/>
        <v>0</v>
      </c>
      <c r="M172" s="76" t="s">
        <v>1019</v>
      </c>
      <c r="N172" s="77">
        <v>40086</v>
      </c>
      <c r="O172" s="1312" t="s">
        <v>1019</v>
      </c>
      <c r="P172" s="78"/>
      <c r="Q172" s="79" t="s">
        <v>1283</v>
      </c>
      <c r="R172" s="291">
        <v>1400000</v>
      </c>
      <c r="U172" s="1056"/>
      <c r="V172" s="1056"/>
      <c r="W172" s="1056"/>
    </row>
    <row r="173" spans="1:23" ht="28.5">
      <c r="A173" s="801"/>
      <c r="B173" s="72">
        <v>39801</v>
      </c>
      <c r="C173" s="532" t="s">
        <v>1799</v>
      </c>
      <c r="D173" s="73" t="s">
        <v>236</v>
      </c>
      <c r="E173" s="71" t="s">
        <v>102</v>
      </c>
      <c r="F173" s="74" t="s">
        <v>287</v>
      </c>
      <c r="G173" s="58">
        <v>30255000</v>
      </c>
      <c r="H173" s="75" t="s">
        <v>13</v>
      </c>
      <c r="I173" s="59">
        <v>41038</v>
      </c>
      <c r="J173" s="1033">
        <v>4</v>
      </c>
      <c r="K173" s="485">
        <v>12000000</v>
      </c>
      <c r="L173" s="65">
        <f t="shared" si="5"/>
        <v>18255000</v>
      </c>
      <c r="M173" s="76" t="s">
        <v>190</v>
      </c>
      <c r="N173" s="77"/>
      <c r="O173" s="1312"/>
      <c r="P173" s="78"/>
      <c r="Q173" s="79"/>
      <c r="R173" s="291"/>
      <c r="U173" s="1056"/>
      <c r="V173" s="1056"/>
      <c r="W173" s="1056"/>
    </row>
    <row r="174" spans="1:23">
      <c r="A174" s="801">
        <v>49</v>
      </c>
      <c r="B174" s="72">
        <v>39801</v>
      </c>
      <c r="C174" s="939" t="s">
        <v>1800</v>
      </c>
      <c r="D174" s="73" t="s">
        <v>237</v>
      </c>
      <c r="E174" s="56" t="s">
        <v>15</v>
      </c>
      <c r="F174" s="74" t="s">
        <v>287</v>
      </c>
      <c r="G174" s="58">
        <v>9090000</v>
      </c>
      <c r="H174" s="75" t="s">
        <v>13</v>
      </c>
      <c r="I174" s="59">
        <v>40780</v>
      </c>
      <c r="J174" s="1033">
        <v>49</v>
      </c>
      <c r="K174" s="485">
        <v>9090000</v>
      </c>
      <c r="L174" s="65">
        <f t="shared" si="5"/>
        <v>0</v>
      </c>
      <c r="M174" s="76" t="s">
        <v>1019</v>
      </c>
      <c r="N174" s="77"/>
      <c r="O174" s="1312"/>
      <c r="P174" s="78"/>
      <c r="Q174" s="79"/>
      <c r="R174" s="291"/>
      <c r="U174" s="1056"/>
      <c r="V174" s="1056"/>
      <c r="W174" s="1056"/>
    </row>
    <row r="175" spans="1:23">
      <c r="A175" s="801"/>
      <c r="B175" s="72">
        <v>39801</v>
      </c>
      <c r="C175" s="532" t="s">
        <v>1801</v>
      </c>
      <c r="D175" s="73" t="s">
        <v>238</v>
      </c>
      <c r="E175" s="56" t="s">
        <v>15</v>
      </c>
      <c r="F175" s="74" t="s">
        <v>287</v>
      </c>
      <c r="G175" s="58">
        <v>26918000</v>
      </c>
      <c r="H175" s="75" t="s">
        <v>13</v>
      </c>
      <c r="I175" s="59">
        <v>39946</v>
      </c>
      <c r="J175" s="60">
        <v>4</v>
      </c>
      <c r="K175" s="485">
        <v>26918000</v>
      </c>
      <c r="L175" s="65">
        <f t="shared" si="5"/>
        <v>0</v>
      </c>
      <c r="M175" s="76" t="s">
        <v>1019</v>
      </c>
      <c r="N175" s="77">
        <v>39981</v>
      </c>
      <c r="O175" s="767" t="s">
        <v>1019</v>
      </c>
      <c r="P175" s="63"/>
      <c r="Q175" s="79" t="s">
        <v>1283</v>
      </c>
      <c r="R175" s="291">
        <v>900000</v>
      </c>
      <c r="U175" s="1056"/>
      <c r="V175" s="1056"/>
      <c r="W175" s="1056"/>
    </row>
    <row r="176" spans="1:23">
      <c r="A176" s="801">
        <v>50</v>
      </c>
      <c r="B176" s="72">
        <v>39801</v>
      </c>
      <c r="C176" s="532" t="s">
        <v>1802</v>
      </c>
      <c r="D176" s="73" t="s">
        <v>239</v>
      </c>
      <c r="E176" s="75" t="s">
        <v>240</v>
      </c>
      <c r="F176" s="74" t="s">
        <v>287</v>
      </c>
      <c r="G176" s="58">
        <v>81698000</v>
      </c>
      <c r="H176" s="75" t="s">
        <v>13</v>
      </c>
      <c r="I176" s="59">
        <v>40801</v>
      </c>
      <c r="J176" s="1033">
        <v>50</v>
      </c>
      <c r="K176" s="485">
        <v>81698000</v>
      </c>
      <c r="L176" s="65">
        <f t="shared" ref="L176:L209" si="6">IF($K176&lt;&gt;0,$G176-$K176,"")</f>
        <v>0</v>
      </c>
      <c r="M176" s="76" t="s">
        <v>1019</v>
      </c>
      <c r="N176" s="77">
        <v>40814</v>
      </c>
      <c r="O176" s="1312" t="s">
        <v>1019</v>
      </c>
      <c r="P176" s="78"/>
      <c r="Q176" s="79" t="s">
        <v>1283</v>
      </c>
      <c r="R176" s="291">
        <v>1800000</v>
      </c>
      <c r="U176" s="1056"/>
      <c r="V176" s="1056"/>
      <c r="W176" s="1056"/>
    </row>
    <row r="177" spans="1:23" s="106" customFormat="1" ht="28.5">
      <c r="A177" s="801"/>
      <c r="B177" s="72">
        <v>39801</v>
      </c>
      <c r="C177" s="532" t="s">
        <v>1803</v>
      </c>
      <c r="D177" s="73" t="s">
        <v>233</v>
      </c>
      <c r="E177" s="56" t="s">
        <v>69</v>
      </c>
      <c r="F177" s="74" t="s">
        <v>287</v>
      </c>
      <c r="G177" s="58">
        <v>8779000</v>
      </c>
      <c r="H177" s="75" t="s">
        <v>13</v>
      </c>
      <c r="I177" s="59">
        <v>40590</v>
      </c>
      <c r="J177" s="1033">
        <v>4</v>
      </c>
      <c r="K177" s="485">
        <v>2212308</v>
      </c>
      <c r="L177" s="65">
        <f t="shared" si="6"/>
        <v>6566692</v>
      </c>
      <c r="M177" s="76" t="s">
        <v>190</v>
      </c>
      <c r="N177" s="77"/>
      <c r="O177" s="1312"/>
      <c r="P177" s="78"/>
      <c r="Q177" s="79"/>
      <c r="R177" s="291"/>
      <c r="U177" s="1056"/>
      <c r="V177" s="1056"/>
      <c r="W177" s="1056"/>
    </row>
    <row r="178" spans="1:23">
      <c r="A178" s="801">
        <v>2</v>
      </c>
      <c r="B178" s="72">
        <v>39801</v>
      </c>
      <c r="C178" s="532" t="s">
        <v>1804</v>
      </c>
      <c r="D178" s="73" t="s">
        <v>241</v>
      </c>
      <c r="E178" s="329" t="s">
        <v>125</v>
      </c>
      <c r="F178" s="74" t="s">
        <v>242</v>
      </c>
      <c r="G178" s="58">
        <v>7289000</v>
      </c>
      <c r="H178" s="75" t="s">
        <v>13</v>
      </c>
      <c r="I178" s="59"/>
      <c r="J178" s="1033"/>
      <c r="K178" s="485"/>
      <c r="L178" s="65" t="str">
        <f t="shared" si="6"/>
        <v/>
      </c>
      <c r="M178" s="76"/>
      <c r="N178" s="77"/>
      <c r="O178" s="1312"/>
      <c r="P178" s="78"/>
      <c r="Q178" s="79"/>
      <c r="R178" s="291"/>
      <c r="U178" s="1056"/>
      <c r="V178" s="1056"/>
      <c r="W178" s="1056"/>
    </row>
    <row r="179" spans="1:23">
      <c r="A179" s="801" t="s">
        <v>1901</v>
      </c>
      <c r="B179" s="72">
        <v>39801</v>
      </c>
      <c r="C179" s="532" t="s">
        <v>1805</v>
      </c>
      <c r="D179" s="73" t="s">
        <v>34</v>
      </c>
      <c r="E179" s="56" t="s">
        <v>35</v>
      </c>
      <c r="F179" s="74" t="s">
        <v>242</v>
      </c>
      <c r="G179" s="58">
        <v>87631000</v>
      </c>
      <c r="H179" s="75" t="s">
        <v>13</v>
      </c>
      <c r="I179" s="59">
        <v>40813</v>
      </c>
      <c r="J179" s="1033">
        <v>49</v>
      </c>
      <c r="K179" s="485">
        <v>87631000</v>
      </c>
      <c r="L179" s="65">
        <f t="shared" si="6"/>
        <v>0</v>
      </c>
      <c r="M179" s="534" t="s">
        <v>184</v>
      </c>
      <c r="N179" s="77">
        <v>40813</v>
      </c>
      <c r="O179" s="1312" t="s">
        <v>395</v>
      </c>
      <c r="P179" s="99" t="s">
        <v>188</v>
      </c>
      <c r="Q179" s="79" t="s">
        <v>1283</v>
      </c>
      <c r="R179" s="291">
        <v>4382000</v>
      </c>
      <c r="U179" s="1056"/>
      <c r="V179" s="1056"/>
      <c r="W179" s="1056"/>
    </row>
    <row r="180" spans="1:23">
      <c r="A180" s="801" t="s">
        <v>1901</v>
      </c>
      <c r="B180" s="72">
        <v>39801</v>
      </c>
      <c r="C180" s="532" t="s">
        <v>1806</v>
      </c>
      <c r="D180" s="73" t="s">
        <v>243</v>
      </c>
      <c r="E180" s="56" t="s">
        <v>31</v>
      </c>
      <c r="F180" s="74" t="s">
        <v>242</v>
      </c>
      <c r="G180" s="58">
        <v>15540000</v>
      </c>
      <c r="H180" s="75" t="s">
        <v>13</v>
      </c>
      <c r="I180" s="59">
        <v>40808</v>
      </c>
      <c r="J180" s="1033">
        <v>49</v>
      </c>
      <c r="K180" s="485">
        <v>15540000</v>
      </c>
      <c r="L180" s="65">
        <f t="shared" si="6"/>
        <v>0</v>
      </c>
      <c r="M180" s="534" t="s">
        <v>184</v>
      </c>
      <c r="N180" s="77">
        <v>40808</v>
      </c>
      <c r="O180" s="1312" t="s">
        <v>395</v>
      </c>
      <c r="P180" s="99" t="s">
        <v>188</v>
      </c>
      <c r="Q180" s="79" t="s">
        <v>1283</v>
      </c>
      <c r="R180" s="291">
        <v>777000</v>
      </c>
      <c r="U180" s="1056"/>
      <c r="V180" s="1056"/>
      <c r="W180" s="1056"/>
    </row>
    <row r="181" spans="1:23" s="80" customFormat="1">
      <c r="A181" s="801" t="s">
        <v>280</v>
      </c>
      <c r="B181" s="72">
        <v>39801</v>
      </c>
      <c r="C181" s="532" t="s">
        <v>1807</v>
      </c>
      <c r="D181" s="73" t="s">
        <v>16</v>
      </c>
      <c r="E181" s="56" t="s">
        <v>17</v>
      </c>
      <c r="F181" s="74" t="s">
        <v>244</v>
      </c>
      <c r="G181" s="58">
        <v>12063000</v>
      </c>
      <c r="H181" s="75" t="s">
        <v>13</v>
      </c>
      <c r="I181" s="59"/>
      <c r="J181" s="1033"/>
      <c r="K181" s="485"/>
      <c r="L181" s="65" t="str">
        <f t="shared" si="6"/>
        <v/>
      </c>
      <c r="M181" s="76"/>
      <c r="N181" s="77"/>
      <c r="O181" s="1312"/>
      <c r="P181" s="78"/>
      <c r="Q181" s="768"/>
      <c r="R181" s="291"/>
      <c r="U181" s="1056"/>
      <c r="V181" s="1056"/>
      <c r="W181" s="1056"/>
    </row>
    <row r="182" spans="1:23">
      <c r="A182" s="801">
        <v>2</v>
      </c>
      <c r="B182" s="72">
        <v>39801</v>
      </c>
      <c r="C182" s="532" t="s">
        <v>1808</v>
      </c>
      <c r="D182" s="73" t="s">
        <v>92</v>
      </c>
      <c r="E182" s="56" t="s">
        <v>35</v>
      </c>
      <c r="F182" s="74" t="s">
        <v>242</v>
      </c>
      <c r="G182" s="58">
        <v>26038000</v>
      </c>
      <c r="H182" s="75" t="s">
        <v>13</v>
      </c>
      <c r="I182" s="59"/>
      <c r="J182" s="1033"/>
      <c r="K182" s="485"/>
      <c r="L182" s="65" t="str">
        <f t="shared" si="6"/>
        <v/>
      </c>
      <c r="M182" s="76"/>
      <c r="N182" s="77"/>
      <c r="O182" s="1312"/>
      <c r="P182" s="78"/>
      <c r="Q182" s="79"/>
      <c r="R182" s="291"/>
      <c r="U182" s="1056"/>
      <c r="V182" s="1056"/>
      <c r="W182" s="1056"/>
    </row>
    <row r="183" spans="1:23">
      <c r="A183" s="801">
        <v>2</v>
      </c>
      <c r="B183" s="72">
        <v>39801</v>
      </c>
      <c r="C183" s="532" t="s">
        <v>1809</v>
      </c>
      <c r="D183" s="73" t="s">
        <v>26</v>
      </c>
      <c r="E183" s="56" t="s">
        <v>19</v>
      </c>
      <c r="F183" s="74" t="s">
        <v>242</v>
      </c>
      <c r="G183" s="58">
        <v>16200000</v>
      </c>
      <c r="H183" s="75" t="s">
        <v>13</v>
      </c>
      <c r="I183" s="59"/>
      <c r="J183" s="1033"/>
      <c r="K183" s="485"/>
      <c r="L183" s="65" t="str">
        <f t="shared" si="6"/>
        <v/>
      </c>
      <c r="M183" s="76"/>
      <c r="N183" s="77"/>
      <c r="O183" s="1312"/>
      <c r="P183" s="78"/>
      <c r="Q183" s="79"/>
      <c r="R183" s="291"/>
      <c r="U183" s="1056"/>
      <c r="V183" s="1056"/>
      <c r="W183" s="1056"/>
    </row>
    <row r="184" spans="1:23">
      <c r="A184" s="801" t="s">
        <v>2101</v>
      </c>
      <c r="B184" s="72">
        <v>39801</v>
      </c>
      <c r="C184" s="532" t="s">
        <v>1810</v>
      </c>
      <c r="D184" s="73" t="s">
        <v>22</v>
      </c>
      <c r="E184" s="56" t="s">
        <v>23</v>
      </c>
      <c r="F184" s="74" t="s">
        <v>242</v>
      </c>
      <c r="G184" s="58">
        <v>35500000</v>
      </c>
      <c r="H184" s="75" t="s">
        <v>13</v>
      </c>
      <c r="I184" s="59">
        <v>41117</v>
      </c>
      <c r="J184" s="1033">
        <v>102</v>
      </c>
      <c r="K184" s="485">
        <v>25313186.25</v>
      </c>
      <c r="L184" s="65">
        <v>0</v>
      </c>
      <c r="M184" s="534" t="s">
        <v>184</v>
      </c>
      <c r="N184" s="77">
        <v>41117</v>
      </c>
      <c r="O184" s="1312" t="s">
        <v>395</v>
      </c>
      <c r="P184" s="99" t="s">
        <v>188</v>
      </c>
      <c r="Q184" s="79" t="s">
        <v>1988</v>
      </c>
      <c r="R184" s="291">
        <v>1450170.56</v>
      </c>
      <c r="U184" s="1056"/>
      <c r="V184" s="1056"/>
      <c r="W184" s="1056"/>
    </row>
    <row r="185" spans="1:23">
      <c r="A185" s="801" t="s">
        <v>2102</v>
      </c>
      <c r="B185" s="72">
        <v>39801</v>
      </c>
      <c r="C185" s="532" t="s">
        <v>1811</v>
      </c>
      <c r="D185" s="73" t="s">
        <v>215</v>
      </c>
      <c r="E185" s="56" t="s">
        <v>19</v>
      </c>
      <c r="F185" s="74" t="s">
        <v>242</v>
      </c>
      <c r="G185" s="58">
        <v>43000000</v>
      </c>
      <c r="H185" s="75" t="s">
        <v>13</v>
      </c>
      <c r="I185" s="59">
        <v>41117</v>
      </c>
      <c r="J185" s="1033">
        <v>103</v>
      </c>
      <c r="K185" s="485">
        <v>37259392.5</v>
      </c>
      <c r="L185" s="65">
        <v>0</v>
      </c>
      <c r="M185" s="534" t="s">
        <v>184</v>
      </c>
      <c r="N185" s="77">
        <v>41117</v>
      </c>
      <c r="O185" s="1312" t="s">
        <v>395</v>
      </c>
      <c r="P185" s="99" t="s">
        <v>188</v>
      </c>
      <c r="Q185" s="79" t="s">
        <v>1988</v>
      </c>
      <c r="R185" s="291">
        <v>2054215.35</v>
      </c>
      <c r="U185" s="1056"/>
      <c r="V185" s="1056"/>
      <c r="W185" s="1056"/>
    </row>
    <row r="186" spans="1:23">
      <c r="A186" s="801">
        <v>2</v>
      </c>
      <c r="B186" s="72">
        <v>39801</v>
      </c>
      <c r="C186" s="532" t="s">
        <v>1812</v>
      </c>
      <c r="D186" s="73" t="s">
        <v>281</v>
      </c>
      <c r="E186" s="75" t="s">
        <v>282</v>
      </c>
      <c r="F186" s="74" t="s">
        <v>242</v>
      </c>
      <c r="G186" s="58">
        <v>1834000</v>
      </c>
      <c r="H186" s="75" t="s">
        <v>13</v>
      </c>
      <c r="I186" s="59"/>
      <c r="J186" s="1033"/>
      <c r="K186" s="485"/>
      <c r="L186" s="65" t="str">
        <f t="shared" si="6"/>
        <v/>
      </c>
      <c r="M186" s="76"/>
      <c r="N186" s="77"/>
      <c r="O186" s="1312"/>
      <c r="P186" s="78"/>
      <c r="Q186" s="79"/>
      <c r="R186" s="291"/>
      <c r="U186" s="1056"/>
      <c r="V186" s="1056"/>
      <c r="W186" s="1056"/>
    </row>
    <row r="187" spans="1:23">
      <c r="A187" s="801">
        <v>2</v>
      </c>
      <c r="B187" s="72">
        <v>39801</v>
      </c>
      <c r="C187" s="532" t="s">
        <v>1813</v>
      </c>
      <c r="D187" s="73" t="s">
        <v>283</v>
      </c>
      <c r="E187" s="56" t="s">
        <v>23</v>
      </c>
      <c r="F187" s="74" t="s">
        <v>242</v>
      </c>
      <c r="G187" s="58">
        <v>38000000</v>
      </c>
      <c r="H187" s="75" t="s">
        <v>13</v>
      </c>
      <c r="I187" s="59"/>
      <c r="J187" s="1033"/>
      <c r="K187" s="485"/>
      <c r="L187" s="65" t="str">
        <f t="shared" si="6"/>
        <v/>
      </c>
      <c r="M187" s="76"/>
      <c r="N187" s="77"/>
      <c r="O187" s="1312"/>
      <c r="P187" s="78"/>
      <c r="Q187" s="79"/>
      <c r="R187" s="291"/>
      <c r="U187" s="1056"/>
      <c r="V187" s="1056"/>
      <c r="W187" s="1056"/>
    </row>
    <row r="188" spans="1:23">
      <c r="A188" s="801" t="s">
        <v>2103</v>
      </c>
      <c r="B188" s="72">
        <v>39801</v>
      </c>
      <c r="C188" s="532" t="s">
        <v>1814</v>
      </c>
      <c r="D188" s="73" t="s">
        <v>284</v>
      </c>
      <c r="E188" s="71" t="s">
        <v>111</v>
      </c>
      <c r="F188" s="74" t="s">
        <v>242</v>
      </c>
      <c r="G188" s="58">
        <v>36282000</v>
      </c>
      <c r="H188" s="75" t="s">
        <v>13</v>
      </c>
      <c r="I188" s="59">
        <v>41117</v>
      </c>
      <c r="J188" s="1033">
        <v>104</v>
      </c>
      <c r="K188" s="485">
        <v>32013328.370000001</v>
      </c>
      <c r="L188" s="65">
        <v>0</v>
      </c>
      <c r="M188" s="534" t="s">
        <v>184</v>
      </c>
      <c r="N188" s="77">
        <v>41117</v>
      </c>
      <c r="O188" s="1312" t="s">
        <v>395</v>
      </c>
      <c r="P188" s="99" t="s">
        <v>188</v>
      </c>
      <c r="Q188" s="79" t="s">
        <v>1988</v>
      </c>
      <c r="R188" s="291">
        <v>1725103.1199999999</v>
      </c>
      <c r="U188" s="1056"/>
      <c r="V188" s="1056"/>
      <c r="W188" s="1056"/>
    </row>
    <row r="189" spans="1:23">
      <c r="A189" s="801">
        <v>2</v>
      </c>
      <c r="B189" s="72">
        <v>39801</v>
      </c>
      <c r="C189" s="532" t="s">
        <v>1815</v>
      </c>
      <c r="D189" s="73" t="s">
        <v>285</v>
      </c>
      <c r="E189" s="56" t="s">
        <v>31</v>
      </c>
      <c r="F189" s="74" t="s">
        <v>242</v>
      </c>
      <c r="G189" s="58">
        <v>6000000</v>
      </c>
      <c r="H189" s="75" t="s">
        <v>13</v>
      </c>
      <c r="I189" s="59"/>
      <c r="J189" s="1033"/>
      <c r="K189" s="485"/>
      <c r="L189" s="65" t="str">
        <f t="shared" si="6"/>
        <v/>
      </c>
      <c r="M189" s="76"/>
      <c r="N189" s="77"/>
      <c r="O189" s="1312"/>
      <c r="P189" s="78"/>
      <c r="Q189" s="79"/>
      <c r="R189" s="291"/>
      <c r="U189" s="1056"/>
      <c r="V189" s="1056"/>
      <c r="W189" s="1056"/>
    </row>
    <row r="190" spans="1:23">
      <c r="A190" s="801">
        <v>2</v>
      </c>
      <c r="B190" s="72">
        <v>39801</v>
      </c>
      <c r="C190" s="532" t="s">
        <v>1816</v>
      </c>
      <c r="D190" s="73" t="s">
        <v>26</v>
      </c>
      <c r="E190" s="56" t="s">
        <v>19</v>
      </c>
      <c r="F190" s="74" t="s">
        <v>242</v>
      </c>
      <c r="G190" s="58">
        <v>10000000</v>
      </c>
      <c r="H190" s="75" t="s">
        <v>13</v>
      </c>
      <c r="I190" s="59"/>
      <c r="J190" s="1033"/>
      <c r="K190" s="485"/>
      <c r="L190" s="65" t="str">
        <f t="shared" si="6"/>
        <v/>
      </c>
      <c r="M190" s="76"/>
      <c r="N190" s="77"/>
      <c r="O190" s="1312"/>
      <c r="P190" s="78"/>
      <c r="Q190" s="79"/>
      <c r="R190" s="291"/>
      <c r="U190" s="1056"/>
      <c r="V190" s="1056"/>
      <c r="W190" s="1056"/>
    </row>
    <row r="191" spans="1:23">
      <c r="A191" s="801" t="s">
        <v>1904</v>
      </c>
      <c r="B191" s="72">
        <v>39801</v>
      </c>
      <c r="C191" s="532" t="s">
        <v>1817</v>
      </c>
      <c r="D191" s="73" t="s">
        <v>68</v>
      </c>
      <c r="E191" s="56" t="s">
        <v>69</v>
      </c>
      <c r="F191" s="74" t="s">
        <v>242</v>
      </c>
      <c r="G191" s="58">
        <v>9294000</v>
      </c>
      <c r="H191" s="75" t="s">
        <v>13</v>
      </c>
      <c r="I191" s="59">
        <v>40808</v>
      </c>
      <c r="J191" s="1033">
        <v>50</v>
      </c>
      <c r="K191" s="485">
        <v>9294000</v>
      </c>
      <c r="L191" s="65">
        <f t="shared" si="6"/>
        <v>0</v>
      </c>
      <c r="M191" s="534" t="s">
        <v>184</v>
      </c>
      <c r="N191" s="77">
        <v>40808</v>
      </c>
      <c r="O191" s="1312" t="s">
        <v>395</v>
      </c>
      <c r="P191" s="99" t="s">
        <v>188</v>
      </c>
      <c r="Q191" s="79" t="s">
        <v>1283</v>
      </c>
      <c r="R191" s="291">
        <v>465000</v>
      </c>
      <c r="U191" s="1056"/>
      <c r="V191" s="1056"/>
      <c r="W191" s="1056"/>
    </row>
    <row r="192" spans="1:23">
      <c r="A192" s="801"/>
      <c r="B192" s="83">
        <v>39805</v>
      </c>
      <c r="C192" s="381" t="s">
        <v>1818</v>
      </c>
      <c r="D192" s="382" t="s">
        <v>286</v>
      </c>
      <c r="E192" s="56" t="s">
        <v>43</v>
      </c>
      <c r="F192" s="375" t="s">
        <v>287</v>
      </c>
      <c r="G192" s="58">
        <v>80000000</v>
      </c>
      <c r="H192" s="87" t="s">
        <v>13</v>
      </c>
      <c r="I192" s="59">
        <v>40233</v>
      </c>
      <c r="J192" s="333">
        <v>5</v>
      </c>
      <c r="K192" s="485">
        <v>80000000</v>
      </c>
      <c r="L192" s="65">
        <f t="shared" si="6"/>
        <v>0</v>
      </c>
      <c r="M192" s="76" t="s">
        <v>1019</v>
      </c>
      <c r="N192" s="334">
        <v>40331</v>
      </c>
      <c r="O192" s="1312" t="s">
        <v>1019</v>
      </c>
      <c r="P192" s="335">
        <v>9</v>
      </c>
      <c r="Q192" s="79" t="s">
        <v>1284</v>
      </c>
      <c r="R192" s="291">
        <v>2966288.32</v>
      </c>
      <c r="U192" s="1056"/>
      <c r="V192" s="1056"/>
      <c r="W192" s="1056"/>
    </row>
    <row r="193" spans="1:23" s="106" customFormat="1" ht="34.5" customHeight="1">
      <c r="A193" s="1362"/>
      <c r="B193" s="1364">
        <v>39805</v>
      </c>
      <c r="C193" s="1470" t="s">
        <v>1819</v>
      </c>
      <c r="D193" s="1472" t="s">
        <v>66</v>
      </c>
      <c r="E193" s="1372" t="s">
        <v>19</v>
      </c>
      <c r="F193" s="1465" t="s">
        <v>287</v>
      </c>
      <c r="G193" s="1440">
        <v>23864000</v>
      </c>
      <c r="H193" s="1366" t="s">
        <v>13</v>
      </c>
      <c r="I193" s="59">
        <v>40597</v>
      </c>
      <c r="J193" s="333">
        <v>4</v>
      </c>
      <c r="K193" s="485">
        <v>15000000</v>
      </c>
      <c r="L193" s="65">
        <f t="shared" si="6"/>
        <v>8864000</v>
      </c>
      <c r="M193" s="76" t="s">
        <v>190</v>
      </c>
      <c r="N193" s="1370">
        <v>40653</v>
      </c>
      <c r="O193" s="1404" t="s">
        <v>1019</v>
      </c>
      <c r="P193" s="1424"/>
      <c r="Q193" s="1421" t="s">
        <v>1283</v>
      </c>
      <c r="R193" s="1396">
        <v>1395000</v>
      </c>
      <c r="U193" s="1056"/>
      <c r="V193" s="1056"/>
      <c r="W193" s="1056"/>
    </row>
    <row r="194" spans="1:23" s="106" customFormat="1">
      <c r="A194" s="1363"/>
      <c r="B194" s="1365"/>
      <c r="C194" s="1471"/>
      <c r="D194" s="1473"/>
      <c r="E194" s="1373"/>
      <c r="F194" s="1466"/>
      <c r="G194" s="1441"/>
      <c r="H194" s="1367"/>
      <c r="I194" s="59">
        <v>40618</v>
      </c>
      <c r="J194" s="333">
        <v>4</v>
      </c>
      <c r="K194" s="485">
        <f>L193</f>
        <v>8864000</v>
      </c>
      <c r="L194" s="65">
        <v>0</v>
      </c>
      <c r="M194" s="76" t="s">
        <v>1019</v>
      </c>
      <c r="N194" s="1371"/>
      <c r="O194" s="1406"/>
      <c r="P194" s="1425"/>
      <c r="Q194" s="1423"/>
      <c r="R194" s="1398"/>
      <c r="U194" s="1056"/>
      <c r="V194" s="1056"/>
      <c r="W194" s="1056"/>
    </row>
    <row r="195" spans="1:23" ht="28.5">
      <c r="A195" s="801"/>
      <c r="B195" s="83">
        <v>39805</v>
      </c>
      <c r="C195" s="381" t="s">
        <v>1820</v>
      </c>
      <c r="D195" s="382" t="s">
        <v>288</v>
      </c>
      <c r="E195" s="56" t="s">
        <v>35</v>
      </c>
      <c r="F195" s="375" t="s">
        <v>287</v>
      </c>
      <c r="G195" s="58">
        <v>216000000</v>
      </c>
      <c r="H195" s="87" t="s">
        <v>13</v>
      </c>
      <c r="I195" s="59">
        <v>40735</v>
      </c>
      <c r="J195" s="333">
        <v>4</v>
      </c>
      <c r="K195" s="485">
        <v>40000000</v>
      </c>
      <c r="L195" s="65">
        <f t="shared" si="6"/>
        <v>176000000</v>
      </c>
      <c r="M195" s="76" t="s">
        <v>190</v>
      </c>
      <c r="N195" s="334"/>
      <c r="O195" s="1312"/>
      <c r="P195" s="335"/>
      <c r="Q195" s="79"/>
      <c r="R195" s="291"/>
      <c r="U195" s="1056"/>
      <c r="V195" s="1056"/>
      <c r="W195" s="1056"/>
    </row>
    <row r="196" spans="1:23">
      <c r="A196" s="801"/>
      <c r="B196" s="83">
        <v>39805</v>
      </c>
      <c r="C196" s="381" t="s">
        <v>1821</v>
      </c>
      <c r="D196" s="382" t="s">
        <v>27</v>
      </c>
      <c r="E196" s="56" t="s">
        <v>28</v>
      </c>
      <c r="F196" s="375" t="s">
        <v>287</v>
      </c>
      <c r="G196" s="58">
        <v>7400000</v>
      </c>
      <c r="H196" s="87" t="s">
        <v>13</v>
      </c>
      <c r="I196" s="59"/>
      <c r="J196" s="333"/>
      <c r="K196" s="485"/>
      <c r="L196" s="65" t="str">
        <f t="shared" si="6"/>
        <v/>
      </c>
      <c r="M196" s="76"/>
      <c r="N196" s="334"/>
      <c r="O196" s="1312"/>
      <c r="P196" s="335"/>
      <c r="Q196" s="79"/>
      <c r="R196" s="291"/>
      <c r="U196" s="1056"/>
      <c r="V196" s="1056"/>
      <c r="W196" s="1056"/>
    </row>
    <row r="197" spans="1:23" ht="28.5">
      <c r="A197" s="1362">
        <v>119</v>
      </c>
      <c r="B197" s="1364">
        <v>39805</v>
      </c>
      <c r="C197" s="1470" t="s">
        <v>1822</v>
      </c>
      <c r="D197" s="1472" t="s">
        <v>289</v>
      </c>
      <c r="E197" s="1372" t="s">
        <v>15</v>
      </c>
      <c r="F197" s="1465" t="s">
        <v>287</v>
      </c>
      <c r="G197" s="1440">
        <v>600000000</v>
      </c>
      <c r="H197" s="1366" t="s">
        <v>13</v>
      </c>
      <c r="I197" s="59">
        <v>40681</v>
      </c>
      <c r="J197" s="333">
        <v>4</v>
      </c>
      <c r="K197" s="485">
        <v>370000000</v>
      </c>
      <c r="L197" s="65">
        <f t="shared" si="6"/>
        <v>230000000</v>
      </c>
      <c r="M197" s="76" t="s">
        <v>190</v>
      </c>
      <c r="N197" s="334"/>
      <c r="O197" s="1312"/>
      <c r="P197" s="335"/>
      <c r="Q197" s="79"/>
      <c r="R197" s="291"/>
      <c r="U197" s="1056"/>
      <c r="V197" s="1056"/>
      <c r="W197" s="1056"/>
    </row>
    <row r="198" spans="1:23">
      <c r="A198" s="1363"/>
      <c r="B198" s="1365"/>
      <c r="C198" s="1471"/>
      <c r="D198" s="1473"/>
      <c r="E198" s="1373"/>
      <c r="F198" s="1466"/>
      <c r="G198" s="1441"/>
      <c r="H198" s="1367"/>
      <c r="I198" s="59">
        <v>41138</v>
      </c>
      <c r="J198" s="333">
        <v>119</v>
      </c>
      <c r="K198" s="485">
        <v>230000000</v>
      </c>
      <c r="L198" s="65">
        <f>L197-K198</f>
        <v>0</v>
      </c>
      <c r="M198" s="76" t="s">
        <v>1019</v>
      </c>
      <c r="N198" s="334"/>
      <c r="O198" s="1312"/>
      <c r="P198" s="335"/>
      <c r="Q198" s="79"/>
      <c r="R198" s="291"/>
      <c r="U198" s="1056"/>
      <c r="V198" s="1056"/>
      <c r="W198" s="1056"/>
    </row>
    <row r="199" spans="1:23">
      <c r="A199" s="801">
        <v>49</v>
      </c>
      <c r="B199" s="83">
        <v>39805</v>
      </c>
      <c r="C199" s="381" t="s">
        <v>1823</v>
      </c>
      <c r="D199" s="382" t="s">
        <v>290</v>
      </c>
      <c r="E199" s="329" t="s">
        <v>131</v>
      </c>
      <c r="F199" s="375" t="s">
        <v>287</v>
      </c>
      <c r="G199" s="58">
        <v>7500000</v>
      </c>
      <c r="H199" s="87" t="s">
        <v>13</v>
      </c>
      <c r="I199" s="59">
        <v>40773</v>
      </c>
      <c r="J199" s="333">
        <v>49</v>
      </c>
      <c r="K199" s="485">
        <v>7500000</v>
      </c>
      <c r="L199" s="65">
        <f t="shared" si="6"/>
        <v>0</v>
      </c>
      <c r="M199" s="76" t="s">
        <v>1019</v>
      </c>
      <c r="N199" s="334">
        <v>40884</v>
      </c>
      <c r="O199" s="1312" t="s">
        <v>1019</v>
      </c>
      <c r="P199" s="335"/>
      <c r="Q199" s="79" t="s">
        <v>1283</v>
      </c>
      <c r="R199" s="291">
        <v>51113</v>
      </c>
      <c r="U199" s="1056"/>
      <c r="V199" s="1056"/>
      <c r="W199" s="1056"/>
    </row>
    <row r="200" spans="1:23">
      <c r="A200" s="801"/>
      <c r="B200" s="83">
        <v>39805</v>
      </c>
      <c r="C200" s="381" t="s">
        <v>1824</v>
      </c>
      <c r="D200" s="382" t="s">
        <v>291</v>
      </c>
      <c r="E200" s="56" t="s">
        <v>43</v>
      </c>
      <c r="F200" s="375" t="s">
        <v>287</v>
      </c>
      <c r="G200" s="58">
        <v>100000000</v>
      </c>
      <c r="H200" s="87" t="s">
        <v>13</v>
      </c>
      <c r="I200" s="59">
        <v>41024</v>
      </c>
      <c r="J200" s="333">
        <v>4</v>
      </c>
      <c r="K200" s="485">
        <v>100000000</v>
      </c>
      <c r="L200" s="65">
        <f t="shared" si="6"/>
        <v>0</v>
      </c>
      <c r="M200" s="76" t="s">
        <v>1019</v>
      </c>
      <c r="N200" s="334">
        <v>41031</v>
      </c>
      <c r="O200" s="1312" t="s">
        <v>1019</v>
      </c>
      <c r="P200" s="335"/>
      <c r="Q200" s="79" t="s">
        <v>1283</v>
      </c>
      <c r="R200" s="291">
        <v>2842400</v>
      </c>
      <c r="U200" s="1056"/>
      <c r="V200" s="1056"/>
      <c r="W200" s="1056"/>
    </row>
    <row r="201" spans="1:23" ht="28.5">
      <c r="A201" s="801" t="s">
        <v>1928</v>
      </c>
      <c r="B201" s="83">
        <v>39805</v>
      </c>
      <c r="C201" s="381" t="s">
        <v>1825</v>
      </c>
      <c r="D201" s="382" t="s">
        <v>292</v>
      </c>
      <c r="E201" s="56" t="s">
        <v>41</v>
      </c>
      <c r="F201" s="375" t="s">
        <v>287</v>
      </c>
      <c r="G201" s="58">
        <v>72278000</v>
      </c>
      <c r="H201" s="87" t="s">
        <v>13</v>
      </c>
      <c r="I201" s="59">
        <v>40793</v>
      </c>
      <c r="J201" s="333">
        <v>59</v>
      </c>
      <c r="K201" s="485">
        <v>68700000</v>
      </c>
      <c r="L201" s="65">
        <v>0</v>
      </c>
      <c r="M201" s="76" t="s">
        <v>334</v>
      </c>
      <c r="N201" s="334" t="s">
        <v>334</v>
      </c>
      <c r="O201" s="1312" t="s">
        <v>334</v>
      </c>
      <c r="P201" s="335">
        <v>59</v>
      </c>
      <c r="Q201" s="79" t="s">
        <v>1226</v>
      </c>
      <c r="R201" s="291" t="s">
        <v>334</v>
      </c>
      <c r="U201" s="1056"/>
      <c r="V201" s="1056"/>
      <c r="W201" s="1056"/>
    </row>
    <row r="202" spans="1:23">
      <c r="A202" s="801"/>
      <c r="B202" s="83">
        <v>39805</v>
      </c>
      <c r="C202" s="381" t="s">
        <v>1826</v>
      </c>
      <c r="D202" s="382" t="s">
        <v>293</v>
      </c>
      <c r="E202" s="56" t="s">
        <v>31</v>
      </c>
      <c r="F202" s="375" t="s">
        <v>287</v>
      </c>
      <c r="G202" s="58">
        <v>11560000</v>
      </c>
      <c r="H202" s="87" t="s">
        <v>13</v>
      </c>
      <c r="I202" s="59"/>
      <c r="J202" s="333"/>
      <c r="K202" s="485"/>
      <c r="L202" s="65" t="str">
        <f t="shared" si="6"/>
        <v/>
      </c>
      <c r="M202" s="76"/>
      <c r="N202" s="334"/>
      <c r="O202" s="1312"/>
      <c r="P202" s="335"/>
      <c r="Q202" s="79"/>
      <c r="R202" s="291"/>
      <c r="U202" s="1056"/>
      <c r="V202" s="1056"/>
      <c r="W202" s="1056"/>
    </row>
    <row r="203" spans="1:23" s="106" customFormat="1" ht="28.5" customHeight="1">
      <c r="A203" s="1362"/>
      <c r="B203" s="1364">
        <v>39805</v>
      </c>
      <c r="C203" s="1470" t="s">
        <v>1827</v>
      </c>
      <c r="D203" s="1472" t="s">
        <v>294</v>
      </c>
      <c r="E203" s="1372" t="s">
        <v>15</v>
      </c>
      <c r="F203" s="1465" t="s">
        <v>287</v>
      </c>
      <c r="G203" s="1440">
        <v>37515000</v>
      </c>
      <c r="H203" s="1366" t="s">
        <v>13</v>
      </c>
      <c r="I203" s="59">
        <v>40597</v>
      </c>
      <c r="J203" s="333">
        <v>4</v>
      </c>
      <c r="K203" s="485">
        <v>12505000</v>
      </c>
      <c r="L203" s="65">
        <f t="shared" si="6"/>
        <v>25010000</v>
      </c>
      <c r="M203" s="76" t="s">
        <v>190</v>
      </c>
      <c r="N203" s="1370">
        <v>40674</v>
      </c>
      <c r="O203" s="1404" t="s">
        <v>1019</v>
      </c>
      <c r="P203" s="1424"/>
      <c r="Q203" s="1421" t="s">
        <v>1283</v>
      </c>
      <c r="R203" s="1396">
        <v>2079962.5</v>
      </c>
      <c r="U203" s="1056"/>
      <c r="V203" s="1056"/>
      <c r="W203" s="1056"/>
    </row>
    <row r="204" spans="1:23" s="106" customFormat="1" ht="28.5" customHeight="1">
      <c r="A204" s="1363"/>
      <c r="B204" s="1365"/>
      <c r="C204" s="1471"/>
      <c r="D204" s="1473"/>
      <c r="E204" s="1373"/>
      <c r="F204" s="1466"/>
      <c r="G204" s="1441"/>
      <c r="H204" s="1367"/>
      <c r="I204" s="59">
        <v>40632</v>
      </c>
      <c r="J204" s="333">
        <v>4</v>
      </c>
      <c r="K204" s="485">
        <v>25010000</v>
      </c>
      <c r="L204" s="65">
        <f>L203-K204</f>
        <v>0</v>
      </c>
      <c r="M204" s="76" t="s">
        <v>1019</v>
      </c>
      <c r="N204" s="1371"/>
      <c r="O204" s="1406"/>
      <c r="P204" s="1425"/>
      <c r="Q204" s="1423"/>
      <c r="R204" s="1398"/>
      <c r="U204" s="1056"/>
      <c r="V204" s="1056"/>
      <c r="W204" s="1056"/>
    </row>
    <row r="205" spans="1:23">
      <c r="A205" s="801"/>
      <c r="B205" s="83">
        <v>39805</v>
      </c>
      <c r="C205" s="381" t="s">
        <v>1828</v>
      </c>
      <c r="D205" s="382" t="s">
        <v>295</v>
      </c>
      <c r="E205" s="329" t="s">
        <v>131</v>
      </c>
      <c r="F205" s="375" t="s">
        <v>287</v>
      </c>
      <c r="G205" s="58">
        <v>376500000</v>
      </c>
      <c r="H205" s="87" t="s">
        <v>13</v>
      </c>
      <c r="I205" s="59">
        <v>40373</v>
      </c>
      <c r="J205" s="333">
        <v>4</v>
      </c>
      <c r="K205" s="485">
        <v>376500000</v>
      </c>
      <c r="L205" s="65">
        <f t="shared" si="6"/>
        <v>0</v>
      </c>
      <c r="M205" s="76" t="s">
        <v>1019</v>
      </c>
      <c r="N205" s="334">
        <v>40429</v>
      </c>
      <c r="O205" s="1312" t="s">
        <v>1019</v>
      </c>
      <c r="P205" s="335"/>
      <c r="Q205" s="79" t="s">
        <v>1283</v>
      </c>
      <c r="R205" s="291">
        <v>10800000</v>
      </c>
      <c r="U205" s="1056"/>
      <c r="V205" s="1056"/>
      <c r="W205" s="1056"/>
    </row>
    <row r="206" spans="1:23" s="106" customFormat="1" ht="28.5">
      <c r="A206" s="801" t="s">
        <v>1475</v>
      </c>
      <c r="B206" s="83">
        <v>39805</v>
      </c>
      <c r="C206" s="381" t="s">
        <v>1472</v>
      </c>
      <c r="D206" s="382" t="s">
        <v>296</v>
      </c>
      <c r="E206" s="56" t="s">
        <v>37</v>
      </c>
      <c r="F206" s="375" t="s">
        <v>287</v>
      </c>
      <c r="G206" s="58">
        <v>10300000</v>
      </c>
      <c r="H206" s="87" t="s">
        <v>13</v>
      </c>
      <c r="I206" s="59">
        <v>40424</v>
      </c>
      <c r="J206" s="333">
        <v>4</v>
      </c>
      <c r="K206" s="485">
        <v>10300000</v>
      </c>
      <c r="L206" s="65">
        <f t="shared" si="6"/>
        <v>0</v>
      </c>
      <c r="M206" s="76" t="s">
        <v>1019</v>
      </c>
      <c r="N206" s="334"/>
      <c r="O206" s="1312"/>
      <c r="P206" s="335"/>
      <c r="Q206" s="79"/>
      <c r="R206" s="291"/>
      <c r="U206" s="1056"/>
      <c r="V206" s="1056"/>
      <c r="W206" s="1056"/>
    </row>
    <row r="207" spans="1:23">
      <c r="A207" s="801">
        <v>50</v>
      </c>
      <c r="B207" s="83">
        <v>39805</v>
      </c>
      <c r="C207" s="940" t="s">
        <v>1829</v>
      </c>
      <c r="D207" s="382" t="s">
        <v>297</v>
      </c>
      <c r="E207" s="329" t="s">
        <v>125</v>
      </c>
      <c r="F207" s="375" t="s">
        <v>287</v>
      </c>
      <c r="G207" s="58">
        <v>32382000</v>
      </c>
      <c r="H207" s="87" t="s">
        <v>13</v>
      </c>
      <c r="I207" s="59">
        <v>40780</v>
      </c>
      <c r="J207" s="333">
        <v>50</v>
      </c>
      <c r="K207" s="485">
        <v>32382000</v>
      </c>
      <c r="L207" s="65">
        <f t="shared" si="6"/>
        <v>0</v>
      </c>
      <c r="M207" s="76" t="s">
        <v>1019</v>
      </c>
      <c r="N207" s="334">
        <v>40814</v>
      </c>
      <c r="O207" s="1312" t="s">
        <v>1019</v>
      </c>
      <c r="P207" s="335"/>
      <c r="Q207" s="79" t="s">
        <v>1283</v>
      </c>
      <c r="R207" s="291">
        <v>900194</v>
      </c>
      <c r="U207" s="1056"/>
      <c r="V207" s="1056"/>
      <c r="W207" s="1056"/>
    </row>
    <row r="208" spans="1:23">
      <c r="A208" s="801"/>
      <c r="B208" s="83">
        <v>39805</v>
      </c>
      <c r="C208" s="381" t="s">
        <v>1830</v>
      </c>
      <c r="D208" s="382" t="s">
        <v>30</v>
      </c>
      <c r="E208" s="56" t="s">
        <v>31</v>
      </c>
      <c r="F208" s="375" t="s">
        <v>287</v>
      </c>
      <c r="G208" s="58">
        <v>10800000</v>
      </c>
      <c r="H208" s="87" t="s">
        <v>13</v>
      </c>
      <c r="I208" s="59">
        <v>40569</v>
      </c>
      <c r="J208" s="333">
        <v>4</v>
      </c>
      <c r="K208" s="485">
        <v>10800000</v>
      </c>
      <c r="L208" s="65">
        <f t="shared" si="6"/>
        <v>0</v>
      </c>
      <c r="M208" s="76" t="s">
        <v>1019</v>
      </c>
      <c r="N208" s="334"/>
      <c r="O208" s="1312"/>
      <c r="P208" s="335"/>
      <c r="Q208" s="79"/>
      <c r="R208" s="291"/>
      <c r="U208" s="1056"/>
      <c r="V208" s="1056"/>
      <c r="W208" s="1056"/>
    </row>
    <row r="209" spans="1:23">
      <c r="A209" s="801"/>
      <c r="B209" s="83">
        <v>39805</v>
      </c>
      <c r="C209" s="381" t="s">
        <v>1831</v>
      </c>
      <c r="D209" s="382" t="s">
        <v>298</v>
      </c>
      <c r="E209" s="56" t="s">
        <v>52</v>
      </c>
      <c r="F209" s="375" t="s">
        <v>287</v>
      </c>
      <c r="G209" s="58">
        <v>26000000</v>
      </c>
      <c r="H209" s="87" t="s">
        <v>13</v>
      </c>
      <c r="I209" s="59"/>
      <c r="J209" s="333"/>
      <c r="K209" s="485"/>
      <c r="L209" s="65" t="str">
        <f t="shared" si="6"/>
        <v/>
      </c>
      <c r="M209" s="76"/>
      <c r="N209" s="334"/>
      <c r="O209" s="1312"/>
      <c r="P209" s="335"/>
      <c r="Q209" s="79"/>
      <c r="R209" s="291"/>
      <c r="U209" s="1056"/>
      <c r="V209" s="1056"/>
      <c r="W209" s="1056"/>
    </row>
    <row r="210" spans="1:23" ht="28.5">
      <c r="A210" s="801" t="s">
        <v>1657</v>
      </c>
      <c r="B210" s="83">
        <v>39805</v>
      </c>
      <c r="C210" s="381" t="s">
        <v>1832</v>
      </c>
      <c r="D210" s="382" t="s">
        <v>299</v>
      </c>
      <c r="E210" s="56" t="s">
        <v>58</v>
      </c>
      <c r="F210" s="375" t="s">
        <v>287</v>
      </c>
      <c r="G210" s="58">
        <v>10685000</v>
      </c>
      <c r="H210" s="87" t="s">
        <v>13</v>
      </c>
      <c r="I210" s="59">
        <v>40694</v>
      </c>
      <c r="J210" s="333">
        <v>39</v>
      </c>
      <c r="K210" s="485">
        <v>7754267.4800000004</v>
      </c>
      <c r="L210" s="65">
        <v>0</v>
      </c>
      <c r="M210" s="76" t="s">
        <v>334</v>
      </c>
      <c r="N210" s="334" t="s">
        <v>334</v>
      </c>
      <c r="O210" s="1312" t="s">
        <v>334</v>
      </c>
      <c r="P210" s="335"/>
      <c r="Q210" s="79" t="s">
        <v>1226</v>
      </c>
      <c r="R210" s="291" t="s">
        <v>334</v>
      </c>
      <c r="U210" s="1056"/>
      <c r="V210" s="1056"/>
      <c r="W210" s="1056"/>
    </row>
    <row r="211" spans="1:23">
      <c r="A211" s="801"/>
      <c r="B211" s="83">
        <v>39805</v>
      </c>
      <c r="C211" s="381" t="s">
        <v>1833</v>
      </c>
      <c r="D211" s="382" t="s">
        <v>14</v>
      </c>
      <c r="E211" s="56" t="s">
        <v>15</v>
      </c>
      <c r="F211" s="375" t="s">
        <v>287</v>
      </c>
      <c r="G211" s="58">
        <v>42000000</v>
      </c>
      <c r="H211" s="87" t="s">
        <v>13</v>
      </c>
      <c r="I211" s="59">
        <v>40660</v>
      </c>
      <c r="J211" s="333">
        <v>4</v>
      </c>
      <c r="K211" s="485">
        <v>42000000</v>
      </c>
      <c r="L211" s="65">
        <f t="shared" ref="L211:L243" si="7">IF($K211&lt;&gt;0,$G211-$K211,"")</f>
        <v>0</v>
      </c>
      <c r="M211" s="76" t="s">
        <v>1019</v>
      </c>
      <c r="N211" s="334">
        <v>40681</v>
      </c>
      <c r="O211" s="1312" t="s">
        <v>1019</v>
      </c>
      <c r="P211" s="335"/>
      <c r="Q211" s="79" t="s">
        <v>1283</v>
      </c>
      <c r="R211" s="291">
        <v>945775</v>
      </c>
      <c r="U211" s="1056"/>
      <c r="V211" s="1056"/>
      <c r="W211" s="1056"/>
    </row>
    <row r="212" spans="1:23">
      <c r="A212" s="801"/>
      <c r="B212" s="83">
        <v>39805</v>
      </c>
      <c r="C212" s="381" t="s">
        <v>1834</v>
      </c>
      <c r="D212" s="382" t="s">
        <v>14</v>
      </c>
      <c r="E212" s="56" t="s">
        <v>15</v>
      </c>
      <c r="F212" s="375" t="s">
        <v>287</v>
      </c>
      <c r="G212" s="58">
        <v>25000000</v>
      </c>
      <c r="H212" s="87" t="s">
        <v>13</v>
      </c>
      <c r="I212" s="59"/>
      <c r="J212" s="333"/>
      <c r="K212" s="485"/>
      <c r="L212" s="65" t="str">
        <f t="shared" si="7"/>
        <v/>
      </c>
      <c r="M212" s="76"/>
      <c r="N212" s="334"/>
      <c r="O212" s="1312"/>
      <c r="P212" s="335"/>
      <c r="Q212" s="79"/>
      <c r="R212" s="291"/>
      <c r="U212" s="1056"/>
      <c r="V212" s="1056"/>
      <c r="W212" s="1056"/>
    </row>
    <row r="213" spans="1:23" ht="28.5">
      <c r="A213" s="801" t="s">
        <v>2081</v>
      </c>
      <c r="B213" s="83">
        <v>39805</v>
      </c>
      <c r="C213" s="381" t="s">
        <v>1835</v>
      </c>
      <c r="D213" s="382" t="s">
        <v>300</v>
      </c>
      <c r="E213" s="56" t="s">
        <v>12</v>
      </c>
      <c r="F213" s="375" t="s">
        <v>287</v>
      </c>
      <c r="G213" s="58">
        <v>25054000</v>
      </c>
      <c r="H213" s="87" t="s">
        <v>13</v>
      </c>
      <c r="I213" s="59">
        <v>41087</v>
      </c>
      <c r="J213" s="333">
        <v>93</v>
      </c>
      <c r="K213" s="485">
        <v>23033635.420000002</v>
      </c>
      <c r="L213" s="65">
        <v>0</v>
      </c>
      <c r="M213" s="76" t="s">
        <v>1019</v>
      </c>
      <c r="N213" s="334">
        <v>41129</v>
      </c>
      <c r="O213" s="1312" t="s">
        <v>1019</v>
      </c>
      <c r="P213" s="335"/>
      <c r="Q213" s="79" t="s">
        <v>1283</v>
      </c>
      <c r="R213" s="291">
        <v>425000</v>
      </c>
      <c r="U213" s="1056"/>
      <c r="V213" s="1056"/>
      <c r="W213" s="1056"/>
    </row>
    <row r="214" spans="1:23" ht="28.5">
      <c r="A214" s="801" t="s">
        <v>1997</v>
      </c>
      <c r="B214" s="83">
        <v>39805</v>
      </c>
      <c r="C214" s="382" t="s">
        <v>2001</v>
      </c>
      <c r="D214" s="382" t="s">
        <v>367</v>
      </c>
      <c r="E214" s="329" t="s">
        <v>131</v>
      </c>
      <c r="F214" s="375" t="s">
        <v>287</v>
      </c>
      <c r="G214" s="58">
        <v>31762000</v>
      </c>
      <c r="H214" s="87" t="s">
        <v>13</v>
      </c>
      <c r="I214" s="59">
        <v>40911</v>
      </c>
      <c r="J214" s="333">
        <v>67</v>
      </c>
      <c r="K214" s="485">
        <v>31762000</v>
      </c>
      <c r="L214" s="65">
        <f t="shared" si="7"/>
        <v>0</v>
      </c>
      <c r="M214" s="76" t="s">
        <v>1019</v>
      </c>
      <c r="N214" s="334"/>
      <c r="O214" s="1312"/>
      <c r="P214" s="335"/>
      <c r="Q214" s="79"/>
      <c r="R214" s="291"/>
      <c r="U214" s="1056"/>
      <c r="V214" s="1056"/>
      <c r="W214" s="1056"/>
    </row>
    <row r="215" spans="1:23">
      <c r="A215" s="801"/>
      <c r="B215" s="83">
        <v>39805</v>
      </c>
      <c r="C215" s="381" t="s">
        <v>1836</v>
      </c>
      <c r="D215" s="382" t="s">
        <v>301</v>
      </c>
      <c r="E215" s="56" t="s">
        <v>28</v>
      </c>
      <c r="F215" s="375" t="s">
        <v>287</v>
      </c>
      <c r="G215" s="58">
        <v>16641000</v>
      </c>
      <c r="H215" s="87" t="s">
        <v>13</v>
      </c>
      <c r="I215" s="59"/>
      <c r="J215" s="333"/>
      <c r="K215" s="485"/>
      <c r="L215" s="65" t="str">
        <f t="shared" si="7"/>
        <v/>
      </c>
      <c r="M215" s="76"/>
      <c r="N215" s="334"/>
      <c r="O215" s="1312"/>
      <c r="P215" s="335"/>
      <c r="Q215" s="79"/>
      <c r="R215" s="291"/>
      <c r="U215" s="1056"/>
      <c r="V215" s="1056"/>
      <c r="W215" s="1056"/>
    </row>
    <row r="216" spans="1:23">
      <c r="A216" s="801"/>
      <c r="B216" s="83">
        <v>39805</v>
      </c>
      <c r="C216" s="381" t="s">
        <v>1837</v>
      </c>
      <c r="D216" s="382" t="s">
        <v>302</v>
      </c>
      <c r="E216" s="56" t="s">
        <v>46</v>
      </c>
      <c r="F216" s="375" t="s">
        <v>287</v>
      </c>
      <c r="G216" s="58">
        <v>12000000</v>
      </c>
      <c r="H216" s="87" t="s">
        <v>13</v>
      </c>
      <c r="I216" s="59">
        <v>40478</v>
      </c>
      <c r="J216" s="333">
        <v>4</v>
      </c>
      <c r="K216" s="485">
        <v>12000000</v>
      </c>
      <c r="L216" s="65">
        <f t="shared" si="7"/>
        <v>0</v>
      </c>
      <c r="M216" s="76" t="s">
        <v>1019</v>
      </c>
      <c r="N216" s="334">
        <v>40865</v>
      </c>
      <c r="O216" s="1312" t="s">
        <v>1019</v>
      </c>
      <c r="P216" s="335"/>
      <c r="Q216" s="79" t="s">
        <v>1988</v>
      </c>
      <c r="R216" s="291">
        <v>326576</v>
      </c>
      <c r="U216" s="1056"/>
      <c r="V216" s="1056"/>
      <c r="W216" s="1056"/>
    </row>
    <row r="217" spans="1:23">
      <c r="A217" s="801"/>
      <c r="B217" s="83">
        <v>39805</v>
      </c>
      <c r="C217" s="381" t="s">
        <v>1838</v>
      </c>
      <c r="D217" s="382" t="s">
        <v>303</v>
      </c>
      <c r="E217" s="56" t="s">
        <v>46</v>
      </c>
      <c r="F217" s="375" t="s">
        <v>287</v>
      </c>
      <c r="G217" s="58">
        <v>11300000</v>
      </c>
      <c r="H217" s="87" t="s">
        <v>13</v>
      </c>
      <c r="I217" s="59">
        <v>40506</v>
      </c>
      <c r="J217" s="333">
        <v>4</v>
      </c>
      <c r="K217" s="485">
        <v>11300000</v>
      </c>
      <c r="L217" s="65">
        <f t="shared" si="7"/>
        <v>0</v>
      </c>
      <c r="M217" s="534" t="s">
        <v>1019</v>
      </c>
      <c r="N217" s="1325">
        <v>40513</v>
      </c>
      <c r="O217" s="1312" t="s">
        <v>1019</v>
      </c>
      <c r="P217" s="99"/>
      <c r="Q217" s="79" t="s">
        <v>1283</v>
      </c>
      <c r="R217" s="291">
        <v>319658.99</v>
      </c>
      <c r="U217" s="1056"/>
      <c r="V217" s="1056"/>
      <c r="W217" s="1056"/>
    </row>
    <row r="218" spans="1:23">
      <c r="A218" s="801">
        <v>2</v>
      </c>
      <c r="B218" s="83">
        <v>39805</v>
      </c>
      <c r="C218" s="381" t="s">
        <v>1839</v>
      </c>
      <c r="D218" s="382" t="s">
        <v>305</v>
      </c>
      <c r="E218" s="56" t="s">
        <v>23</v>
      </c>
      <c r="F218" s="375" t="s">
        <v>242</v>
      </c>
      <c r="G218" s="58">
        <v>6855000</v>
      </c>
      <c r="H218" s="87" t="s">
        <v>13</v>
      </c>
      <c r="I218" s="59"/>
      <c r="J218" s="333"/>
      <c r="K218" s="485"/>
      <c r="L218" s="65" t="str">
        <f t="shared" si="7"/>
        <v/>
      </c>
      <c r="M218" s="76"/>
      <c r="N218" s="334"/>
      <c r="O218" s="1312"/>
      <c r="P218" s="335"/>
      <c r="Q218" s="79"/>
      <c r="R218" s="291"/>
      <c r="U218" s="1056"/>
      <c r="V218" s="1056"/>
      <c r="W218" s="1056"/>
    </row>
    <row r="219" spans="1:23">
      <c r="A219" s="801">
        <v>2</v>
      </c>
      <c r="B219" s="83">
        <v>39805</v>
      </c>
      <c r="C219" s="381" t="s">
        <v>1840</v>
      </c>
      <c r="D219" s="382" t="s">
        <v>306</v>
      </c>
      <c r="E219" s="56" t="s">
        <v>19</v>
      </c>
      <c r="F219" s="375" t="s">
        <v>242</v>
      </c>
      <c r="G219" s="58">
        <v>1549000</v>
      </c>
      <c r="H219" s="87" t="s">
        <v>13</v>
      </c>
      <c r="I219" s="59"/>
      <c r="J219" s="333"/>
      <c r="K219" s="485"/>
      <c r="L219" s="65" t="str">
        <f t="shared" si="7"/>
        <v/>
      </c>
      <c r="M219" s="76"/>
      <c r="N219" s="334"/>
      <c r="O219" s="1312"/>
      <c r="P219" s="335"/>
      <c r="Q219" s="79"/>
      <c r="R219" s="291"/>
      <c r="U219" s="1056"/>
      <c r="V219" s="1056"/>
      <c r="W219" s="1056"/>
    </row>
    <row r="220" spans="1:23">
      <c r="A220" s="801">
        <v>2</v>
      </c>
      <c r="B220" s="83">
        <v>39805</v>
      </c>
      <c r="C220" s="381" t="s">
        <v>1841</v>
      </c>
      <c r="D220" s="382" t="s">
        <v>32</v>
      </c>
      <c r="E220" s="56" t="s">
        <v>33</v>
      </c>
      <c r="F220" s="375" t="s">
        <v>242</v>
      </c>
      <c r="G220" s="58">
        <v>4000000</v>
      </c>
      <c r="H220" s="87" t="s">
        <v>13</v>
      </c>
      <c r="I220" s="59"/>
      <c r="J220" s="333"/>
      <c r="K220" s="485"/>
      <c r="L220" s="65" t="str">
        <f t="shared" si="7"/>
        <v/>
      </c>
      <c r="M220" s="76"/>
      <c r="N220" s="334"/>
      <c r="O220" s="1312"/>
      <c r="P220" s="335"/>
      <c r="Q220" s="79"/>
      <c r="R220" s="291"/>
      <c r="U220" s="1056"/>
      <c r="V220" s="1056"/>
      <c r="W220" s="1056"/>
    </row>
    <row r="221" spans="1:23">
      <c r="A221" s="801">
        <v>2</v>
      </c>
      <c r="B221" s="83">
        <v>39805</v>
      </c>
      <c r="C221" s="381" t="s">
        <v>1842</v>
      </c>
      <c r="D221" s="382" t="s">
        <v>307</v>
      </c>
      <c r="E221" s="56" t="s">
        <v>12</v>
      </c>
      <c r="F221" s="375" t="s">
        <v>242</v>
      </c>
      <c r="G221" s="58">
        <v>10000000</v>
      </c>
      <c r="H221" s="87" t="s">
        <v>13</v>
      </c>
      <c r="I221" s="59"/>
      <c r="J221" s="333"/>
      <c r="K221" s="485"/>
      <c r="L221" s="65" t="str">
        <f t="shared" si="7"/>
        <v/>
      </c>
      <c r="M221" s="76"/>
      <c r="N221" s="334"/>
      <c r="O221" s="1312"/>
      <c r="P221" s="335"/>
      <c r="Q221" s="79"/>
      <c r="R221" s="291"/>
      <c r="U221" s="1056"/>
      <c r="V221" s="1056"/>
      <c r="W221" s="1056"/>
    </row>
    <row r="222" spans="1:23" s="383" customFormat="1" ht="28.5">
      <c r="A222" s="801" t="s">
        <v>1462</v>
      </c>
      <c r="B222" s="83">
        <v>39805</v>
      </c>
      <c r="C222" s="381" t="s">
        <v>1464</v>
      </c>
      <c r="D222" s="382" t="s">
        <v>308</v>
      </c>
      <c r="E222" s="56" t="s">
        <v>19</v>
      </c>
      <c r="F222" s="375" t="s">
        <v>244</v>
      </c>
      <c r="G222" s="58">
        <v>5500000</v>
      </c>
      <c r="H222" s="87" t="s">
        <v>13</v>
      </c>
      <c r="I222" s="59">
        <v>40410</v>
      </c>
      <c r="J222" s="333">
        <v>4</v>
      </c>
      <c r="K222" s="485">
        <v>5500000</v>
      </c>
      <c r="L222" s="65">
        <f t="shared" si="7"/>
        <v>0</v>
      </c>
      <c r="M222" s="76" t="s">
        <v>334</v>
      </c>
      <c r="N222" s="334" t="s">
        <v>334</v>
      </c>
      <c r="O222" s="1312" t="s">
        <v>334</v>
      </c>
      <c r="P222" s="335"/>
      <c r="Q222" s="79" t="s">
        <v>1226</v>
      </c>
      <c r="R222" s="291" t="s">
        <v>334</v>
      </c>
      <c r="U222" s="1056"/>
      <c r="V222" s="1056"/>
      <c r="W222" s="1056"/>
    </row>
    <row r="223" spans="1:23">
      <c r="A223" s="801">
        <v>2</v>
      </c>
      <c r="B223" s="83">
        <v>39805</v>
      </c>
      <c r="C223" s="381" t="s">
        <v>1843</v>
      </c>
      <c r="D223" s="382" t="s">
        <v>309</v>
      </c>
      <c r="E223" s="56" t="s">
        <v>12</v>
      </c>
      <c r="F223" s="375" t="s">
        <v>242</v>
      </c>
      <c r="G223" s="58">
        <v>7500000</v>
      </c>
      <c r="H223" s="87" t="s">
        <v>13</v>
      </c>
      <c r="I223" s="59"/>
      <c r="J223" s="333"/>
      <c r="K223" s="485"/>
      <c r="L223" s="65" t="str">
        <f t="shared" si="7"/>
        <v/>
      </c>
      <c r="M223" s="76"/>
      <c r="N223" s="334"/>
      <c r="O223" s="1312"/>
      <c r="P223" s="335"/>
      <c r="Q223" s="79"/>
      <c r="R223" s="291"/>
      <c r="U223" s="1056"/>
      <c r="V223" s="1056"/>
      <c r="W223" s="1056"/>
    </row>
    <row r="224" spans="1:23">
      <c r="A224" s="801">
        <v>2</v>
      </c>
      <c r="B224" s="83">
        <v>39805</v>
      </c>
      <c r="C224" s="381" t="s">
        <v>1844</v>
      </c>
      <c r="D224" s="382" t="s">
        <v>26</v>
      </c>
      <c r="E224" s="56" t="s">
        <v>19</v>
      </c>
      <c r="F224" s="375" t="s">
        <v>242</v>
      </c>
      <c r="G224" s="58">
        <v>4060000</v>
      </c>
      <c r="H224" s="87" t="s">
        <v>13</v>
      </c>
      <c r="I224" s="59"/>
      <c r="J224" s="333"/>
      <c r="K224" s="485"/>
      <c r="L224" s="65" t="str">
        <f t="shared" si="7"/>
        <v/>
      </c>
      <c r="M224" s="76"/>
      <c r="N224" s="334"/>
      <c r="O224" s="1312"/>
      <c r="P224" s="335"/>
      <c r="Q224" s="79"/>
      <c r="R224" s="291"/>
      <c r="U224" s="1056"/>
      <c r="V224" s="1056"/>
      <c r="W224" s="1056"/>
    </row>
    <row r="225" spans="1:23">
      <c r="A225" s="801" t="s">
        <v>1901</v>
      </c>
      <c r="B225" s="83">
        <v>39805</v>
      </c>
      <c r="C225" s="381" t="s">
        <v>1845</v>
      </c>
      <c r="D225" s="382" t="s">
        <v>310</v>
      </c>
      <c r="E225" s="56" t="s">
        <v>39</v>
      </c>
      <c r="F225" s="375" t="s">
        <v>242</v>
      </c>
      <c r="G225" s="58">
        <v>3000000</v>
      </c>
      <c r="H225" s="87" t="s">
        <v>13</v>
      </c>
      <c r="I225" s="59">
        <v>40752</v>
      </c>
      <c r="J225" s="333">
        <v>49</v>
      </c>
      <c r="K225" s="485">
        <v>3000000</v>
      </c>
      <c r="L225" s="65">
        <f t="shared" si="7"/>
        <v>0</v>
      </c>
      <c r="M225" s="534" t="s">
        <v>184</v>
      </c>
      <c r="N225" s="334">
        <v>40752</v>
      </c>
      <c r="O225" s="1312" t="s">
        <v>395</v>
      </c>
      <c r="P225" s="99" t="s">
        <v>188</v>
      </c>
      <c r="Q225" s="79" t="s">
        <v>1283</v>
      </c>
      <c r="R225" s="291">
        <v>150000</v>
      </c>
      <c r="U225" s="1056"/>
      <c r="V225" s="1056"/>
      <c r="W225" s="1056"/>
    </row>
    <row r="226" spans="1:23">
      <c r="A226" s="801" t="s">
        <v>1901</v>
      </c>
      <c r="B226" s="83">
        <v>39805</v>
      </c>
      <c r="C226" s="381" t="s">
        <v>1846</v>
      </c>
      <c r="D226" s="382" t="s">
        <v>74</v>
      </c>
      <c r="E226" s="56" t="s">
        <v>19</v>
      </c>
      <c r="F226" s="375" t="s">
        <v>242</v>
      </c>
      <c r="G226" s="58">
        <v>1800000</v>
      </c>
      <c r="H226" s="87" t="s">
        <v>13</v>
      </c>
      <c r="I226" s="59">
        <v>40787</v>
      </c>
      <c r="J226" s="333">
        <v>49</v>
      </c>
      <c r="K226" s="485">
        <v>1800000</v>
      </c>
      <c r="L226" s="65">
        <f t="shared" si="7"/>
        <v>0</v>
      </c>
      <c r="M226" s="534" t="s">
        <v>184</v>
      </c>
      <c r="N226" s="334">
        <v>40787</v>
      </c>
      <c r="O226" s="1312" t="s">
        <v>395</v>
      </c>
      <c r="P226" s="99" t="s">
        <v>188</v>
      </c>
      <c r="Q226" s="79" t="s">
        <v>1283</v>
      </c>
      <c r="R226" s="291">
        <v>90000</v>
      </c>
      <c r="U226" s="1056"/>
      <c r="V226" s="1056"/>
      <c r="W226" s="1056"/>
    </row>
    <row r="227" spans="1:23">
      <c r="A227" s="801">
        <v>2</v>
      </c>
      <c r="B227" s="83">
        <v>39805</v>
      </c>
      <c r="C227" s="381" t="s">
        <v>1847</v>
      </c>
      <c r="D227" s="382" t="s">
        <v>311</v>
      </c>
      <c r="E227" s="56" t="s">
        <v>43</v>
      </c>
      <c r="F227" s="375" t="s">
        <v>242</v>
      </c>
      <c r="G227" s="58">
        <v>2000000</v>
      </c>
      <c r="H227" s="87" t="s">
        <v>13</v>
      </c>
      <c r="I227" s="59">
        <v>40758</v>
      </c>
      <c r="J227" s="333">
        <v>4</v>
      </c>
      <c r="K227" s="485">
        <v>2000000</v>
      </c>
      <c r="L227" s="65">
        <f t="shared" si="7"/>
        <v>0</v>
      </c>
      <c r="M227" s="534" t="s">
        <v>184</v>
      </c>
      <c r="N227" s="334">
        <v>40758</v>
      </c>
      <c r="O227" s="1312" t="s">
        <v>395</v>
      </c>
      <c r="P227" s="99" t="s">
        <v>188</v>
      </c>
      <c r="Q227" s="79" t="s">
        <v>1283</v>
      </c>
      <c r="R227" s="291">
        <v>100000</v>
      </c>
      <c r="U227" s="1056"/>
      <c r="V227" s="1056"/>
      <c r="W227" s="1056"/>
    </row>
    <row r="228" spans="1:23">
      <c r="A228" s="801">
        <v>2</v>
      </c>
      <c r="B228" s="83">
        <v>39805</v>
      </c>
      <c r="C228" s="381" t="s">
        <v>1848</v>
      </c>
      <c r="D228" s="382" t="s">
        <v>147</v>
      </c>
      <c r="E228" s="56" t="s">
        <v>17</v>
      </c>
      <c r="F228" s="375" t="s">
        <v>242</v>
      </c>
      <c r="G228" s="58">
        <v>5830000</v>
      </c>
      <c r="H228" s="87" t="s">
        <v>13</v>
      </c>
      <c r="I228" s="59">
        <v>40506</v>
      </c>
      <c r="J228" s="333">
        <v>4</v>
      </c>
      <c r="K228" s="485">
        <v>5830000</v>
      </c>
      <c r="L228" s="65">
        <f t="shared" si="7"/>
        <v>0</v>
      </c>
      <c r="M228" s="534" t="s">
        <v>184</v>
      </c>
      <c r="N228" s="1325">
        <v>40506</v>
      </c>
      <c r="O228" s="1312" t="s">
        <v>395</v>
      </c>
      <c r="P228" s="99" t="s">
        <v>188</v>
      </c>
      <c r="Q228" s="79" t="s">
        <v>1283</v>
      </c>
      <c r="R228" s="291">
        <v>292000</v>
      </c>
      <c r="U228" s="1056"/>
      <c r="V228" s="1056"/>
      <c r="W228" s="1056"/>
    </row>
    <row r="229" spans="1:23">
      <c r="A229" s="801" t="s">
        <v>1901</v>
      </c>
      <c r="B229" s="83">
        <v>39805</v>
      </c>
      <c r="C229" s="381" t="s">
        <v>1849</v>
      </c>
      <c r="D229" s="382" t="s">
        <v>76</v>
      </c>
      <c r="E229" s="56" t="s">
        <v>50</v>
      </c>
      <c r="F229" s="375" t="s">
        <v>242</v>
      </c>
      <c r="G229" s="58">
        <v>14964000</v>
      </c>
      <c r="H229" s="87" t="s">
        <v>13</v>
      </c>
      <c r="I229" s="59">
        <v>40787</v>
      </c>
      <c r="J229" s="333">
        <v>49</v>
      </c>
      <c r="K229" s="485">
        <v>14964000</v>
      </c>
      <c r="L229" s="65">
        <f t="shared" si="7"/>
        <v>0</v>
      </c>
      <c r="M229" s="534" t="s">
        <v>184</v>
      </c>
      <c r="N229" s="334">
        <v>40787</v>
      </c>
      <c r="O229" s="1312" t="s">
        <v>395</v>
      </c>
      <c r="P229" s="99" t="s">
        <v>188</v>
      </c>
      <c r="Q229" s="79" t="s">
        <v>1283</v>
      </c>
      <c r="R229" s="291">
        <v>748000</v>
      </c>
      <c r="U229" s="1056"/>
      <c r="V229" s="1056"/>
      <c r="W229" s="1056"/>
    </row>
    <row r="230" spans="1:23">
      <c r="A230" s="1362" t="s">
        <v>1901</v>
      </c>
      <c r="B230" s="1364">
        <v>39805</v>
      </c>
      <c r="C230" s="1470" t="s">
        <v>1850</v>
      </c>
      <c r="D230" s="1472" t="s">
        <v>40</v>
      </c>
      <c r="E230" s="1372" t="s">
        <v>41</v>
      </c>
      <c r="F230" s="1467" t="s">
        <v>242</v>
      </c>
      <c r="G230" s="1440">
        <v>13795000</v>
      </c>
      <c r="H230" s="1366" t="s">
        <v>13</v>
      </c>
      <c r="I230" s="59">
        <v>40141</v>
      </c>
      <c r="J230" s="333">
        <v>4</v>
      </c>
      <c r="K230" s="485">
        <v>3455000</v>
      </c>
      <c r="L230" s="65">
        <f t="shared" si="7"/>
        <v>10340000</v>
      </c>
      <c r="M230" s="534" t="s">
        <v>184</v>
      </c>
      <c r="N230" s="1370">
        <v>40773</v>
      </c>
      <c r="O230" s="1404" t="s">
        <v>395</v>
      </c>
      <c r="P230" s="1424" t="s">
        <v>188</v>
      </c>
      <c r="Q230" s="1421" t="s">
        <v>1283</v>
      </c>
      <c r="R230" s="1396">
        <v>690000</v>
      </c>
      <c r="U230" s="1056"/>
      <c r="V230" s="1056"/>
      <c r="W230" s="1056"/>
    </row>
    <row r="231" spans="1:23">
      <c r="A231" s="1376"/>
      <c r="B231" s="1400"/>
      <c r="C231" s="1576"/>
      <c r="D231" s="1577"/>
      <c r="E231" s="1386"/>
      <c r="F231" s="1468"/>
      <c r="G231" s="1479"/>
      <c r="H231" s="1478"/>
      <c r="I231" s="59">
        <v>40702</v>
      </c>
      <c r="J231" s="333">
        <v>4</v>
      </c>
      <c r="K231" s="485">
        <v>3455000</v>
      </c>
      <c r="L231" s="65">
        <f>L230-K231</f>
        <v>6885000</v>
      </c>
      <c r="M231" s="534" t="s">
        <v>184</v>
      </c>
      <c r="N231" s="1399"/>
      <c r="O231" s="1405"/>
      <c r="P231" s="1495"/>
      <c r="Q231" s="1422"/>
      <c r="R231" s="1397"/>
      <c r="U231" s="1056"/>
      <c r="V231" s="1056"/>
      <c r="W231" s="1056"/>
    </row>
    <row r="232" spans="1:23">
      <c r="A232" s="1363"/>
      <c r="B232" s="1365"/>
      <c r="C232" s="1471"/>
      <c r="D232" s="1473"/>
      <c r="E232" s="1373"/>
      <c r="F232" s="1469"/>
      <c r="G232" s="1441"/>
      <c r="H232" s="1367"/>
      <c r="I232" s="59">
        <v>40773</v>
      </c>
      <c r="J232" s="333">
        <v>49</v>
      </c>
      <c r="K232" s="485">
        <v>6885000</v>
      </c>
      <c r="L232" s="65">
        <f>L231-K232</f>
        <v>0</v>
      </c>
      <c r="M232" s="534" t="s">
        <v>184</v>
      </c>
      <c r="N232" s="1371"/>
      <c r="O232" s="1406"/>
      <c r="P232" s="1425"/>
      <c r="Q232" s="1423"/>
      <c r="R232" s="1398"/>
      <c r="U232" s="1056"/>
      <c r="V232" s="1056"/>
      <c r="W232" s="1056"/>
    </row>
    <row r="233" spans="1:23">
      <c r="A233" s="801">
        <v>2</v>
      </c>
      <c r="B233" s="83">
        <v>39805</v>
      </c>
      <c r="C233" s="381" t="s">
        <v>1851</v>
      </c>
      <c r="D233" s="382" t="s">
        <v>312</v>
      </c>
      <c r="E233" s="56" t="s">
        <v>19</v>
      </c>
      <c r="F233" s="375" t="s">
        <v>242</v>
      </c>
      <c r="G233" s="58">
        <v>7290000</v>
      </c>
      <c r="H233" s="87" t="s">
        <v>13</v>
      </c>
      <c r="I233" s="59"/>
      <c r="J233" s="333"/>
      <c r="K233" s="485"/>
      <c r="L233" s="65" t="str">
        <f t="shared" si="7"/>
        <v/>
      </c>
      <c r="M233" s="76"/>
      <c r="N233" s="334"/>
      <c r="O233" s="1312"/>
      <c r="P233" s="335"/>
      <c r="Q233" s="79"/>
      <c r="R233" s="291"/>
      <c r="U233" s="1056"/>
      <c r="V233" s="1056"/>
      <c r="W233" s="1056"/>
    </row>
    <row r="234" spans="1:23">
      <c r="A234" s="801">
        <v>2</v>
      </c>
      <c r="B234" s="83">
        <v>39805</v>
      </c>
      <c r="C234" s="381" t="s">
        <v>1852</v>
      </c>
      <c r="D234" s="382" t="s">
        <v>313</v>
      </c>
      <c r="E234" s="56" t="s">
        <v>43</v>
      </c>
      <c r="F234" s="375" t="s">
        <v>242</v>
      </c>
      <c r="G234" s="58">
        <v>2600000</v>
      </c>
      <c r="H234" s="87" t="s">
        <v>13</v>
      </c>
      <c r="I234" s="59"/>
      <c r="J234" s="333"/>
      <c r="K234" s="485"/>
      <c r="L234" s="65" t="str">
        <f t="shared" si="7"/>
        <v/>
      </c>
      <c r="M234" s="76"/>
      <c r="N234" s="334"/>
      <c r="O234" s="1312"/>
      <c r="P234" s="335"/>
      <c r="Q234" s="79"/>
      <c r="R234" s="291"/>
      <c r="U234" s="1056"/>
      <c r="V234" s="1056"/>
      <c r="W234" s="1056"/>
    </row>
    <row r="235" spans="1:23">
      <c r="A235" s="801">
        <v>2</v>
      </c>
      <c r="B235" s="83">
        <v>39805</v>
      </c>
      <c r="C235" s="381" t="s">
        <v>1853</v>
      </c>
      <c r="D235" s="382" t="s">
        <v>314</v>
      </c>
      <c r="E235" s="56" t="s">
        <v>31</v>
      </c>
      <c r="F235" s="375" t="s">
        <v>242</v>
      </c>
      <c r="G235" s="58">
        <v>4700000</v>
      </c>
      <c r="H235" s="87" t="s">
        <v>13</v>
      </c>
      <c r="I235" s="59">
        <v>40542</v>
      </c>
      <c r="J235" s="333">
        <v>4</v>
      </c>
      <c r="K235" s="485">
        <v>4700000</v>
      </c>
      <c r="L235" s="65">
        <f t="shared" si="7"/>
        <v>0</v>
      </c>
      <c r="M235" s="534" t="s">
        <v>184</v>
      </c>
      <c r="N235" s="334">
        <v>40542</v>
      </c>
      <c r="O235" s="1312" t="s">
        <v>395</v>
      </c>
      <c r="P235" s="335" t="s">
        <v>188</v>
      </c>
      <c r="Q235" s="79" t="s">
        <v>1283</v>
      </c>
      <c r="R235" s="291">
        <v>235000</v>
      </c>
      <c r="U235" s="1056"/>
      <c r="V235" s="1056"/>
      <c r="W235" s="1056"/>
    </row>
    <row r="236" spans="1:23">
      <c r="A236" s="801" t="s">
        <v>1901</v>
      </c>
      <c r="B236" s="83">
        <v>39805</v>
      </c>
      <c r="C236" s="381" t="s">
        <v>1854</v>
      </c>
      <c r="D236" s="382" t="s">
        <v>316</v>
      </c>
      <c r="E236" s="56" t="s">
        <v>48</v>
      </c>
      <c r="F236" s="375" t="s">
        <v>242</v>
      </c>
      <c r="G236" s="58">
        <v>4767000</v>
      </c>
      <c r="H236" s="87" t="s">
        <v>13</v>
      </c>
      <c r="I236" s="59">
        <v>40738</v>
      </c>
      <c r="J236" s="333">
        <v>49</v>
      </c>
      <c r="K236" s="485">
        <v>4767000</v>
      </c>
      <c r="L236" s="65">
        <f t="shared" si="7"/>
        <v>0</v>
      </c>
      <c r="M236" s="534" t="s">
        <v>184</v>
      </c>
      <c r="N236" s="334">
        <v>40738</v>
      </c>
      <c r="O236" s="1312" t="s">
        <v>395</v>
      </c>
      <c r="P236" s="335" t="s">
        <v>188</v>
      </c>
      <c r="Q236" s="79" t="s">
        <v>1283</v>
      </c>
      <c r="R236" s="291">
        <v>238000</v>
      </c>
      <c r="U236" s="1056"/>
      <c r="V236" s="1056"/>
      <c r="W236" s="1056"/>
    </row>
    <row r="237" spans="1:23">
      <c r="A237" s="801" t="s">
        <v>1940</v>
      </c>
      <c r="B237" s="83">
        <v>39805</v>
      </c>
      <c r="C237" s="381" t="s">
        <v>1855</v>
      </c>
      <c r="D237" s="382" t="s">
        <v>317</v>
      </c>
      <c r="E237" s="56" t="s">
        <v>19</v>
      </c>
      <c r="F237" s="375" t="s">
        <v>242</v>
      </c>
      <c r="G237" s="58">
        <v>10400000</v>
      </c>
      <c r="H237" s="87" t="s">
        <v>13</v>
      </c>
      <c r="I237" s="59"/>
      <c r="J237" s="333"/>
      <c r="K237" s="485"/>
      <c r="L237" s="65" t="str">
        <f t="shared" si="7"/>
        <v/>
      </c>
      <c r="M237" s="76"/>
      <c r="N237" s="334"/>
      <c r="O237" s="1312"/>
      <c r="P237" s="335"/>
      <c r="Q237" s="79"/>
      <c r="R237" s="291"/>
      <c r="U237" s="1056"/>
      <c r="V237" s="1056"/>
      <c r="W237" s="1056"/>
    </row>
    <row r="238" spans="1:23">
      <c r="A238" s="801">
        <v>2</v>
      </c>
      <c r="B238" s="83">
        <v>39805</v>
      </c>
      <c r="C238" s="381" t="s">
        <v>1856</v>
      </c>
      <c r="D238" s="382" t="s">
        <v>318</v>
      </c>
      <c r="E238" s="56" t="s">
        <v>41</v>
      </c>
      <c r="F238" s="375" t="s">
        <v>242</v>
      </c>
      <c r="G238" s="58">
        <v>3000000</v>
      </c>
      <c r="H238" s="87" t="s">
        <v>13</v>
      </c>
      <c r="I238" s="59"/>
      <c r="J238" s="333"/>
      <c r="K238" s="485"/>
      <c r="L238" s="65" t="str">
        <f t="shared" si="7"/>
        <v/>
      </c>
      <c r="M238" s="76"/>
      <c r="N238" s="334"/>
      <c r="O238" s="1312"/>
      <c r="P238" s="335"/>
      <c r="Q238" s="79"/>
      <c r="R238" s="291"/>
      <c r="U238" s="1056"/>
      <c r="V238" s="1056"/>
      <c r="W238" s="1056"/>
    </row>
    <row r="239" spans="1:23">
      <c r="A239" s="801" t="s">
        <v>1904</v>
      </c>
      <c r="B239" s="83">
        <v>39805</v>
      </c>
      <c r="C239" s="381" t="s">
        <v>1857</v>
      </c>
      <c r="D239" s="382" t="s">
        <v>18</v>
      </c>
      <c r="E239" s="56" t="s">
        <v>19</v>
      </c>
      <c r="F239" s="375" t="s">
        <v>242</v>
      </c>
      <c r="G239" s="58">
        <v>11600000</v>
      </c>
      <c r="H239" s="87" t="s">
        <v>13</v>
      </c>
      <c r="I239" s="59">
        <v>40752</v>
      </c>
      <c r="J239" s="333">
        <v>50</v>
      </c>
      <c r="K239" s="485">
        <v>11600000</v>
      </c>
      <c r="L239" s="65">
        <f t="shared" si="7"/>
        <v>0</v>
      </c>
      <c r="M239" s="534" t="s">
        <v>184</v>
      </c>
      <c r="N239" s="334">
        <v>40752</v>
      </c>
      <c r="O239" s="1312" t="s">
        <v>395</v>
      </c>
      <c r="P239" s="335" t="s">
        <v>188</v>
      </c>
      <c r="Q239" s="79" t="s">
        <v>1283</v>
      </c>
      <c r="R239" s="291">
        <v>580000</v>
      </c>
      <c r="U239" s="1056"/>
      <c r="V239" s="1056"/>
      <c r="W239" s="1056"/>
    </row>
    <row r="240" spans="1:23">
      <c r="A240" s="801"/>
      <c r="B240" s="83">
        <v>39813</v>
      </c>
      <c r="C240" s="84" t="s">
        <v>1675</v>
      </c>
      <c r="D240" s="85" t="s">
        <v>24</v>
      </c>
      <c r="E240" s="56" t="s">
        <v>25</v>
      </c>
      <c r="F240" s="375" t="s">
        <v>287</v>
      </c>
      <c r="G240" s="58">
        <v>1350000000</v>
      </c>
      <c r="H240" s="87" t="s">
        <v>13</v>
      </c>
      <c r="I240" s="59">
        <v>40632</v>
      </c>
      <c r="J240" s="333">
        <v>4</v>
      </c>
      <c r="K240" s="485">
        <v>1350000000</v>
      </c>
      <c r="L240" s="65">
        <f t="shared" si="7"/>
        <v>0</v>
      </c>
      <c r="M240" s="76" t="s">
        <v>1019</v>
      </c>
      <c r="N240" s="334">
        <v>40808</v>
      </c>
      <c r="O240" s="1312" t="s">
        <v>1019</v>
      </c>
      <c r="P240" s="335"/>
      <c r="Q240" s="79" t="s">
        <v>1284</v>
      </c>
      <c r="R240" s="291">
        <v>15996898.9</v>
      </c>
      <c r="U240" s="1056"/>
      <c r="V240" s="1056"/>
      <c r="W240" s="1056"/>
    </row>
    <row r="241" spans="1:23">
      <c r="A241" s="801"/>
      <c r="B241" s="83">
        <v>39813</v>
      </c>
      <c r="C241" s="84" t="s">
        <v>1858</v>
      </c>
      <c r="D241" s="85" t="s">
        <v>148</v>
      </c>
      <c r="E241" s="329" t="s">
        <v>131</v>
      </c>
      <c r="F241" s="375" t="s">
        <v>287</v>
      </c>
      <c r="G241" s="58">
        <v>7579200000</v>
      </c>
      <c r="H241" s="87" t="s">
        <v>13</v>
      </c>
      <c r="I241" s="59">
        <v>40219</v>
      </c>
      <c r="J241" s="333">
        <v>4</v>
      </c>
      <c r="K241" s="485">
        <v>7579200000</v>
      </c>
      <c r="L241" s="65">
        <f t="shared" si="7"/>
        <v>0</v>
      </c>
      <c r="M241" s="76" t="s">
        <v>1019</v>
      </c>
      <c r="N241" s="334">
        <v>40297</v>
      </c>
      <c r="O241" s="1312" t="s">
        <v>1019</v>
      </c>
      <c r="P241" s="335"/>
      <c r="Q241" s="79" t="s">
        <v>1284</v>
      </c>
      <c r="R241" s="291">
        <v>320277984.16000003</v>
      </c>
      <c r="U241" s="1056"/>
      <c r="V241" s="1056"/>
      <c r="W241" s="1056"/>
    </row>
    <row r="242" spans="1:23">
      <c r="A242" s="801"/>
      <c r="B242" s="83">
        <v>39813</v>
      </c>
      <c r="C242" s="84" t="s">
        <v>1859</v>
      </c>
      <c r="D242" s="85" t="s">
        <v>286</v>
      </c>
      <c r="E242" s="56" t="s">
        <v>43</v>
      </c>
      <c r="F242" s="375" t="s">
        <v>287</v>
      </c>
      <c r="G242" s="58">
        <v>3408000000</v>
      </c>
      <c r="H242" s="87" t="s">
        <v>13</v>
      </c>
      <c r="I242" s="59">
        <v>40576</v>
      </c>
      <c r="J242" s="333">
        <v>4</v>
      </c>
      <c r="K242" s="485">
        <v>3408000000</v>
      </c>
      <c r="L242" s="65">
        <f t="shared" si="7"/>
        <v>0</v>
      </c>
      <c r="M242" s="76" t="s">
        <v>1019</v>
      </c>
      <c r="N242" s="334">
        <v>40618</v>
      </c>
      <c r="O242" s="1312" t="s">
        <v>1019</v>
      </c>
      <c r="P242" s="335"/>
      <c r="Q242" s="79" t="s">
        <v>1283</v>
      </c>
      <c r="R242" s="291">
        <v>280025936</v>
      </c>
      <c r="U242" s="1056"/>
      <c r="V242" s="1056"/>
      <c r="W242" s="1056"/>
    </row>
    <row r="243" spans="1:23" s="106" customFormat="1" ht="28.5">
      <c r="A243" s="801" t="s">
        <v>1585</v>
      </c>
      <c r="B243" s="83">
        <v>39813</v>
      </c>
      <c r="C243" s="84" t="s">
        <v>1860</v>
      </c>
      <c r="D243" s="85" t="s">
        <v>319</v>
      </c>
      <c r="E243" s="56" t="s">
        <v>39</v>
      </c>
      <c r="F243" s="375" t="s">
        <v>1197</v>
      </c>
      <c r="G243" s="58">
        <v>80347000</v>
      </c>
      <c r="H243" s="87" t="s">
        <v>13</v>
      </c>
      <c r="I243" s="59"/>
      <c r="J243" s="333"/>
      <c r="K243" s="485"/>
      <c r="L243" s="65" t="str">
        <f t="shared" si="7"/>
        <v/>
      </c>
      <c r="M243" s="76"/>
      <c r="N243" s="334"/>
      <c r="O243" s="1312"/>
      <c r="P243" s="335"/>
      <c r="Q243" s="79"/>
      <c r="R243" s="291"/>
      <c r="U243" s="1056"/>
      <c r="V243" s="1056"/>
      <c r="W243" s="1056"/>
    </row>
    <row r="244" spans="1:23">
      <c r="A244" s="801">
        <v>16</v>
      </c>
      <c r="B244" s="83">
        <v>39813</v>
      </c>
      <c r="C244" s="84" t="s">
        <v>1861</v>
      </c>
      <c r="D244" s="85" t="s">
        <v>14</v>
      </c>
      <c r="E244" s="56" t="s">
        <v>15</v>
      </c>
      <c r="F244" s="375" t="s">
        <v>1298</v>
      </c>
      <c r="G244" s="58">
        <v>2330000000</v>
      </c>
      <c r="H244" s="87" t="s">
        <v>13</v>
      </c>
      <c r="I244" s="59">
        <v>40217</v>
      </c>
      <c r="J244" s="333">
        <v>16</v>
      </c>
      <c r="K244" s="65">
        <v>0</v>
      </c>
      <c r="L244" s="65">
        <v>0</v>
      </c>
      <c r="M244" s="76" t="s">
        <v>334</v>
      </c>
      <c r="N244" s="334" t="s">
        <v>334</v>
      </c>
      <c r="O244" s="1312" t="s">
        <v>334</v>
      </c>
      <c r="P244" s="335"/>
      <c r="Q244" s="79"/>
      <c r="R244" s="291" t="s">
        <v>334</v>
      </c>
      <c r="U244" s="1056"/>
      <c r="V244" s="1056"/>
      <c r="W244" s="1056"/>
    </row>
    <row r="245" spans="1:23">
      <c r="A245" s="801"/>
      <c r="B245" s="83">
        <v>39813</v>
      </c>
      <c r="C245" s="84" t="s">
        <v>1862</v>
      </c>
      <c r="D245" s="85" t="s">
        <v>320</v>
      </c>
      <c r="E245" s="75" t="s">
        <v>240</v>
      </c>
      <c r="F245" s="375" t="s">
        <v>287</v>
      </c>
      <c r="G245" s="58">
        <v>36000000</v>
      </c>
      <c r="H245" s="87" t="s">
        <v>13</v>
      </c>
      <c r="I245" s="59">
        <v>40723</v>
      </c>
      <c r="J245" s="333">
        <v>4</v>
      </c>
      <c r="K245" s="485">
        <v>36000000</v>
      </c>
      <c r="L245" s="65">
        <f t="shared" ref="L245:L254" si="8">IF($K245&lt;&gt;0,$G245-$K245,"")</f>
        <v>0</v>
      </c>
      <c r="M245" s="76" t="s">
        <v>1019</v>
      </c>
      <c r="N245" s="334">
        <v>40786</v>
      </c>
      <c r="O245" s="1312" t="s">
        <v>1019</v>
      </c>
      <c r="P245" s="335"/>
      <c r="Q245" s="79" t="s">
        <v>1283</v>
      </c>
      <c r="R245" s="291">
        <v>700000</v>
      </c>
      <c r="U245" s="1056"/>
      <c r="V245" s="1056"/>
      <c r="W245" s="1056"/>
    </row>
    <row r="246" spans="1:23">
      <c r="A246" s="801">
        <v>2</v>
      </c>
      <c r="B246" s="83">
        <v>39813</v>
      </c>
      <c r="C246" s="1301" t="s">
        <v>1863</v>
      </c>
      <c r="D246" s="1300" t="s">
        <v>321</v>
      </c>
      <c r="E246" s="71" t="s">
        <v>102</v>
      </c>
      <c r="F246" s="74" t="s">
        <v>242</v>
      </c>
      <c r="G246" s="86">
        <v>295400000</v>
      </c>
      <c r="H246" s="87" t="s">
        <v>13</v>
      </c>
      <c r="I246" s="59"/>
      <c r="J246" s="333"/>
      <c r="K246" s="485"/>
      <c r="L246" s="65" t="str">
        <f t="shared" si="8"/>
        <v/>
      </c>
      <c r="M246" s="76"/>
      <c r="N246" s="334"/>
      <c r="O246" s="1312"/>
      <c r="P246" s="335"/>
      <c r="Q246" s="79"/>
      <c r="R246" s="291"/>
      <c r="U246" s="1056"/>
      <c r="V246" s="1056"/>
      <c r="W246" s="1056"/>
    </row>
    <row r="247" spans="1:23">
      <c r="A247" s="801" t="s">
        <v>1360</v>
      </c>
      <c r="B247" s="83">
        <v>39822</v>
      </c>
      <c r="C247" s="84" t="s">
        <v>497</v>
      </c>
      <c r="D247" s="85" t="s">
        <v>419</v>
      </c>
      <c r="E247" s="56" t="s">
        <v>12</v>
      </c>
      <c r="F247" s="74" t="s">
        <v>287</v>
      </c>
      <c r="G247" s="58">
        <v>10000000000</v>
      </c>
      <c r="H247" s="87" t="s">
        <v>13</v>
      </c>
      <c r="I247" s="59">
        <v>40156</v>
      </c>
      <c r="J247" s="333">
        <v>4</v>
      </c>
      <c r="K247" s="485">
        <v>10000000000</v>
      </c>
      <c r="L247" s="65">
        <f t="shared" si="8"/>
        <v>0</v>
      </c>
      <c r="M247" s="76" t="s">
        <v>1019</v>
      </c>
      <c r="N247" s="334">
        <v>40240</v>
      </c>
      <c r="O247" s="1312" t="s">
        <v>1019</v>
      </c>
      <c r="P247" s="335" t="s">
        <v>1359</v>
      </c>
      <c r="Q247" s="79" t="s">
        <v>1284</v>
      </c>
      <c r="R247" s="291">
        <v>122365216.11</v>
      </c>
      <c r="U247" s="1056"/>
      <c r="V247" s="1056"/>
      <c r="W247" s="1056"/>
    </row>
    <row r="248" spans="1:23">
      <c r="A248" s="801"/>
      <c r="B248" s="83">
        <v>39822</v>
      </c>
      <c r="C248" s="84" t="s">
        <v>338</v>
      </c>
      <c r="D248" s="85" t="s">
        <v>337</v>
      </c>
      <c r="E248" s="56" t="s">
        <v>43</v>
      </c>
      <c r="F248" s="74" t="s">
        <v>287</v>
      </c>
      <c r="G248" s="86">
        <v>125000000</v>
      </c>
      <c r="H248" s="87" t="s">
        <v>13</v>
      </c>
      <c r="I248" s="59">
        <v>39925</v>
      </c>
      <c r="J248" s="60">
        <v>4</v>
      </c>
      <c r="K248" s="485">
        <v>125000000</v>
      </c>
      <c r="L248" s="65">
        <f t="shared" si="8"/>
        <v>0</v>
      </c>
      <c r="M248" s="76" t="s">
        <v>1019</v>
      </c>
      <c r="N248" s="334">
        <v>39960</v>
      </c>
      <c r="O248" s="1312" t="s">
        <v>1019</v>
      </c>
      <c r="P248" s="63"/>
      <c r="Q248" s="79" t="s">
        <v>1283</v>
      </c>
      <c r="R248" s="291">
        <v>5025000</v>
      </c>
      <c r="U248" s="1056"/>
      <c r="V248" s="1056"/>
      <c r="W248" s="1056"/>
    </row>
    <row r="249" spans="1:23" ht="28.5">
      <c r="A249" s="801" t="s">
        <v>2070</v>
      </c>
      <c r="B249" s="83">
        <v>39822</v>
      </c>
      <c r="C249" s="84" t="s">
        <v>339</v>
      </c>
      <c r="D249" s="85" t="s">
        <v>340</v>
      </c>
      <c r="E249" s="56" t="s">
        <v>69</v>
      </c>
      <c r="F249" s="74" t="s">
        <v>287</v>
      </c>
      <c r="G249" s="86">
        <v>30000000</v>
      </c>
      <c r="H249" s="87" t="s">
        <v>13</v>
      </c>
      <c r="I249" s="59">
        <v>41073</v>
      </c>
      <c r="J249" s="333">
        <v>87</v>
      </c>
      <c r="K249" s="485">
        <v>21594228.789999999</v>
      </c>
      <c r="L249" s="65">
        <v>0</v>
      </c>
      <c r="M249" s="76" t="s">
        <v>1019</v>
      </c>
      <c r="N249" s="334">
        <v>41108</v>
      </c>
      <c r="O249" s="1312" t="s">
        <v>1019</v>
      </c>
      <c r="P249" s="335"/>
      <c r="Q249" s="79" t="s">
        <v>1283</v>
      </c>
      <c r="R249" s="291">
        <v>75000</v>
      </c>
      <c r="U249" s="1056"/>
      <c r="V249" s="1056"/>
      <c r="W249" s="1056"/>
    </row>
    <row r="250" spans="1:23" ht="28.5">
      <c r="A250" s="1362"/>
      <c r="B250" s="1364">
        <v>39822</v>
      </c>
      <c r="C250" s="1354" t="s">
        <v>341</v>
      </c>
      <c r="D250" s="1356" t="s">
        <v>420</v>
      </c>
      <c r="E250" s="1372" t="s">
        <v>46</v>
      </c>
      <c r="F250" s="1445" t="s">
        <v>287</v>
      </c>
      <c r="G250" s="1390">
        <v>28685000</v>
      </c>
      <c r="H250" s="1366" t="s">
        <v>13</v>
      </c>
      <c r="I250" s="59">
        <v>40184</v>
      </c>
      <c r="J250" s="333">
        <v>4</v>
      </c>
      <c r="K250" s="485">
        <v>7172000</v>
      </c>
      <c r="L250" s="65">
        <f t="shared" si="8"/>
        <v>21513000</v>
      </c>
      <c r="M250" s="76" t="s">
        <v>190</v>
      </c>
      <c r="N250" s="1370">
        <v>41003</v>
      </c>
      <c r="O250" s="1404" t="s">
        <v>1019</v>
      </c>
      <c r="P250" s="1424"/>
      <c r="Q250" s="1421" t="s">
        <v>1283</v>
      </c>
      <c r="R250" s="1396">
        <v>110000</v>
      </c>
      <c r="U250" s="1056"/>
      <c r="V250" s="1056"/>
      <c r="W250" s="1056"/>
    </row>
    <row r="251" spans="1:23" ht="28.5">
      <c r="A251" s="1376"/>
      <c r="B251" s="1400"/>
      <c r="C251" s="1570"/>
      <c r="D251" s="1571"/>
      <c r="E251" s="1386"/>
      <c r="F251" s="1589"/>
      <c r="G251" s="1391"/>
      <c r="H251" s="1478"/>
      <c r="I251" s="59">
        <v>40604</v>
      </c>
      <c r="J251" s="333">
        <v>4</v>
      </c>
      <c r="K251" s="485">
        <v>7172000</v>
      </c>
      <c r="L251" s="65">
        <f>L250-K251</f>
        <v>14341000</v>
      </c>
      <c r="M251" s="76" t="s">
        <v>190</v>
      </c>
      <c r="N251" s="1399"/>
      <c r="O251" s="1405"/>
      <c r="P251" s="1495"/>
      <c r="Q251" s="1422"/>
      <c r="R251" s="1397"/>
      <c r="U251" s="1056"/>
      <c r="V251" s="1056"/>
      <c r="W251" s="1056"/>
    </row>
    <row r="252" spans="1:23">
      <c r="A252" s="1363"/>
      <c r="B252" s="1365"/>
      <c r="C252" s="1355"/>
      <c r="D252" s="1357"/>
      <c r="E252" s="1373"/>
      <c r="F252" s="1446"/>
      <c r="G252" s="1392"/>
      <c r="H252" s="1367"/>
      <c r="I252" s="59">
        <v>40919</v>
      </c>
      <c r="J252" s="333">
        <v>4</v>
      </c>
      <c r="K252" s="485">
        <v>14341000</v>
      </c>
      <c r="L252" s="65">
        <f>L251-K252</f>
        <v>0</v>
      </c>
      <c r="M252" s="76" t="s">
        <v>1019</v>
      </c>
      <c r="N252" s="1371"/>
      <c r="O252" s="1406"/>
      <c r="P252" s="1425"/>
      <c r="Q252" s="1423"/>
      <c r="R252" s="1398"/>
      <c r="U252" s="1056"/>
      <c r="V252" s="1056"/>
      <c r="W252" s="1056"/>
    </row>
    <row r="253" spans="1:23">
      <c r="A253" s="801"/>
      <c r="B253" s="83">
        <v>39822</v>
      </c>
      <c r="C253" s="84" t="s">
        <v>342</v>
      </c>
      <c r="D253" s="85" t="s">
        <v>343</v>
      </c>
      <c r="E253" s="56" t="s">
        <v>19</v>
      </c>
      <c r="F253" s="74" t="s">
        <v>287</v>
      </c>
      <c r="G253" s="86">
        <v>5000000</v>
      </c>
      <c r="H253" s="87" t="s">
        <v>13</v>
      </c>
      <c r="I253" s="59">
        <v>40093</v>
      </c>
      <c r="J253" s="333">
        <v>4</v>
      </c>
      <c r="K253" s="485">
        <v>5000000</v>
      </c>
      <c r="L253" s="65">
        <f t="shared" si="8"/>
        <v>0</v>
      </c>
      <c r="M253" s="76" t="s">
        <v>1019</v>
      </c>
      <c r="N253" s="334"/>
      <c r="O253" s="1312"/>
      <c r="P253" s="335"/>
      <c r="Q253" s="79"/>
      <c r="R253" s="291"/>
      <c r="U253" s="1056"/>
      <c r="V253" s="1056"/>
      <c r="W253" s="1056"/>
    </row>
    <row r="254" spans="1:23" ht="28.5">
      <c r="A254" s="801"/>
      <c r="B254" s="83">
        <v>39822</v>
      </c>
      <c r="C254" s="941" t="s">
        <v>344</v>
      </c>
      <c r="D254" s="85" t="s">
        <v>345</v>
      </c>
      <c r="E254" s="329" t="s">
        <v>145</v>
      </c>
      <c r="F254" s="74" t="s">
        <v>287</v>
      </c>
      <c r="G254" s="86">
        <v>25000000</v>
      </c>
      <c r="H254" s="87" t="s">
        <v>13</v>
      </c>
      <c r="I254" s="59">
        <v>40779</v>
      </c>
      <c r="J254" s="333">
        <v>4</v>
      </c>
      <c r="K254" s="485">
        <v>12500000</v>
      </c>
      <c r="L254" s="65">
        <f t="shared" si="8"/>
        <v>12500000</v>
      </c>
      <c r="M254" s="76" t="s">
        <v>287</v>
      </c>
      <c r="N254" s="334"/>
      <c r="O254" s="1312"/>
      <c r="P254" s="335"/>
      <c r="Q254" s="79"/>
      <c r="R254" s="291"/>
      <c r="U254" s="1056"/>
      <c r="V254" s="1056"/>
      <c r="W254" s="1056"/>
    </row>
    <row r="255" spans="1:23">
      <c r="A255" s="801"/>
      <c r="B255" s="83">
        <v>39822</v>
      </c>
      <c r="C255" s="84" t="s">
        <v>346</v>
      </c>
      <c r="D255" s="85" t="s">
        <v>347</v>
      </c>
      <c r="E255" s="56" t="s">
        <v>46</v>
      </c>
      <c r="F255" s="74" t="s">
        <v>287</v>
      </c>
      <c r="G255" s="86">
        <v>89310000</v>
      </c>
      <c r="H255" s="87" t="s">
        <v>13</v>
      </c>
      <c r="I255" s="59">
        <v>39911</v>
      </c>
      <c r="J255" s="60">
        <v>4</v>
      </c>
      <c r="K255" s="485">
        <v>89310000</v>
      </c>
      <c r="L255" s="65">
        <v>0</v>
      </c>
      <c r="M255" s="76" t="s">
        <v>1019</v>
      </c>
      <c r="N255" s="769">
        <v>39960</v>
      </c>
      <c r="O255" s="1312" t="s">
        <v>1019</v>
      </c>
      <c r="P255" s="63"/>
      <c r="Q255" s="79" t="s">
        <v>1283</v>
      </c>
      <c r="R255" s="291">
        <v>2100000</v>
      </c>
      <c r="U255" s="1056"/>
      <c r="V255" s="1056"/>
      <c r="W255" s="1056"/>
    </row>
    <row r="256" spans="1:23" ht="28.5">
      <c r="A256" s="801" t="s">
        <v>1985</v>
      </c>
      <c r="B256" s="83">
        <v>39822</v>
      </c>
      <c r="C256" s="85" t="s">
        <v>1986</v>
      </c>
      <c r="D256" s="85" t="s">
        <v>348</v>
      </c>
      <c r="E256" s="56" t="s">
        <v>12</v>
      </c>
      <c r="F256" s="74" t="s">
        <v>287</v>
      </c>
      <c r="G256" s="86">
        <v>24900000</v>
      </c>
      <c r="H256" s="87" t="s">
        <v>13</v>
      </c>
      <c r="I256" s="59"/>
      <c r="J256" s="333"/>
      <c r="K256" s="485"/>
      <c r="L256" s="65" t="str">
        <f t="shared" ref="L256:L276" si="9">IF($K256&lt;&gt;0,$G256-$K256,"")</f>
        <v/>
      </c>
      <c r="M256" s="76"/>
      <c r="N256" s="334"/>
      <c r="O256" s="1312"/>
      <c r="P256" s="335"/>
      <c r="Q256" s="79"/>
      <c r="R256" s="291"/>
      <c r="U256" s="1056"/>
      <c r="V256" s="1056"/>
      <c r="W256" s="1056"/>
    </row>
    <row r="257" spans="1:23">
      <c r="A257" s="801"/>
      <c r="B257" s="83">
        <v>39822</v>
      </c>
      <c r="C257" s="84" t="s">
        <v>349</v>
      </c>
      <c r="D257" s="85" t="s">
        <v>14</v>
      </c>
      <c r="E257" s="56" t="s">
        <v>15</v>
      </c>
      <c r="F257" s="74" t="s">
        <v>287</v>
      </c>
      <c r="G257" s="86">
        <v>3388890000</v>
      </c>
      <c r="H257" s="87" t="s">
        <v>13</v>
      </c>
      <c r="I257" s="59">
        <v>39981</v>
      </c>
      <c r="J257" s="60">
        <v>4</v>
      </c>
      <c r="K257" s="1034">
        <v>3388890000</v>
      </c>
      <c r="L257" s="65">
        <f t="shared" si="9"/>
        <v>0</v>
      </c>
      <c r="M257" s="76" t="s">
        <v>1019</v>
      </c>
      <c r="N257" s="334">
        <v>40023</v>
      </c>
      <c r="O257" s="1312" t="s">
        <v>1019</v>
      </c>
      <c r="P257" s="63"/>
      <c r="Q257" s="79" t="s">
        <v>1283</v>
      </c>
      <c r="R257" s="291">
        <v>340000000</v>
      </c>
      <c r="U257" s="1056"/>
      <c r="V257" s="1056"/>
      <c r="W257" s="1056"/>
    </row>
    <row r="258" spans="1:23" ht="28.5">
      <c r="A258" s="1362" t="s">
        <v>2023</v>
      </c>
      <c r="B258" s="1364">
        <v>39822</v>
      </c>
      <c r="C258" s="1354" t="s">
        <v>350</v>
      </c>
      <c r="D258" s="1356" t="s">
        <v>351</v>
      </c>
      <c r="E258" s="1572" t="s">
        <v>352</v>
      </c>
      <c r="F258" s="1358" t="s">
        <v>1197</v>
      </c>
      <c r="G258" s="1390">
        <v>135000000</v>
      </c>
      <c r="H258" s="1366" t="s">
        <v>13</v>
      </c>
      <c r="I258" s="59">
        <v>40711</v>
      </c>
      <c r="J258" s="333">
        <v>46</v>
      </c>
      <c r="K258" s="485">
        <v>35883281.200000003</v>
      </c>
      <c r="L258" s="65">
        <f>G258-K258</f>
        <v>99116718.799999997</v>
      </c>
      <c r="M258" s="76" t="s">
        <v>1197</v>
      </c>
      <c r="N258" s="1370"/>
      <c r="O258" s="1404"/>
      <c r="P258" s="1424"/>
      <c r="Q258" s="1421"/>
      <c r="R258" s="1396"/>
      <c r="U258" s="1056"/>
      <c r="V258" s="1056"/>
      <c r="W258" s="1056"/>
    </row>
    <row r="259" spans="1:23" ht="24" customHeight="1">
      <c r="A259" s="1363"/>
      <c r="B259" s="1365"/>
      <c r="C259" s="1355"/>
      <c r="D259" s="1357"/>
      <c r="E259" s="1573"/>
      <c r="F259" s="1359"/>
      <c r="G259" s="1392"/>
      <c r="H259" s="1367"/>
      <c r="I259" s="59">
        <v>40997</v>
      </c>
      <c r="J259" s="333">
        <v>46</v>
      </c>
      <c r="K259" s="485">
        <v>36039222.170000002</v>
      </c>
      <c r="L259" s="65">
        <v>0</v>
      </c>
      <c r="M259" s="76" t="s">
        <v>1019</v>
      </c>
      <c r="N259" s="1371"/>
      <c r="O259" s="1406"/>
      <c r="P259" s="1425"/>
      <c r="Q259" s="1423"/>
      <c r="R259" s="1398"/>
      <c r="U259" s="1056"/>
      <c r="V259" s="1056"/>
      <c r="W259" s="1056"/>
    </row>
    <row r="260" spans="1:23">
      <c r="A260" s="801"/>
      <c r="B260" s="83">
        <v>39822</v>
      </c>
      <c r="C260" s="84" t="s">
        <v>353</v>
      </c>
      <c r="D260" s="85" t="s">
        <v>213</v>
      </c>
      <c r="E260" s="71" t="s">
        <v>102</v>
      </c>
      <c r="F260" s="74" t="s">
        <v>287</v>
      </c>
      <c r="G260" s="86">
        <v>32668000</v>
      </c>
      <c r="H260" s="87" t="s">
        <v>13</v>
      </c>
      <c r="I260" s="59"/>
      <c r="J260" s="333"/>
      <c r="K260" s="485"/>
      <c r="L260" s="65" t="str">
        <f t="shared" si="9"/>
        <v/>
      </c>
      <c r="M260" s="76"/>
      <c r="N260" s="334"/>
      <c r="O260" s="1312"/>
      <c r="P260" s="335"/>
      <c r="Q260" s="79"/>
      <c r="R260" s="291"/>
      <c r="U260" s="1056"/>
      <c r="V260" s="1056"/>
      <c r="W260" s="1056"/>
    </row>
    <row r="261" spans="1:23">
      <c r="A261" s="801"/>
      <c r="B261" s="83">
        <v>39822</v>
      </c>
      <c r="C261" s="84" t="s">
        <v>354</v>
      </c>
      <c r="D261" s="85" t="s">
        <v>355</v>
      </c>
      <c r="E261" s="56" t="s">
        <v>39</v>
      </c>
      <c r="F261" s="74" t="s">
        <v>287</v>
      </c>
      <c r="G261" s="86">
        <v>24000000</v>
      </c>
      <c r="H261" s="87" t="s">
        <v>13</v>
      </c>
      <c r="I261" s="59"/>
      <c r="J261" s="333"/>
      <c r="K261" s="485"/>
      <c r="L261" s="65" t="str">
        <f t="shared" si="9"/>
        <v/>
      </c>
      <c r="M261" s="76"/>
      <c r="N261" s="334"/>
      <c r="O261" s="1312"/>
      <c r="P261" s="335"/>
      <c r="Q261" s="79"/>
      <c r="R261" s="291"/>
      <c r="U261" s="1056"/>
      <c r="V261" s="1056"/>
      <c r="W261" s="1056"/>
    </row>
    <row r="262" spans="1:23">
      <c r="A262" s="801"/>
      <c r="B262" s="83">
        <v>39822</v>
      </c>
      <c r="C262" s="84" t="s">
        <v>356</v>
      </c>
      <c r="D262" s="85" t="s">
        <v>357</v>
      </c>
      <c r="E262" s="56" t="s">
        <v>25</v>
      </c>
      <c r="F262" s="74" t="s">
        <v>287</v>
      </c>
      <c r="G262" s="86">
        <v>28000000</v>
      </c>
      <c r="H262" s="87" t="s">
        <v>13</v>
      </c>
      <c r="I262" s="59"/>
      <c r="J262" s="333"/>
      <c r="K262" s="485"/>
      <c r="L262" s="65" t="str">
        <f t="shared" si="9"/>
        <v/>
      </c>
      <c r="M262" s="76"/>
      <c r="N262" s="334"/>
      <c r="O262" s="1312"/>
      <c r="P262" s="335"/>
      <c r="Q262" s="79"/>
      <c r="R262" s="291"/>
      <c r="U262" s="1056"/>
      <c r="V262" s="1056"/>
      <c r="W262" s="1056"/>
    </row>
    <row r="263" spans="1:23">
      <c r="A263" s="801"/>
      <c r="B263" s="83">
        <v>39822</v>
      </c>
      <c r="C263" s="84" t="s">
        <v>358</v>
      </c>
      <c r="D263" s="85" t="s">
        <v>359</v>
      </c>
      <c r="E263" s="56" t="s">
        <v>17</v>
      </c>
      <c r="F263" s="74" t="s">
        <v>287</v>
      </c>
      <c r="G263" s="86">
        <v>78158000</v>
      </c>
      <c r="H263" s="87" t="s">
        <v>13</v>
      </c>
      <c r="I263" s="59">
        <v>39925</v>
      </c>
      <c r="J263" s="60">
        <v>4</v>
      </c>
      <c r="K263" s="485">
        <v>78158000</v>
      </c>
      <c r="L263" s="65">
        <f t="shared" si="9"/>
        <v>0</v>
      </c>
      <c r="M263" s="76" t="s">
        <v>1019</v>
      </c>
      <c r="N263" s="334">
        <v>39960</v>
      </c>
      <c r="O263" s="1312" t="s">
        <v>1019</v>
      </c>
      <c r="P263" s="63"/>
      <c r="Q263" s="79" t="s">
        <v>1283</v>
      </c>
      <c r="R263" s="291">
        <v>2200000</v>
      </c>
      <c r="U263" s="1056"/>
      <c r="V263" s="1056"/>
      <c r="W263" s="1056"/>
    </row>
    <row r="264" spans="1:23">
      <c r="A264" s="801">
        <v>33</v>
      </c>
      <c r="B264" s="83">
        <v>39822</v>
      </c>
      <c r="C264" s="84" t="s">
        <v>360</v>
      </c>
      <c r="D264" s="85" t="s">
        <v>361</v>
      </c>
      <c r="E264" s="56" t="s">
        <v>78</v>
      </c>
      <c r="F264" s="74" t="s">
        <v>287</v>
      </c>
      <c r="G264" s="86">
        <v>44000000</v>
      </c>
      <c r="H264" s="87" t="s">
        <v>13</v>
      </c>
      <c r="I264" s="59">
        <v>40606</v>
      </c>
      <c r="J264" s="333">
        <v>33</v>
      </c>
      <c r="K264" s="485">
        <v>38000000</v>
      </c>
      <c r="L264" s="65">
        <v>0</v>
      </c>
      <c r="M264" s="76" t="s">
        <v>334</v>
      </c>
      <c r="N264" s="334" t="s">
        <v>334</v>
      </c>
      <c r="O264" s="1312" t="s">
        <v>334</v>
      </c>
      <c r="P264" s="335"/>
      <c r="Q264" s="79"/>
      <c r="R264" s="291" t="s">
        <v>334</v>
      </c>
      <c r="U264" s="1056"/>
      <c r="V264" s="1056"/>
      <c r="W264" s="1056"/>
    </row>
    <row r="265" spans="1:23">
      <c r="A265" s="801"/>
      <c r="B265" s="83">
        <v>39822</v>
      </c>
      <c r="C265" s="84" t="s">
        <v>362</v>
      </c>
      <c r="D265" s="85" t="s">
        <v>363</v>
      </c>
      <c r="E265" s="56" t="s">
        <v>43</v>
      </c>
      <c r="F265" s="74" t="s">
        <v>287</v>
      </c>
      <c r="G265" s="86">
        <v>13400000</v>
      </c>
      <c r="H265" s="87" t="s">
        <v>13</v>
      </c>
      <c r="I265" s="59">
        <v>40107</v>
      </c>
      <c r="J265" s="333">
        <v>4</v>
      </c>
      <c r="K265" s="485">
        <v>13400000</v>
      </c>
      <c r="L265" s="65">
        <f t="shared" si="9"/>
        <v>0</v>
      </c>
      <c r="M265" s="76" t="s">
        <v>1019</v>
      </c>
      <c r="N265" s="334">
        <v>40865</v>
      </c>
      <c r="O265" s="1312" t="s">
        <v>1019</v>
      </c>
      <c r="P265" s="335"/>
      <c r="Q265" s="79" t="s">
        <v>1988</v>
      </c>
      <c r="R265" s="291">
        <v>602557</v>
      </c>
      <c r="U265" s="1056"/>
      <c r="V265" s="1056"/>
      <c r="W265" s="1056"/>
    </row>
    <row r="266" spans="1:23">
      <c r="A266" s="801">
        <v>49</v>
      </c>
      <c r="B266" s="83">
        <v>39822</v>
      </c>
      <c r="C266" s="84" t="s">
        <v>364</v>
      </c>
      <c r="D266" s="85" t="s">
        <v>365</v>
      </c>
      <c r="E266" s="56" t="s">
        <v>46</v>
      </c>
      <c r="F266" s="74" t="s">
        <v>287</v>
      </c>
      <c r="G266" s="86">
        <v>10000000</v>
      </c>
      <c r="H266" s="87" t="s">
        <v>13</v>
      </c>
      <c r="I266" s="59">
        <v>40801</v>
      </c>
      <c r="J266" s="333">
        <v>49</v>
      </c>
      <c r="K266" s="485">
        <v>10000000</v>
      </c>
      <c r="L266" s="65">
        <f t="shared" si="9"/>
        <v>0</v>
      </c>
      <c r="M266" s="76" t="s">
        <v>1019</v>
      </c>
      <c r="N266" s="334">
        <v>40884</v>
      </c>
      <c r="O266" s="1312" t="s">
        <v>1019</v>
      </c>
      <c r="P266" s="335"/>
      <c r="Q266" s="79" t="s">
        <v>1283</v>
      </c>
      <c r="R266" s="291">
        <v>245000</v>
      </c>
      <c r="U266" s="1056"/>
      <c r="V266" s="1056"/>
      <c r="W266" s="1056"/>
    </row>
    <row r="267" spans="1:23">
      <c r="A267" s="801"/>
      <c r="B267" s="83">
        <v>39822</v>
      </c>
      <c r="C267" s="84" t="s">
        <v>366</v>
      </c>
      <c r="D267" s="85" t="s">
        <v>367</v>
      </c>
      <c r="E267" s="329" t="s">
        <v>131</v>
      </c>
      <c r="F267" s="74" t="s">
        <v>287</v>
      </c>
      <c r="G267" s="86">
        <v>100000000</v>
      </c>
      <c r="H267" s="87" t="s">
        <v>13</v>
      </c>
      <c r="I267" s="59">
        <v>40065</v>
      </c>
      <c r="J267" s="333">
        <v>4</v>
      </c>
      <c r="K267" s="485">
        <v>100000000</v>
      </c>
      <c r="L267" s="65">
        <f t="shared" si="9"/>
        <v>0</v>
      </c>
      <c r="M267" s="76" t="s">
        <v>1019</v>
      </c>
      <c r="N267" s="334">
        <v>40865</v>
      </c>
      <c r="O267" s="1312" t="s">
        <v>1019</v>
      </c>
      <c r="P267" s="335"/>
      <c r="Q267" s="79" t="s">
        <v>1988</v>
      </c>
      <c r="R267" s="291">
        <v>690100</v>
      </c>
      <c r="U267" s="1056"/>
      <c r="V267" s="1056"/>
      <c r="W267" s="1056"/>
    </row>
    <row r="268" spans="1:23" ht="28.5">
      <c r="A268" s="1362"/>
      <c r="B268" s="1364">
        <v>39822</v>
      </c>
      <c r="C268" s="1354" t="s">
        <v>368</v>
      </c>
      <c r="D268" s="1356" t="s">
        <v>369</v>
      </c>
      <c r="E268" s="1372" t="s">
        <v>39</v>
      </c>
      <c r="F268" s="1445" t="s">
        <v>287</v>
      </c>
      <c r="G268" s="1390">
        <v>20000000</v>
      </c>
      <c r="H268" s="1366" t="s">
        <v>13</v>
      </c>
      <c r="I268" s="59">
        <v>40751</v>
      </c>
      <c r="J268" s="333">
        <v>4</v>
      </c>
      <c r="K268" s="485">
        <v>10000000</v>
      </c>
      <c r="L268" s="65">
        <f t="shared" si="9"/>
        <v>10000000</v>
      </c>
      <c r="M268" s="76" t="s">
        <v>287</v>
      </c>
      <c r="N268" s="1370"/>
      <c r="O268" s="1404"/>
      <c r="P268" s="1424"/>
      <c r="Q268" s="1421"/>
      <c r="R268" s="1396"/>
      <c r="U268" s="1056"/>
      <c r="V268" s="1056"/>
      <c r="W268" s="1056"/>
    </row>
    <row r="269" spans="1:23" ht="27.75" customHeight="1">
      <c r="A269" s="1363"/>
      <c r="B269" s="1365"/>
      <c r="C269" s="1355"/>
      <c r="D269" s="1357"/>
      <c r="E269" s="1373"/>
      <c r="F269" s="1446"/>
      <c r="G269" s="1392"/>
      <c r="H269" s="1367"/>
      <c r="I269" s="59">
        <v>41010</v>
      </c>
      <c r="J269" s="333">
        <v>4</v>
      </c>
      <c r="K269" s="485">
        <v>10000000</v>
      </c>
      <c r="L269" s="65">
        <v>0</v>
      </c>
      <c r="M269" s="76" t="s">
        <v>1019</v>
      </c>
      <c r="N269" s="1371"/>
      <c r="O269" s="1406"/>
      <c r="P269" s="1425"/>
      <c r="Q269" s="1423"/>
      <c r="R269" s="1398"/>
      <c r="U269" s="1056"/>
      <c r="V269" s="1056"/>
      <c r="W269" s="1056"/>
    </row>
    <row r="270" spans="1:23">
      <c r="A270" s="801"/>
      <c r="B270" s="83">
        <v>39822</v>
      </c>
      <c r="C270" s="84" t="s">
        <v>370</v>
      </c>
      <c r="D270" s="85" t="s">
        <v>371</v>
      </c>
      <c r="E270" s="75" t="s">
        <v>240</v>
      </c>
      <c r="F270" s="74" t="s">
        <v>287</v>
      </c>
      <c r="G270" s="86">
        <v>10200000</v>
      </c>
      <c r="H270" s="87" t="s">
        <v>13</v>
      </c>
      <c r="I270" s="59">
        <v>40891</v>
      </c>
      <c r="J270" s="333">
        <v>4</v>
      </c>
      <c r="K270" s="485">
        <v>10200000</v>
      </c>
      <c r="L270" s="65">
        <f t="shared" si="9"/>
        <v>0</v>
      </c>
      <c r="M270" s="76" t="s">
        <v>1019</v>
      </c>
      <c r="N270" s="334">
        <v>40919</v>
      </c>
      <c r="O270" s="1312" t="s">
        <v>1019</v>
      </c>
      <c r="P270" s="335"/>
      <c r="Q270" s="79" t="s">
        <v>1283</v>
      </c>
      <c r="R270" s="291">
        <v>600000</v>
      </c>
      <c r="U270" s="1056"/>
      <c r="V270" s="1056"/>
      <c r="W270" s="1056"/>
    </row>
    <row r="271" spans="1:23">
      <c r="A271" s="801"/>
      <c r="B271" s="83">
        <v>39822</v>
      </c>
      <c r="C271" s="84" t="s">
        <v>372</v>
      </c>
      <c r="D271" s="85" t="s">
        <v>137</v>
      </c>
      <c r="E271" s="56" t="s">
        <v>12</v>
      </c>
      <c r="F271" s="74" t="s">
        <v>287</v>
      </c>
      <c r="G271" s="86">
        <v>16000000</v>
      </c>
      <c r="H271" s="87" t="s">
        <v>13</v>
      </c>
      <c r="I271" s="59"/>
      <c r="J271" s="333"/>
      <c r="K271" s="485"/>
      <c r="L271" s="65" t="str">
        <f t="shared" si="9"/>
        <v/>
      </c>
      <c r="M271" s="76"/>
      <c r="N271" s="334"/>
      <c r="O271" s="1312"/>
      <c r="P271" s="335"/>
      <c r="Q271" s="79"/>
      <c r="R271" s="291"/>
      <c r="U271" s="1056"/>
      <c r="V271" s="1056"/>
      <c r="W271" s="1056"/>
    </row>
    <row r="272" spans="1:23">
      <c r="A272" s="801">
        <v>50</v>
      </c>
      <c r="B272" s="83">
        <v>39822</v>
      </c>
      <c r="C272" s="84" t="s">
        <v>373</v>
      </c>
      <c r="D272" s="85" t="s">
        <v>374</v>
      </c>
      <c r="E272" s="56" t="s">
        <v>12</v>
      </c>
      <c r="F272" s="74" t="s">
        <v>287</v>
      </c>
      <c r="G272" s="86">
        <v>65000000</v>
      </c>
      <c r="H272" s="87" t="s">
        <v>13</v>
      </c>
      <c r="I272" s="59">
        <v>40787</v>
      </c>
      <c r="J272" s="333">
        <v>50</v>
      </c>
      <c r="K272" s="485">
        <v>65000000</v>
      </c>
      <c r="L272" s="65">
        <f t="shared" si="9"/>
        <v>0</v>
      </c>
      <c r="M272" s="76" t="s">
        <v>1019</v>
      </c>
      <c r="N272" s="334">
        <v>40865</v>
      </c>
      <c r="O272" s="1312" t="s">
        <v>1019</v>
      </c>
      <c r="P272" s="335"/>
      <c r="Q272" s="79" t="s">
        <v>1988</v>
      </c>
      <c r="R272" s="291">
        <v>924462</v>
      </c>
      <c r="U272" s="1056"/>
      <c r="V272" s="1056"/>
      <c r="W272" s="1056"/>
    </row>
    <row r="273" spans="1:23">
      <c r="A273" s="801"/>
      <c r="B273" s="83">
        <v>39822</v>
      </c>
      <c r="C273" s="84" t="s">
        <v>375</v>
      </c>
      <c r="D273" s="85" t="s">
        <v>376</v>
      </c>
      <c r="E273" s="56" t="s">
        <v>69</v>
      </c>
      <c r="F273" s="74" t="s">
        <v>287</v>
      </c>
      <c r="G273" s="86">
        <v>20000000</v>
      </c>
      <c r="H273" s="87" t="s">
        <v>13</v>
      </c>
      <c r="I273" s="59"/>
      <c r="J273" s="333"/>
      <c r="K273" s="485"/>
      <c r="L273" s="65" t="str">
        <f t="shared" si="9"/>
        <v/>
      </c>
      <c r="M273" s="76"/>
      <c r="N273" s="334"/>
      <c r="O273" s="1312"/>
      <c r="P273" s="335"/>
      <c r="Q273" s="79"/>
      <c r="R273" s="291"/>
      <c r="U273" s="1056"/>
      <c r="V273" s="1056"/>
      <c r="W273" s="1056"/>
    </row>
    <row r="274" spans="1:23">
      <c r="A274" s="801">
        <v>49</v>
      </c>
      <c r="B274" s="83">
        <v>39822</v>
      </c>
      <c r="C274" s="84" t="s">
        <v>377</v>
      </c>
      <c r="D274" s="85" t="s">
        <v>378</v>
      </c>
      <c r="E274" s="329" t="s">
        <v>131</v>
      </c>
      <c r="F274" s="74" t="s">
        <v>287</v>
      </c>
      <c r="G274" s="86">
        <v>16500000</v>
      </c>
      <c r="H274" s="87" t="s">
        <v>13</v>
      </c>
      <c r="I274" s="59">
        <v>40773</v>
      </c>
      <c r="J274" s="333">
        <v>49</v>
      </c>
      <c r="K274" s="485">
        <v>16500000</v>
      </c>
      <c r="L274" s="65">
        <f t="shared" si="9"/>
        <v>0</v>
      </c>
      <c r="M274" s="76" t="s">
        <v>1019</v>
      </c>
      <c r="N274" s="334">
        <v>40814</v>
      </c>
      <c r="O274" s="1312" t="s">
        <v>1019</v>
      </c>
      <c r="P274" s="335"/>
      <c r="Q274" s="79" t="s">
        <v>1283</v>
      </c>
      <c r="R274" s="291">
        <v>526604</v>
      </c>
      <c r="U274" s="1056"/>
      <c r="V274" s="1056"/>
      <c r="W274" s="1056"/>
    </row>
    <row r="275" spans="1:23">
      <c r="A275" s="801">
        <v>49</v>
      </c>
      <c r="B275" s="83">
        <v>39822</v>
      </c>
      <c r="C275" s="941" t="s">
        <v>379</v>
      </c>
      <c r="D275" s="85" t="s">
        <v>94</v>
      </c>
      <c r="E275" s="71" t="s">
        <v>95</v>
      </c>
      <c r="F275" s="74" t="s">
        <v>287</v>
      </c>
      <c r="G275" s="86">
        <v>20000000</v>
      </c>
      <c r="H275" s="87" t="s">
        <v>13</v>
      </c>
      <c r="I275" s="59">
        <v>40780</v>
      </c>
      <c r="J275" s="333">
        <v>49</v>
      </c>
      <c r="K275" s="485">
        <v>20000000</v>
      </c>
      <c r="L275" s="65">
        <f t="shared" si="9"/>
        <v>0</v>
      </c>
      <c r="M275" s="76" t="s">
        <v>1019</v>
      </c>
      <c r="N275" s="334">
        <v>40865</v>
      </c>
      <c r="O275" s="1312" t="s">
        <v>1019</v>
      </c>
      <c r="P275" s="335"/>
      <c r="Q275" s="79" t="s">
        <v>1988</v>
      </c>
      <c r="R275" s="291">
        <v>206557</v>
      </c>
      <c r="U275" s="1056"/>
      <c r="V275" s="1056"/>
      <c r="W275" s="1056"/>
    </row>
    <row r="276" spans="1:23">
      <c r="A276" s="801"/>
      <c r="B276" s="83">
        <v>39822</v>
      </c>
      <c r="C276" s="84" t="s">
        <v>380</v>
      </c>
      <c r="D276" s="85" t="s">
        <v>381</v>
      </c>
      <c r="E276" s="56" t="s">
        <v>41</v>
      </c>
      <c r="F276" s="74" t="s">
        <v>287</v>
      </c>
      <c r="G276" s="86">
        <v>33000000</v>
      </c>
      <c r="H276" s="87" t="s">
        <v>13</v>
      </c>
      <c r="I276" s="59"/>
      <c r="J276" s="333"/>
      <c r="K276" s="485"/>
      <c r="L276" s="65" t="str">
        <f t="shared" si="9"/>
        <v/>
      </c>
      <c r="M276" s="76"/>
      <c r="N276" s="334"/>
      <c r="O276" s="1312"/>
      <c r="P276" s="335"/>
      <c r="Q276" s="79"/>
      <c r="R276" s="291"/>
      <c r="U276" s="1056"/>
      <c r="V276" s="1056"/>
      <c r="W276" s="1056"/>
    </row>
    <row r="277" spans="1:23">
      <c r="A277" s="801"/>
      <c r="B277" s="83">
        <v>39822</v>
      </c>
      <c r="C277" s="84" t="s">
        <v>382</v>
      </c>
      <c r="D277" s="85" t="s">
        <v>383</v>
      </c>
      <c r="E277" s="56" t="s">
        <v>31</v>
      </c>
      <c r="F277" s="74" t="s">
        <v>287</v>
      </c>
      <c r="G277" s="86">
        <v>25000000</v>
      </c>
      <c r="H277" s="87" t="s">
        <v>13</v>
      </c>
      <c r="I277" s="59">
        <v>39918</v>
      </c>
      <c r="J277" s="60">
        <v>4</v>
      </c>
      <c r="K277" s="485">
        <v>25000000</v>
      </c>
      <c r="L277" s="65">
        <v>0</v>
      </c>
      <c r="M277" s="76" t="s">
        <v>1019</v>
      </c>
      <c r="N277" s="334">
        <v>40863</v>
      </c>
      <c r="O277" s="1312" t="s">
        <v>1019</v>
      </c>
      <c r="P277" s="63"/>
      <c r="Q277" s="79" t="s">
        <v>1283</v>
      </c>
      <c r="R277" s="291">
        <v>25000</v>
      </c>
      <c r="U277" s="1056"/>
      <c r="V277" s="1056"/>
      <c r="W277" s="1056"/>
    </row>
    <row r="278" spans="1:23">
      <c r="A278" s="801">
        <v>2</v>
      </c>
      <c r="B278" s="83">
        <v>39822</v>
      </c>
      <c r="C278" s="84" t="s">
        <v>384</v>
      </c>
      <c r="D278" s="85" t="s">
        <v>68</v>
      </c>
      <c r="E278" s="56" t="s">
        <v>25</v>
      </c>
      <c r="F278" s="74" t="s">
        <v>242</v>
      </c>
      <c r="G278" s="86">
        <v>12000000</v>
      </c>
      <c r="H278" s="87" t="s">
        <v>13</v>
      </c>
      <c r="I278" s="59"/>
      <c r="J278" s="333"/>
      <c r="K278" s="485"/>
      <c r="L278" s="65" t="str">
        <f t="shared" ref="L278:L316" si="10">IF($K278&lt;&gt;0,$G278-$K278,"")</f>
        <v/>
      </c>
      <c r="M278" s="76"/>
      <c r="N278" s="334"/>
      <c r="O278" s="1312"/>
      <c r="P278" s="335"/>
      <c r="Q278" s="79"/>
      <c r="R278" s="291"/>
      <c r="U278" s="1056"/>
      <c r="V278" s="1056"/>
      <c r="W278" s="1056"/>
    </row>
    <row r="279" spans="1:23">
      <c r="A279" s="801">
        <v>2</v>
      </c>
      <c r="B279" s="83">
        <v>39822</v>
      </c>
      <c r="C279" s="84" t="s">
        <v>386</v>
      </c>
      <c r="D279" s="85" t="s">
        <v>385</v>
      </c>
      <c r="E279" s="71" t="s">
        <v>111</v>
      </c>
      <c r="F279" s="74" t="s">
        <v>242</v>
      </c>
      <c r="G279" s="86">
        <v>6000000</v>
      </c>
      <c r="H279" s="87" t="s">
        <v>13</v>
      </c>
      <c r="I279" s="59">
        <v>40849</v>
      </c>
      <c r="J279" s="333">
        <v>4</v>
      </c>
      <c r="K279" s="485">
        <v>6000000</v>
      </c>
      <c r="L279" s="65">
        <f t="shared" si="10"/>
        <v>0</v>
      </c>
      <c r="M279" s="76" t="s">
        <v>184</v>
      </c>
      <c r="N279" s="334">
        <v>40849</v>
      </c>
      <c r="O279" s="767" t="s">
        <v>395</v>
      </c>
      <c r="P279" s="771" t="s">
        <v>188</v>
      </c>
      <c r="Q279" s="79" t="s">
        <v>1283</v>
      </c>
      <c r="R279" s="291">
        <v>300000</v>
      </c>
      <c r="U279" s="1056"/>
      <c r="V279" s="1056"/>
      <c r="W279" s="1056"/>
    </row>
    <row r="280" spans="1:23">
      <c r="A280" s="801" t="s">
        <v>1901</v>
      </c>
      <c r="B280" s="83">
        <v>39822</v>
      </c>
      <c r="C280" s="84" t="s">
        <v>387</v>
      </c>
      <c r="D280" s="85" t="s">
        <v>388</v>
      </c>
      <c r="E280" s="56" t="s">
        <v>19</v>
      </c>
      <c r="F280" s="74" t="s">
        <v>242</v>
      </c>
      <c r="G280" s="86">
        <v>6815000</v>
      </c>
      <c r="H280" s="87" t="s">
        <v>13</v>
      </c>
      <c r="I280" s="59">
        <v>40801</v>
      </c>
      <c r="J280" s="333">
        <v>49</v>
      </c>
      <c r="K280" s="485">
        <v>6815000</v>
      </c>
      <c r="L280" s="65">
        <f t="shared" si="10"/>
        <v>0</v>
      </c>
      <c r="M280" s="76" t="s">
        <v>184</v>
      </c>
      <c r="N280" s="334">
        <v>40801</v>
      </c>
      <c r="O280" s="767" t="s">
        <v>395</v>
      </c>
      <c r="P280" s="771" t="s">
        <v>188</v>
      </c>
      <c r="Q280" s="79" t="s">
        <v>1283</v>
      </c>
      <c r="R280" s="291">
        <v>341000</v>
      </c>
      <c r="U280" s="1056"/>
      <c r="V280" s="1056"/>
      <c r="W280" s="1056"/>
    </row>
    <row r="281" spans="1:23">
      <c r="A281" s="801" t="s">
        <v>1901</v>
      </c>
      <c r="B281" s="83">
        <v>39822</v>
      </c>
      <c r="C281" s="84" t="s">
        <v>389</v>
      </c>
      <c r="D281" s="85" t="s">
        <v>390</v>
      </c>
      <c r="E281" s="56" t="s">
        <v>19</v>
      </c>
      <c r="F281" s="74" t="s">
        <v>242</v>
      </c>
      <c r="G281" s="86">
        <v>5803000</v>
      </c>
      <c r="H281" s="87" t="s">
        <v>13</v>
      </c>
      <c r="I281" s="59">
        <v>40738</v>
      </c>
      <c r="J281" s="333">
        <v>49</v>
      </c>
      <c r="K281" s="485">
        <v>5803000</v>
      </c>
      <c r="L281" s="65">
        <f t="shared" si="10"/>
        <v>0</v>
      </c>
      <c r="M281" s="76" t="s">
        <v>184</v>
      </c>
      <c r="N281" s="334">
        <v>40738</v>
      </c>
      <c r="O281" s="767" t="s">
        <v>395</v>
      </c>
      <c r="P281" s="771" t="s">
        <v>188</v>
      </c>
      <c r="Q281" s="79" t="s">
        <v>1283</v>
      </c>
      <c r="R281" s="291">
        <v>290000</v>
      </c>
      <c r="U281" s="1056"/>
      <c r="V281" s="1056"/>
      <c r="W281" s="1056"/>
    </row>
    <row r="282" spans="1:23">
      <c r="A282" s="801">
        <v>2</v>
      </c>
      <c r="B282" s="83">
        <v>39822</v>
      </c>
      <c r="C282" s="84" t="s">
        <v>392</v>
      </c>
      <c r="D282" s="85" t="s">
        <v>391</v>
      </c>
      <c r="E282" s="56" t="s">
        <v>12</v>
      </c>
      <c r="F282" s="74" t="s">
        <v>242</v>
      </c>
      <c r="G282" s="86">
        <v>3070000</v>
      </c>
      <c r="H282" s="87" t="s">
        <v>13</v>
      </c>
      <c r="I282" s="59"/>
      <c r="J282" s="333"/>
      <c r="K282" s="485"/>
      <c r="L282" s="65" t="str">
        <f t="shared" si="10"/>
        <v/>
      </c>
      <c r="M282" s="76"/>
      <c r="N282" s="334"/>
      <c r="O282" s="1312"/>
      <c r="P282" s="335"/>
      <c r="Q282" s="79"/>
      <c r="R282" s="291"/>
      <c r="U282" s="1056"/>
      <c r="V282" s="1056"/>
      <c r="W282" s="1056"/>
    </row>
    <row r="283" spans="1:23" s="80" customFormat="1">
      <c r="A283" s="801">
        <v>3</v>
      </c>
      <c r="B283" s="83">
        <v>39822</v>
      </c>
      <c r="C283" s="84" t="s">
        <v>393</v>
      </c>
      <c r="D283" s="85" t="s">
        <v>394</v>
      </c>
      <c r="E283" s="56" t="s">
        <v>19</v>
      </c>
      <c r="F283" s="74" t="s">
        <v>395</v>
      </c>
      <c r="G283" s="58">
        <v>5116000</v>
      </c>
      <c r="H283" s="87" t="s">
        <v>13</v>
      </c>
      <c r="I283" s="59">
        <v>40905</v>
      </c>
      <c r="J283" s="333">
        <v>4</v>
      </c>
      <c r="K283" s="485">
        <v>5116000</v>
      </c>
      <c r="L283" s="65">
        <f t="shared" si="10"/>
        <v>0</v>
      </c>
      <c r="M283" s="76" t="s">
        <v>334</v>
      </c>
      <c r="N283" s="334" t="s">
        <v>334</v>
      </c>
      <c r="O283" s="1312" t="s">
        <v>334</v>
      </c>
      <c r="P283" s="335"/>
      <c r="Q283" s="768" t="s">
        <v>1226</v>
      </c>
      <c r="R283" s="291" t="s">
        <v>334</v>
      </c>
      <c r="U283" s="1056"/>
      <c r="V283" s="1056"/>
      <c r="W283" s="1056"/>
    </row>
    <row r="284" spans="1:23">
      <c r="A284" s="801" t="s">
        <v>1901</v>
      </c>
      <c r="B284" s="83">
        <v>39822</v>
      </c>
      <c r="C284" s="84" t="s">
        <v>397</v>
      </c>
      <c r="D284" s="85" t="s">
        <v>396</v>
      </c>
      <c r="E284" s="56" t="s">
        <v>52</v>
      </c>
      <c r="F284" s="74" t="s">
        <v>242</v>
      </c>
      <c r="G284" s="86">
        <v>2995000</v>
      </c>
      <c r="H284" s="87" t="s">
        <v>13</v>
      </c>
      <c r="I284" s="59">
        <v>40773</v>
      </c>
      <c r="J284" s="333">
        <v>49</v>
      </c>
      <c r="K284" s="485">
        <v>2995000</v>
      </c>
      <c r="L284" s="65">
        <f t="shared" si="10"/>
        <v>0</v>
      </c>
      <c r="M284" s="76" t="s">
        <v>184</v>
      </c>
      <c r="N284" s="334">
        <v>40773</v>
      </c>
      <c r="O284" s="767" t="s">
        <v>395</v>
      </c>
      <c r="P284" s="771" t="s">
        <v>188</v>
      </c>
      <c r="Q284" s="79" t="s">
        <v>1283</v>
      </c>
      <c r="R284" s="291">
        <v>150000</v>
      </c>
      <c r="U284" s="1056"/>
      <c r="V284" s="1056"/>
      <c r="W284" s="1056"/>
    </row>
    <row r="285" spans="1:23">
      <c r="A285" s="801">
        <v>2</v>
      </c>
      <c r="B285" s="83">
        <v>39822</v>
      </c>
      <c r="C285" s="84" t="s">
        <v>398</v>
      </c>
      <c r="D285" s="85" t="s">
        <v>399</v>
      </c>
      <c r="E285" s="56" t="s">
        <v>12</v>
      </c>
      <c r="F285" s="74" t="s">
        <v>242</v>
      </c>
      <c r="G285" s="86">
        <v>2000000</v>
      </c>
      <c r="H285" s="87" t="s">
        <v>13</v>
      </c>
      <c r="I285" s="59">
        <v>40541</v>
      </c>
      <c r="J285" s="333">
        <v>4</v>
      </c>
      <c r="K285" s="485">
        <v>2000000</v>
      </c>
      <c r="L285" s="65">
        <f t="shared" si="10"/>
        <v>0</v>
      </c>
      <c r="M285" s="76" t="s">
        <v>184</v>
      </c>
      <c r="N285" s="334">
        <v>40541</v>
      </c>
      <c r="O285" s="767" t="s">
        <v>395</v>
      </c>
      <c r="P285" s="771" t="s">
        <v>188</v>
      </c>
      <c r="Q285" s="79" t="s">
        <v>1283</v>
      </c>
      <c r="R285" s="291">
        <v>100000</v>
      </c>
      <c r="U285" s="1056"/>
      <c r="V285" s="1056"/>
      <c r="W285" s="1056"/>
    </row>
    <row r="286" spans="1:23">
      <c r="A286" s="801">
        <v>2</v>
      </c>
      <c r="B286" s="83">
        <v>39822</v>
      </c>
      <c r="C286" s="84" t="s">
        <v>400</v>
      </c>
      <c r="D286" s="85" t="s">
        <v>401</v>
      </c>
      <c r="E286" s="75" t="s">
        <v>235</v>
      </c>
      <c r="F286" s="74" t="s">
        <v>242</v>
      </c>
      <c r="G286" s="86">
        <v>1065000</v>
      </c>
      <c r="H286" s="87" t="s">
        <v>13</v>
      </c>
      <c r="I286" s="59"/>
      <c r="J286" s="333"/>
      <c r="K286" s="485"/>
      <c r="L286" s="65" t="str">
        <f t="shared" si="10"/>
        <v/>
      </c>
      <c r="M286" s="76"/>
      <c r="N286" s="334"/>
      <c r="O286" s="1312"/>
      <c r="P286" s="335"/>
      <c r="Q286" s="79"/>
      <c r="R286" s="291"/>
      <c r="U286" s="1056"/>
      <c r="V286" s="1056"/>
      <c r="W286" s="1056"/>
    </row>
    <row r="287" spans="1:23">
      <c r="A287" s="801">
        <v>2</v>
      </c>
      <c r="B287" s="83">
        <v>39822</v>
      </c>
      <c r="C287" s="84" t="s">
        <v>402</v>
      </c>
      <c r="D287" s="85" t="s">
        <v>403</v>
      </c>
      <c r="E287" s="56" t="s">
        <v>19</v>
      </c>
      <c r="F287" s="74" t="s">
        <v>242</v>
      </c>
      <c r="G287" s="86">
        <v>5500000</v>
      </c>
      <c r="H287" s="87" t="s">
        <v>13</v>
      </c>
      <c r="I287" s="59"/>
      <c r="J287" s="333"/>
      <c r="K287" s="485"/>
      <c r="L287" s="65" t="str">
        <f t="shared" si="10"/>
        <v/>
      </c>
      <c r="M287" s="76"/>
      <c r="N287" s="334"/>
      <c r="O287" s="1312"/>
      <c r="P287" s="335"/>
      <c r="Q287" s="79"/>
      <c r="R287" s="291"/>
      <c r="U287" s="1056"/>
      <c r="V287" s="1056"/>
      <c r="W287" s="1056"/>
    </row>
    <row r="288" spans="1:23">
      <c r="A288" s="801">
        <v>2</v>
      </c>
      <c r="B288" s="83">
        <v>39822</v>
      </c>
      <c r="C288" s="84" t="s">
        <v>404</v>
      </c>
      <c r="D288" s="85" t="s">
        <v>405</v>
      </c>
      <c r="E288" s="56" t="s">
        <v>31</v>
      </c>
      <c r="F288" s="74" t="s">
        <v>242</v>
      </c>
      <c r="G288" s="86">
        <v>5983000</v>
      </c>
      <c r="H288" s="87" t="s">
        <v>13</v>
      </c>
      <c r="I288" s="59"/>
      <c r="J288" s="333"/>
      <c r="K288" s="485"/>
      <c r="L288" s="65" t="str">
        <f t="shared" si="10"/>
        <v/>
      </c>
      <c r="M288" s="76"/>
      <c r="N288" s="334"/>
      <c r="O288" s="1312"/>
      <c r="P288" s="335"/>
      <c r="Q288" s="79"/>
      <c r="R288" s="291"/>
      <c r="U288" s="1056"/>
      <c r="V288" s="1056"/>
      <c r="W288" s="1056"/>
    </row>
    <row r="289" spans="1:23">
      <c r="A289" s="801" t="s">
        <v>1901</v>
      </c>
      <c r="B289" s="83">
        <v>39822</v>
      </c>
      <c r="C289" s="84" t="s">
        <v>406</v>
      </c>
      <c r="D289" s="85" t="s">
        <v>407</v>
      </c>
      <c r="E289" s="71" t="s">
        <v>95</v>
      </c>
      <c r="F289" s="74" t="s">
        <v>242</v>
      </c>
      <c r="G289" s="86">
        <v>24000000</v>
      </c>
      <c r="H289" s="87" t="s">
        <v>13</v>
      </c>
      <c r="I289" s="59">
        <v>40730</v>
      </c>
      <c r="J289" s="333">
        <v>49</v>
      </c>
      <c r="K289" s="485">
        <v>24000000</v>
      </c>
      <c r="L289" s="65">
        <f t="shared" si="10"/>
        <v>0</v>
      </c>
      <c r="M289" s="534" t="s">
        <v>184</v>
      </c>
      <c r="N289" s="334">
        <v>40730</v>
      </c>
      <c r="O289" s="1312" t="s">
        <v>395</v>
      </c>
      <c r="P289" s="335" t="s">
        <v>188</v>
      </c>
      <c r="Q289" s="79" t="s">
        <v>1283</v>
      </c>
      <c r="R289" s="291">
        <v>1200000</v>
      </c>
      <c r="U289" s="1056"/>
      <c r="V289" s="1056"/>
      <c r="W289" s="1056"/>
    </row>
    <row r="290" spans="1:23">
      <c r="A290" s="801" t="s">
        <v>1904</v>
      </c>
      <c r="B290" s="83">
        <v>39822</v>
      </c>
      <c r="C290" s="84" t="s">
        <v>408</v>
      </c>
      <c r="D290" s="85" t="s">
        <v>100</v>
      </c>
      <c r="E290" s="56" t="s">
        <v>80</v>
      </c>
      <c r="F290" s="74" t="s">
        <v>242</v>
      </c>
      <c r="G290" s="86">
        <v>9000000</v>
      </c>
      <c r="H290" s="87" t="s">
        <v>13</v>
      </c>
      <c r="I290" s="59">
        <v>40794</v>
      </c>
      <c r="J290" s="333">
        <v>50</v>
      </c>
      <c r="K290" s="485">
        <v>9000000</v>
      </c>
      <c r="L290" s="65">
        <f t="shared" si="10"/>
        <v>0</v>
      </c>
      <c r="M290" s="534" t="s">
        <v>184</v>
      </c>
      <c r="N290" s="334">
        <v>40794</v>
      </c>
      <c r="O290" s="1312" t="s">
        <v>395</v>
      </c>
      <c r="P290" s="335" t="s">
        <v>188</v>
      </c>
      <c r="Q290" s="79" t="s">
        <v>1283</v>
      </c>
      <c r="R290" s="291">
        <v>450000</v>
      </c>
      <c r="U290" s="1056"/>
      <c r="V290" s="1056"/>
      <c r="W290" s="1056"/>
    </row>
    <row r="291" spans="1:23">
      <c r="A291" s="801">
        <v>2</v>
      </c>
      <c r="B291" s="83">
        <v>39822</v>
      </c>
      <c r="C291" s="84" t="s">
        <v>409</v>
      </c>
      <c r="D291" s="85" t="s">
        <v>410</v>
      </c>
      <c r="E291" s="56" t="s">
        <v>35</v>
      </c>
      <c r="F291" s="74" t="s">
        <v>242</v>
      </c>
      <c r="G291" s="86">
        <v>3981000</v>
      </c>
      <c r="H291" s="87" t="s">
        <v>13</v>
      </c>
      <c r="I291" s="59">
        <v>40317</v>
      </c>
      <c r="J291" s="333">
        <v>4</v>
      </c>
      <c r="K291" s="485">
        <v>3981000</v>
      </c>
      <c r="L291" s="65">
        <f t="shared" si="10"/>
        <v>0</v>
      </c>
      <c r="M291" s="534" t="s">
        <v>184</v>
      </c>
      <c r="N291" s="334">
        <v>40317</v>
      </c>
      <c r="O291" s="767" t="s">
        <v>395</v>
      </c>
      <c r="P291" s="771" t="s">
        <v>188</v>
      </c>
      <c r="Q291" s="79" t="s">
        <v>1283</v>
      </c>
      <c r="R291" s="291">
        <v>199000</v>
      </c>
      <c r="U291" s="1056"/>
      <c r="V291" s="1056"/>
      <c r="W291" s="1056"/>
    </row>
    <row r="292" spans="1:23">
      <c r="A292" s="801">
        <v>2</v>
      </c>
      <c r="B292" s="83">
        <v>39822</v>
      </c>
      <c r="C292" s="84" t="s">
        <v>417</v>
      </c>
      <c r="D292" s="85" t="s">
        <v>421</v>
      </c>
      <c r="E292" s="56" t="s">
        <v>80</v>
      </c>
      <c r="F292" s="74" t="s">
        <v>242</v>
      </c>
      <c r="G292" s="86">
        <v>3285000</v>
      </c>
      <c r="H292" s="87" t="s">
        <v>13</v>
      </c>
      <c r="I292" s="59"/>
      <c r="J292" s="333"/>
      <c r="K292" s="485"/>
      <c r="L292" s="65" t="str">
        <f t="shared" si="10"/>
        <v/>
      </c>
      <c r="M292" s="76"/>
      <c r="N292" s="334"/>
      <c r="O292" s="1312"/>
      <c r="P292" s="335"/>
      <c r="Q292" s="79"/>
      <c r="R292" s="291"/>
      <c r="U292" s="1056"/>
      <c r="V292" s="1056"/>
      <c r="W292" s="1056"/>
    </row>
    <row r="293" spans="1:23">
      <c r="A293" s="801">
        <v>2</v>
      </c>
      <c r="B293" s="83">
        <v>39822</v>
      </c>
      <c r="C293" s="84" t="s">
        <v>418</v>
      </c>
      <c r="D293" s="85" t="s">
        <v>14</v>
      </c>
      <c r="E293" s="56" t="s">
        <v>15</v>
      </c>
      <c r="F293" s="74" t="s">
        <v>242</v>
      </c>
      <c r="G293" s="86">
        <v>267274000</v>
      </c>
      <c r="H293" s="87" t="s">
        <v>13</v>
      </c>
      <c r="I293" s="59"/>
      <c r="J293" s="333"/>
      <c r="K293" s="485"/>
      <c r="L293" s="65" t="str">
        <f t="shared" si="10"/>
        <v/>
      </c>
      <c r="M293" s="76"/>
      <c r="N293" s="334"/>
      <c r="O293" s="1312"/>
      <c r="P293" s="335"/>
      <c r="Q293" s="79"/>
      <c r="R293" s="291"/>
      <c r="U293" s="1056"/>
      <c r="V293" s="1056"/>
      <c r="W293" s="1056"/>
    </row>
    <row r="294" spans="1:23">
      <c r="A294" s="801"/>
      <c r="B294" s="83">
        <v>39829</v>
      </c>
      <c r="C294" s="84" t="s">
        <v>422</v>
      </c>
      <c r="D294" s="85" t="s">
        <v>437</v>
      </c>
      <c r="E294" s="329" t="s">
        <v>136</v>
      </c>
      <c r="F294" s="74" t="s">
        <v>287</v>
      </c>
      <c r="G294" s="86">
        <v>50000000</v>
      </c>
      <c r="H294" s="87" t="s">
        <v>13</v>
      </c>
      <c r="I294" s="59">
        <v>40730</v>
      </c>
      <c r="J294" s="333">
        <v>4</v>
      </c>
      <c r="K294" s="485">
        <v>50000000</v>
      </c>
      <c r="L294" s="65">
        <f t="shared" si="10"/>
        <v>0</v>
      </c>
      <c r="M294" s="76" t="s">
        <v>1019</v>
      </c>
      <c r="N294" s="334">
        <v>40751</v>
      </c>
      <c r="O294" s="1312" t="s">
        <v>1019</v>
      </c>
      <c r="P294" s="335"/>
      <c r="Q294" s="79" t="s">
        <v>1283</v>
      </c>
      <c r="R294" s="291">
        <v>1300000</v>
      </c>
      <c r="U294" s="1056"/>
      <c r="V294" s="1056"/>
      <c r="W294" s="1056"/>
    </row>
    <row r="295" spans="1:23">
      <c r="A295" s="801"/>
      <c r="B295" s="83">
        <v>39829</v>
      </c>
      <c r="C295" s="84" t="s">
        <v>179</v>
      </c>
      <c r="D295" s="85" t="s">
        <v>438</v>
      </c>
      <c r="E295" s="56" t="s">
        <v>28</v>
      </c>
      <c r="F295" s="74" t="s">
        <v>287</v>
      </c>
      <c r="G295" s="86">
        <v>26380000</v>
      </c>
      <c r="H295" s="87" t="s">
        <v>13</v>
      </c>
      <c r="I295" s="59">
        <v>40555</v>
      </c>
      <c r="J295" s="333">
        <v>4</v>
      </c>
      <c r="K295" s="485">
        <v>26380000</v>
      </c>
      <c r="L295" s="65">
        <f t="shared" si="10"/>
        <v>0</v>
      </c>
      <c r="M295" s="76" t="s">
        <v>1019</v>
      </c>
      <c r="N295" s="334">
        <v>40604</v>
      </c>
      <c r="O295" s="1312" t="s">
        <v>1019</v>
      </c>
      <c r="P295" s="335">
        <v>9</v>
      </c>
      <c r="Q295" s="79" t="s">
        <v>1283</v>
      </c>
      <c r="R295" s="291">
        <v>1625000</v>
      </c>
      <c r="U295" s="1056"/>
      <c r="V295" s="1056"/>
      <c r="W295" s="1056"/>
    </row>
    <row r="296" spans="1:23">
      <c r="A296" s="801">
        <v>49</v>
      </c>
      <c r="B296" s="83">
        <v>39829</v>
      </c>
      <c r="C296" s="941" t="s">
        <v>423</v>
      </c>
      <c r="D296" s="85" t="s">
        <v>439</v>
      </c>
      <c r="E296" s="75" t="s">
        <v>282</v>
      </c>
      <c r="F296" s="74" t="s">
        <v>287</v>
      </c>
      <c r="G296" s="86">
        <v>10000000</v>
      </c>
      <c r="H296" s="87" t="s">
        <v>13</v>
      </c>
      <c r="I296" s="59">
        <v>40780</v>
      </c>
      <c r="J296" s="333">
        <v>49</v>
      </c>
      <c r="K296" s="485">
        <v>10000000</v>
      </c>
      <c r="L296" s="65">
        <f t="shared" si="10"/>
        <v>0</v>
      </c>
      <c r="M296" s="76" t="s">
        <v>1019</v>
      </c>
      <c r="N296" s="334">
        <v>40954</v>
      </c>
      <c r="O296" s="1312" t="s">
        <v>1019</v>
      </c>
      <c r="P296" s="335"/>
      <c r="Q296" s="79" t="s">
        <v>1283</v>
      </c>
      <c r="R296" s="291">
        <v>737100</v>
      </c>
      <c r="U296" s="1056"/>
      <c r="V296" s="1056"/>
      <c r="W296" s="1056"/>
    </row>
    <row r="297" spans="1:23">
      <c r="A297" s="801"/>
      <c r="B297" s="83">
        <v>39829</v>
      </c>
      <c r="C297" s="84" t="s">
        <v>180</v>
      </c>
      <c r="D297" s="85" t="s">
        <v>440</v>
      </c>
      <c r="E297" s="329" t="s">
        <v>145</v>
      </c>
      <c r="F297" s="74" t="s">
        <v>287</v>
      </c>
      <c r="G297" s="86">
        <v>18751000</v>
      </c>
      <c r="H297" s="87" t="s">
        <v>13</v>
      </c>
      <c r="I297" s="59">
        <v>40233</v>
      </c>
      <c r="J297" s="333">
        <v>5</v>
      </c>
      <c r="K297" s="485">
        <v>18751000</v>
      </c>
      <c r="L297" s="65">
        <f t="shared" si="10"/>
        <v>0</v>
      </c>
      <c r="M297" s="76" t="s">
        <v>1019</v>
      </c>
      <c r="N297" s="334">
        <v>40387</v>
      </c>
      <c r="O297" s="1312" t="s">
        <v>1019</v>
      </c>
      <c r="P297" s="335">
        <v>9</v>
      </c>
      <c r="Q297" s="79" t="s">
        <v>1283</v>
      </c>
      <c r="R297" s="291">
        <v>250000</v>
      </c>
      <c r="U297" s="1056"/>
      <c r="V297" s="1056"/>
      <c r="W297" s="1056"/>
    </row>
    <row r="298" spans="1:23">
      <c r="A298" s="801"/>
      <c r="B298" s="83">
        <v>39829</v>
      </c>
      <c r="C298" s="84" t="s">
        <v>424</v>
      </c>
      <c r="D298" s="85" t="s">
        <v>441</v>
      </c>
      <c r="E298" s="56" t="s">
        <v>46</v>
      </c>
      <c r="F298" s="74" t="s">
        <v>287</v>
      </c>
      <c r="G298" s="86">
        <v>7414000</v>
      </c>
      <c r="H298" s="87" t="s">
        <v>13</v>
      </c>
      <c r="I298" s="59">
        <v>39953</v>
      </c>
      <c r="J298" s="60">
        <v>4</v>
      </c>
      <c r="K298" s="485">
        <v>7414000</v>
      </c>
      <c r="L298" s="65">
        <f t="shared" si="10"/>
        <v>0</v>
      </c>
      <c r="M298" s="76" t="s">
        <v>1019</v>
      </c>
      <c r="N298" s="334">
        <v>39988</v>
      </c>
      <c r="O298" s="1312" t="s">
        <v>1019</v>
      </c>
      <c r="P298" s="63"/>
      <c r="Q298" s="79" t="s">
        <v>1283</v>
      </c>
      <c r="R298" s="291">
        <v>275000</v>
      </c>
      <c r="U298" s="1056"/>
      <c r="V298" s="1056"/>
      <c r="W298" s="1056"/>
    </row>
    <row r="299" spans="1:23">
      <c r="A299" s="801"/>
      <c r="B299" s="83">
        <v>39829</v>
      </c>
      <c r="C299" s="84" t="s">
        <v>425</v>
      </c>
      <c r="D299" s="85" t="s">
        <v>442</v>
      </c>
      <c r="E299" s="56" t="s">
        <v>80</v>
      </c>
      <c r="F299" s="74" t="s">
        <v>287</v>
      </c>
      <c r="G299" s="86">
        <v>64779000</v>
      </c>
      <c r="H299" s="87" t="s">
        <v>13</v>
      </c>
      <c r="I299" s="59">
        <v>39953</v>
      </c>
      <c r="J299" s="60">
        <v>4</v>
      </c>
      <c r="K299" s="485">
        <v>64779000</v>
      </c>
      <c r="L299" s="65">
        <f t="shared" si="10"/>
        <v>0</v>
      </c>
      <c r="M299" s="76" t="s">
        <v>1019</v>
      </c>
      <c r="N299" s="334">
        <v>39988</v>
      </c>
      <c r="O299" s="1312" t="s">
        <v>1019</v>
      </c>
      <c r="P299" s="63"/>
      <c r="Q299" s="79" t="s">
        <v>1283</v>
      </c>
      <c r="R299" s="291">
        <v>1400000</v>
      </c>
      <c r="U299" s="1056"/>
      <c r="V299" s="1056"/>
      <c r="W299" s="1056"/>
    </row>
    <row r="300" spans="1:23">
      <c r="A300" s="801"/>
      <c r="B300" s="83">
        <v>39829</v>
      </c>
      <c r="C300" s="84" t="s">
        <v>426</v>
      </c>
      <c r="D300" s="85" t="s">
        <v>443</v>
      </c>
      <c r="E300" s="329" t="s">
        <v>131</v>
      </c>
      <c r="F300" s="74" t="s">
        <v>287</v>
      </c>
      <c r="G300" s="86">
        <v>108676000</v>
      </c>
      <c r="H300" s="87" t="s">
        <v>13</v>
      </c>
      <c r="I300" s="59">
        <v>40884</v>
      </c>
      <c r="J300" s="333">
        <v>4</v>
      </c>
      <c r="K300" s="485">
        <v>108676000</v>
      </c>
      <c r="L300" s="65">
        <f t="shared" si="10"/>
        <v>0</v>
      </c>
      <c r="M300" s="76" t="s">
        <v>1019</v>
      </c>
      <c r="N300" s="334"/>
      <c r="O300" s="1312"/>
      <c r="P300" s="335"/>
      <c r="Q300" s="79"/>
      <c r="R300" s="291"/>
      <c r="U300" s="1056"/>
      <c r="V300" s="1056"/>
      <c r="W300" s="1056"/>
    </row>
    <row r="301" spans="1:23">
      <c r="A301" s="801"/>
      <c r="B301" s="83">
        <v>39829</v>
      </c>
      <c r="C301" s="84" t="s">
        <v>181</v>
      </c>
      <c r="D301" s="85" t="s">
        <v>444</v>
      </c>
      <c r="E301" s="56" t="s">
        <v>12</v>
      </c>
      <c r="F301" s="74" t="s">
        <v>287</v>
      </c>
      <c r="G301" s="86">
        <v>17949000</v>
      </c>
      <c r="H301" s="87" t="s">
        <v>13</v>
      </c>
      <c r="I301" s="59"/>
      <c r="J301" s="333"/>
      <c r="K301" s="485"/>
      <c r="L301" s="65" t="str">
        <f t="shared" si="10"/>
        <v/>
      </c>
      <c r="M301" s="76"/>
      <c r="N301" s="334"/>
      <c r="O301" s="1312"/>
      <c r="P301" s="335"/>
      <c r="Q301" s="79"/>
      <c r="R301" s="291"/>
      <c r="U301" s="1056"/>
      <c r="V301" s="1056"/>
      <c r="W301" s="1056"/>
    </row>
    <row r="302" spans="1:23" s="106" customFormat="1" ht="28.5" customHeight="1">
      <c r="A302" s="801" t="s">
        <v>1946</v>
      </c>
      <c r="B302" s="83">
        <v>39829</v>
      </c>
      <c r="C302" s="84" t="s">
        <v>427</v>
      </c>
      <c r="D302" s="85" t="s">
        <v>108</v>
      </c>
      <c r="E302" s="71" t="s">
        <v>109</v>
      </c>
      <c r="F302" s="963" t="s">
        <v>1197</v>
      </c>
      <c r="G302" s="86">
        <v>424174000</v>
      </c>
      <c r="H302" s="87" t="s">
        <v>13</v>
      </c>
      <c r="I302" s="59"/>
      <c r="J302" s="333"/>
      <c r="K302" s="485"/>
      <c r="L302" s="65" t="str">
        <f t="shared" si="10"/>
        <v/>
      </c>
      <c r="M302" s="76"/>
      <c r="N302" s="334"/>
      <c r="O302" s="1312"/>
      <c r="P302" s="335"/>
      <c r="Q302" s="79"/>
      <c r="R302" s="291"/>
      <c r="U302" s="1056"/>
      <c r="V302" s="1056"/>
      <c r="W302" s="1056"/>
    </row>
    <row r="303" spans="1:23">
      <c r="A303" s="801"/>
      <c r="B303" s="83">
        <v>39829</v>
      </c>
      <c r="C303" s="84" t="s">
        <v>428</v>
      </c>
      <c r="D303" s="85" t="s">
        <v>446</v>
      </c>
      <c r="E303" s="56" t="s">
        <v>35</v>
      </c>
      <c r="F303" s="74" t="s">
        <v>287</v>
      </c>
      <c r="G303" s="86">
        <v>75000000</v>
      </c>
      <c r="H303" s="87" t="s">
        <v>13</v>
      </c>
      <c r="I303" s="59">
        <v>39946</v>
      </c>
      <c r="J303" s="60">
        <v>4</v>
      </c>
      <c r="K303" s="485">
        <v>75000000</v>
      </c>
      <c r="L303" s="65">
        <f t="shared" si="10"/>
        <v>0</v>
      </c>
      <c r="M303" s="76" t="s">
        <v>1019</v>
      </c>
      <c r="N303" s="334">
        <v>40248</v>
      </c>
      <c r="O303" s="1312" t="s">
        <v>1019</v>
      </c>
      <c r="P303" s="63"/>
      <c r="Q303" s="79" t="s">
        <v>1284</v>
      </c>
      <c r="R303" s="291">
        <v>6559066.21</v>
      </c>
      <c r="U303" s="1056"/>
      <c r="V303" s="1056"/>
      <c r="W303" s="1056"/>
    </row>
    <row r="304" spans="1:23">
      <c r="A304" s="801">
        <v>124</v>
      </c>
      <c r="B304" s="83">
        <v>39829</v>
      </c>
      <c r="C304" s="84" t="s">
        <v>429</v>
      </c>
      <c r="D304" s="85" t="s">
        <v>447</v>
      </c>
      <c r="E304" s="56" t="s">
        <v>12</v>
      </c>
      <c r="F304" s="74" t="s">
        <v>287</v>
      </c>
      <c r="G304" s="86">
        <v>36000000</v>
      </c>
      <c r="H304" s="87" t="s">
        <v>13</v>
      </c>
      <c r="I304" s="59">
        <v>41164</v>
      </c>
      <c r="J304" s="333">
        <v>124</v>
      </c>
      <c r="K304" s="485">
        <v>31843080</v>
      </c>
      <c r="L304" s="65">
        <v>0</v>
      </c>
      <c r="M304" s="76" t="s">
        <v>1019</v>
      </c>
      <c r="N304" s="334"/>
      <c r="O304" s="1312"/>
      <c r="P304" s="335"/>
      <c r="Q304" s="79"/>
      <c r="R304" s="291"/>
      <c r="U304" s="1056"/>
      <c r="V304" s="1056"/>
      <c r="W304" s="1056"/>
    </row>
    <row r="305" spans="1:23" s="106" customFormat="1" ht="28.5">
      <c r="A305" s="801" t="s">
        <v>1953</v>
      </c>
      <c r="B305" s="83">
        <v>39829</v>
      </c>
      <c r="C305" s="84" t="s">
        <v>455</v>
      </c>
      <c r="D305" s="85" t="s">
        <v>84</v>
      </c>
      <c r="E305" s="56" t="s">
        <v>15</v>
      </c>
      <c r="F305" s="74" t="s">
        <v>395</v>
      </c>
      <c r="G305" s="86">
        <v>18980000</v>
      </c>
      <c r="H305" s="87" t="s">
        <v>13</v>
      </c>
      <c r="I305" s="59">
        <v>40417</v>
      </c>
      <c r="J305" s="333">
        <v>4</v>
      </c>
      <c r="K305" s="485">
        <v>18980000</v>
      </c>
      <c r="L305" s="65">
        <f t="shared" si="10"/>
        <v>0</v>
      </c>
      <c r="M305" s="76" t="s">
        <v>334</v>
      </c>
      <c r="N305" s="334" t="s">
        <v>334</v>
      </c>
      <c r="O305" s="1312" t="s">
        <v>334</v>
      </c>
      <c r="P305" s="335"/>
      <c r="Q305" s="79" t="s">
        <v>1226</v>
      </c>
      <c r="R305" s="291" t="s">
        <v>334</v>
      </c>
      <c r="U305" s="1056"/>
      <c r="V305" s="1056"/>
      <c r="W305" s="1056"/>
    </row>
    <row r="306" spans="1:23">
      <c r="A306" s="801"/>
      <c r="B306" s="83">
        <v>39829</v>
      </c>
      <c r="C306" s="84" t="s">
        <v>430</v>
      </c>
      <c r="D306" s="85" t="s">
        <v>448</v>
      </c>
      <c r="E306" s="329" t="s">
        <v>131</v>
      </c>
      <c r="F306" s="74" t="s">
        <v>287</v>
      </c>
      <c r="G306" s="86">
        <v>26440000</v>
      </c>
      <c r="H306" s="87" t="s">
        <v>13</v>
      </c>
      <c r="I306" s="59">
        <v>40394</v>
      </c>
      <c r="J306" s="333">
        <v>4</v>
      </c>
      <c r="K306" s="485">
        <v>26440000</v>
      </c>
      <c r="L306" s="65">
        <f t="shared" si="10"/>
        <v>0</v>
      </c>
      <c r="M306" s="76" t="s">
        <v>1019</v>
      </c>
      <c r="N306" s="334">
        <v>40422</v>
      </c>
      <c r="O306" s="1312" t="s">
        <v>1019</v>
      </c>
      <c r="P306" s="335"/>
      <c r="Q306" s="79" t="s">
        <v>1283</v>
      </c>
      <c r="R306" s="291">
        <v>400000</v>
      </c>
      <c r="U306" s="1056"/>
      <c r="V306" s="1056"/>
      <c r="W306" s="1056"/>
    </row>
    <row r="307" spans="1:23" ht="28.5">
      <c r="A307" s="801" t="s">
        <v>2021</v>
      </c>
      <c r="B307" s="83">
        <v>39829</v>
      </c>
      <c r="C307" s="84" t="s">
        <v>431</v>
      </c>
      <c r="D307" s="85" t="s">
        <v>449</v>
      </c>
      <c r="E307" s="329" t="s">
        <v>125</v>
      </c>
      <c r="F307" s="74" t="s">
        <v>287</v>
      </c>
      <c r="G307" s="86">
        <v>57000000</v>
      </c>
      <c r="H307" s="87" t="s">
        <v>13</v>
      </c>
      <c r="I307" s="59">
        <v>40996</v>
      </c>
      <c r="J307" s="333">
        <v>78</v>
      </c>
      <c r="K307" s="485">
        <v>52277170.950000003</v>
      </c>
      <c r="L307" s="65">
        <v>0</v>
      </c>
      <c r="M307" s="76" t="s">
        <v>1019</v>
      </c>
      <c r="N307" s="334"/>
      <c r="O307" s="1312"/>
      <c r="P307" s="335"/>
      <c r="Q307" s="79"/>
      <c r="R307" s="291"/>
      <c r="U307" s="1056"/>
      <c r="V307" s="1056"/>
      <c r="W307" s="1056"/>
    </row>
    <row r="308" spans="1:23" ht="28.5">
      <c r="A308" s="801" t="s">
        <v>2083</v>
      </c>
      <c r="B308" s="83">
        <v>39829</v>
      </c>
      <c r="C308" s="84" t="s">
        <v>432</v>
      </c>
      <c r="D308" s="85" t="s">
        <v>450</v>
      </c>
      <c r="E308" s="56" t="s">
        <v>35</v>
      </c>
      <c r="F308" s="74" t="s">
        <v>287</v>
      </c>
      <c r="G308" s="86">
        <v>45000000</v>
      </c>
      <c r="H308" s="87" t="s">
        <v>13</v>
      </c>
      <c r="I308" s="59">
        <v>41087</v>
      </c>
      <c r="J308" s="333">
        <v>95</v>
      </c>
      <c r="K308" s="485">
        <v>43490360.25</v>
      </c>
      <c r="L308" s="65">
        <v>0</v>
      </c>
      <c r="M308" s="76" t="s">
        <v>1019</v>
      </c>
      <c r="N308" s="334"/>
      <c r="O308" s="1312"/>
      <c r="P308" s="335"/>
      <c r="Q308" s="79"/>
      <c r="R308" s="291"/>
      <c r="U308" s="1056"/>
      <c r="V308" s="1056"/>
      <c r="W308" s="1056"/>
    </row>
    <row r="309" spans="1:23" ht="28.5">
      <c r="A309" s="801" t="s">
        <v>2072</v>
      </c>
      <c r="B309" s="83">
        <v>39829</v>
      </c>
      <c r="C309" s="84" t="s">
        <v>433</v>
      </c>
      <c r="D309" s="85" t="s">
        <v>451</v>
      </c>
      <c r="E309" s="329" t="s">
        <v>134</v>
      </c>
      <c r="F309" s="74" t="s">
        <v>287</v>
      </c>
      <c r="G309" s="86">
        <v>20600000</v>
      </c>
      <c r="H309" s="87" t="s">
        <v>13</v>
      </c>
      <c r="I309" s="59">
        <v>41073</v>
      </c>
      <c r="J309" s="333">
        <v>91</v>
      </c>
      <c r="K309" s="485">
        <v>16750220.5</v>
      </c>
      <c r="L309" s="65">
        <v>0</v>
      </c>
      <c r="M309" s="76" t="s">
        <v>1019</v>
      </c>
      <c r="N309" s="334">
        <v>41108</v>
      </c>
      <c r="O309" s="1312" t="s">
        <v>1019</v>
      </c>
      <c r="P309" s="335"/>
      <c r="Q309" s="79" t="s">
        <v>1283</v>
      </c>
      <c r="R309" s="291">
        <v>38000</v>
      </c>
      <c r="U309" s="1056"/>
      <c r="V309" s="1056"/>
      <c r="W309" s="1056"/>
    </row>
    <row r="310" spans="1:23">
      <c r="A310" s="801"/>
      <c r="B310" s="83">
        <v>39829</v>
      </c>
      <c r="C310" s="84" t="s">
        <v>434</v>
      </c>
      <c r="D310" s="85" t="s">
        <v>452</v>
      </c>
      <c r="E310" s="56" t="s">
        <v>23</v>
      </c>
      <c r="F310" s="74" t="s">
        <v>287</v>
      </c>
      <c r="G310" s="86">
        <v>73000000</v>
      </c>
      <c r="H310" s="87" t="s">
        <v>13</v>
      </c>
      <c r="I310" s="59"/>
      <c r="J310" s="333"/>
      <c r="K310" s="485"/>
      <c r="L310" s="65" t="str">
        <f t="shared" si="10"/>
        <v/>
      </c>
      <c r="M310" s="76"/>
      <c r="N310" s="334"/>
      <c r="O310" s="1312"/>
      <c r="P310" s="335"/>
      <c r="Q310" s="79"/>
      <c r="R310" s="291"/>
      <c r="U310" s="1056"/>
      <c r="V310" s="1056"/>
      <c r="W310" s="1056"/>
    </row>
    <row r="311" spans="1:23" ht="28.5">
      <c r="A311" s="801" t="s">
        <v>2084</v>
      </c>
      <c r="B311" s="83">
        <v>39829</v>
      </c>
      <c r="C311" s="84" t="s">
        <v>435</v>
      </c>
      <c r="D311" s="85" t="s">
        <v>453</v>
      </c>
      <c r="E311" s="71" t="s">
        <v>102</v>
      </c>
      <c r="F311" s="74" t="s">
        <v>287</v>
      </c>
      <c r="G311" s="86">
        <v>32538000</v>
      </c>
      <c r="H311" s="87" t="s">
        <v>13</v>
      </c>
      <c r="I311" s="59">
        <v>41087</v>
      </c>
      <c r="J311" s="333">
        <v>96</v>
      </c>
      <c r="K311" s="485">
        <v>28460337.84</v>
      </c>
      <c r="L311" s="65">
        <v>0</v>
      </c>
      <c r="M311" s="76" t="s">
        <v>1019</v>
      </c>
      <c r="N311" s="334">
        <v>41129</v>
      </c>
      <c r="O311" s="1312" t="s">
        <v>1019</v>
      </c>
      <c r="P311" s="335"/>
      <c r="Q311" s="79" t="s">
        <v>1283</v>
      </c>
      <c r="R311" s="291">
        <v>1100000</v>
      </c>
      <c r="U311" s="1056"/>
      <c r="V311" s="1056"/>
      <c r="W311" s="1056"/>
    </row>
    <row r="312" spans="1:23">
      <c r="A312" s="801"/>
      <c r="B312" s="83">
        <v>39829</v>
      </c>
      <c r="C312" s="84" t="s">
        <v>436</v>
      </c>
      <c r="D312" s="85" t="s">
        <v>454</v>
      </c>
      <c r="E312" s="56" t="s">
        <v>46</v>
      </c>
      <c r="F312" s="74" t="s">
        <v>287</v>
      </c>
      <c r="G312" s="86">
        <v>38263000</v>
      </c>
      <c r="H312" s="87" t="s">
        <v>13</v>
      </c>
      <c r="I312" s="59">
        <v>40177</v>
      </c>
      <c r="J312" s="333">
        <v>5</v>
      </c>
      <c r="K312" s="485">
        <v>38263000</v>
      </c>
      <c r="L312" s="65">
        <f t="shared" si="10"/>
        <v>0</v>
      </c>
      <c r="M312" s="76" t="s">
        <v>1019</v>
      </c>
      <c r="N312" s="334">
        <v>40212</v>
      </c>
      <c r="O312" s="1312" t="s">
        <v>1019</v>
      </c>
      <c r="P312" s="335">
        <v>9</v>
      </c>
      <c r="Q312" s="79" t="s">
        <v>1283</v>
      </c>
      <c r="R312" s="291">
        <v>430797</v>
      </c>
      <c r="U312" s="1056"/>
      <c r="V312" s="1056"/>
      <c r="W312" s="1056"/>
    </row>
    <row r="313" spans="1:23">
      <c r="A313" s="801">
        <v>2</v>
      </c>
      <c r="B313" s="83">
        <v>39829</v>
      </c>
      <c r="C313" s="84" t="s">
        <v>456</v>
      </c>
      <c r="D313" s="85" t="s">
        <v>475</v>
      </c>
      <c r="E313" s="56" t="s">
        <v>19</v>
      </c>
      <c r="F313" s="74" t="s">
        <v>242</v>
      </c>
      <c r="G313" s="86">
        <v>2550000</v>
      </c>
      <c r="H313" s="87" t="s">
        <v>13</v>
      </c>
      <c r="I313" s="59"/>
      <c r="J313" s="333"/>
      <c r="K313" s="485"/>
      <c r="L313" s="65" t="str">
        <f t="shared" si="10"/>
        <v/>
      </c>
      <c r="M313" s="76"/>
      <c r="N313" s="334"/>
      <c r="O313" s="1312"/>
      <c r="P313" s="335"/>
      <c r="Q313" s="79"/>
      <c r="R313" s="291"/>
      <c r="U313" s="1056"/>
      <c r="V313" s="1056"/>
      <c r="W313" s="1056"/>
    </row>
    <row r="314" spans="1:23">
      <c r="A314" s="801">
        <v>2</v>
      </c>
      <c r="B314" s="83">
        <v>39829</v>
      </c>
      <c r="C314" s="84" t="s">
        <v>457</v>
      </c>
      <c r="D314" s="85" t="s">
        <v>476</v>
      </c>
      <c r="E314" s="56" t="s">
        <v>35</v>
      </c>
      <c r="F314" s="74" t="s">
        <v>242</v>
      </c>
      <c r="G314" s="86">
        <v>11730000</v>
      </c>
      <c r="H314" s="87" t="s">
        <v>13</v>
      </c>
      <c r="I314" s="59"/>
      <c r="J314" s="333"/>
      <c r="K314" s="485"/>
      <c r="L314" s="65" t="str">
        <f t="shared" si="10"/>
        <v/>
      </c>
      <c r="M314" s="76"/>
      <c r="N314" s="334"/>
      <c r="O314" s="1312"/>
      <c r="P314" s="335"/>
      <c r="Q314" s="79"/>
      <c r="R314" s="291"/>
      <c r="U314" s="1056"/>
      <c r="V314" s="1056"/>
      <c r="W314" s="1056"/>
    </row>
    <row r="315" spans="1:23" ht="15.75" customHeight="1">
      <c r="A315" s="801">
        <v>2</v>
      </c>
      <c r="B315" s="83">
        <v>39829</v>
      </c>
      <c r="C315" s="84" t="s">
        <v>182</v>
      </c>
      <c r="D315" s="85" t="s">
        <v>477</v>
      </c>
      <c r="E315" s="71" t="s">
        <v>91</v>
      </c>
      <c r="F315" s="74" t="s">
        <v>242</v>
      </c>
      <c r="G315" s="86">
        <v>15000000</v>
      </c>
      <c r="H315" s="87" t="s">
        <v>13</v>
      </c>
      <c r="I315" s="59">
        <v>39903</v>
      </c>
      <c r="J315" s="60">
        <v>4</v>
      </c>
      <c r="K315" s="485">
        <v>15000000</v>
      </c>
      <c r="L315" s="65">
        <f t="shared" si="10"/>
        <v>0</v>
      </c>
      <c r="M315" s="534" t="s">
        <v>184</v>
      </c>
      <c r="N315" s="334">
        <v>39918</v>
      </c>
      <c r="O315" s="767" t="s">
        <v>395</v>
      </c>
      <c r="P315" s="771" t="s">
        <v>188</v>
      </c>
      <c r="Q315" s="79" t="s">
        <v>1283</v>
      </c>
      <c r="R315" s="291">
        <v>750000</v>
      </c>
      <c r="U315" s="1056"/>
      <c r="V315" s="1056"/>
      <c r="W315" s="1056"/>
    </row>
    <row r="316" spans="1:23">
      <c r="A316" s="801" t="s">
        <v>1904</v>
      </c>
      <c r="B316" s="83">
        <v>39829</v>
      </c>
      <c r="C316" s="84" t="s">
        <v>458</v>
      </c>
      <c r="D316" s="85" t="s">
        <v>479</v>
      </c>
      <c r="E316" s="56" t="s">
        <v>23</v>
      </c>
      <c r="F316" s="74" t="s">
        <v>242</v>
      </c>
      <c r="G316" s="86">
        <v>10000000</v>
      </c>
      <c r="H316" s="87" t="s">
        <v>13</v>
      </c>
      <c r="I316" s="59">
        <v>40794</v>
      </c>
      <c r="J316" s="333">
        <v>50</v>
      </c>
      <c r="K316" s="485">
        <v>10000000</v>
      </c>
      <c r="L316" s="65">
        <f t="shared" si="10"/>
        <v>0</v>
      </c>
      <c r="M316" s="534" t="s">
        <v>184</v>
      </c>
      <c r="N316" s="334">
        <v>40794</v>
      </c>
      <c r="O316" s="767" t="s">
        <v>395</v>
      </c>
      <c r="P316" s="771" t="s">
        <v>188</v>
      </c>
      <c r="Q316" s="79" t="s">
        <v>1283</v>
      </c>
      <c r="R316" s="291">
        <v>500000</v>
      </c>
      <c r="U316" s="1056"/>
      <c r="V316" s="1056"/>
      <c r="W316" s="1056"/>
    </row>
    <row r="317" spans="1:23">
      <c r="A317" s="801" t="s">
        <v>1356</v>
      </c>
      <c r="B317" s="83">
        <v>39829</v>
      </c>
      <c r="C317" s="84" t="s">
        <v>459</v>
      </c>
      <c r="D317" s="85" t="s">
        <v>480</v>
      </c>
      <c r="E317" s="56" t="s">
        <v>19</v>
      </c>
      <c r="F317" s="74" t="s">
        <v>242</v>
      </c>
      <c r="G317" s="86">
        <v>4120000</v>
      </c>
      <c r="H317" s="87" t="s">
        <v>13</v>
      </c>
      <c r="I317" s="59">
        <v>40220</v>
      </c>
      <c r="J317" s="333">
        <v>19</v>
      </c>
      <c r="K317" s="65">
        <v>0</v>
      </c>
      <c r="L317" s="65">
        <v>0</v>
      </c>
      <c r="M317" s="76" t="s">
        <v>334</v>
      </c>
      <c r="N317" s="334" t="s">
        <v>334</v>
      </c>
      <c r="O317" s="1312" t="s">
        <v>334</v>
      </c>
      <c r="P317" s="335"/>
      <c r="Q317" s="79"/>
      <c r="R317" s="291" t="s">
        <v>334</v>
      </c>
      <c r="U317" s="1056"/>
      <c r="V317" s="1056"/>
      <c r="W317" s="1056"/>
    </row>
    <row r="318" spans="1:23" s="106" customFormat="1" ht="28.5">
      <c r="A318" s="801" t="s">
        <v>1538</v>
      </c>
      <c r="B318" s="83">
        <v>39829</v>
      </c>
      <c r="C318" s="84" t="s">
        <v>460</v>
      </c>
      <c r="D318" s="85" t="s">
        <v>478</v>
      </c>
      <c r="E318" s="56" t="s">
        <v>19</v>
      </c>
      <c r="F318" s="74" t="s">
        <v>395</v>
      </c>
      <c r="G318" s="86">
        <v>1747000</v>
      </c>
      <c r="H318" s="87" t="s">
        <v>13</v>
      </c>
      <c r="I318" s="59">
        <v>40450</v>
      </c>
      <c r="J318" s="333">
        <v>4</v>
      </c>
      <c r="K318" s="485">
        <v>1747000</v>
      </c>
      <c r="L318" s="65">
        <f t="shared" ref="L318:L327" si="11">IF($K318&lt;&gt;0,$G318-$K318,"")</f>
        <v>0</v>
      </c>
      <c r="M318" s="76" t="s">
        <v>334</v>
      </c>
      <c r="N318" s="334" t="s">
        <v>334</v>
      </c>
      <c r="O318" s="1312" t="s">
        <v>334</v>
      </c>
      <c r="P318" s="335"/>
      <c r="Q318" s="79" t="s">
        <v>1226</v>
      </c>
      <c r="R318" s="291" t="s">
        <v>334</v>
      </c>
      <c r="U318" s="1056"/>
      <c r="V318" s="1056"/>
      <c r="W318" s="1056"/>
    </row>
    <row r="319" spans="1:23">
      <c r="A319" s="801" t="s">
        <v>1901</v>
      </c>
      <c r="B319" s="83">
        <v>39829</v>
      </c>
      <c r="C319" s="84" t="s">
        <v>461</v>
      </c>
      <c r="D319" s="85" t="s">
        <v>481</v>
      </c>
      <c r="E319" s="56" t="s">
        <v>19</v>
      </c>
      <c r="F319" s="74" t="s">
        <v>242</v>
      </c>
      <c r="G319" s="86">
        <v>3800000</v>
      </c>
      <c r="H319" s="87" t="s">
        <v>13</v>
      </c>
      <c r="I319" s="59">
        <v>40745</v>
      </c>
      <c r="J319" s="333">
        <v>49</v>
      </c>
      <c r="K319" s="485">
        <v>3800000</v>
      </c>
      <c r="L319" s="65">
        <f t="shared" si="11"/>
        <v>0</v>
      </c>
      <c r="M319" s="534" t="s">
        <v>184</v>
      </c>
      <c r="N319" s="334">
        <v>40745</v>
      </c>
      <c r="O319" s="767" t="s">
        <v>395</v>
      </c>
      <c r="P319" s="771" t="s">
        <v>188</v>
      </c>
      <c r="Q319" s="79" t="s">
        <v>1283</v>
      </c>
      <c r="R319" s="291">
        <v>190000</v>
      </c>
      <c r="U319" s="1056"/>
      <c r="V319" s="1056"/>
      <c r="W319" s="1056"/>
    </row>
    <row r="320" spans="1:23">
      <c r="A320" s="801">
        <v>2</v>
      </c>
      <c r="B320" s="83">
        <v>39829</v>
      </c>
      <c r="C320" s="84" t="s">
        <v>462</v>
      </c>
      <c r="D320" s="85" t="s">
        <v>482</v>
      </c>
      <c r="E320" s="75" t="s">
        <v>151</v>
      </c>
      <c r="F320" s="74" t="s">
        <v>242</v>
      </c>
      <c r="G320" s="86">
        <v>8000000</v>
      </c>
      <c r="H320" s="87" t="s">
        <v>13</v>
      </c>
      <c r="I320" s="59"/>
      <c r="J320" s="333"/>
      <c r="K320" s="485"/>
      <c r="L320" s="65" t="str">
        <f t="shared" si="11"/>
        <v/>
      </c>
      <c r="M320" s="76"/>
      <c r="N320" s="334"/>
      <c r="O320" s="1312"/>
      <c r="P320" s="335"/>
      <c r="Q320" s="79"/>
      <c r="R320" s="291"/>
      <c r="U320" s="1056"/>
      <c r="V320" s="1056"/>
      <c r="W320" s="1056"/>
    </row>
    <row r="321" spans="1:23">
      <c r="A321" s="801">
        <v>2</v>
      </c>
      <c r="B321" s="83">
        <v>39829</v>
      </c>
      <c r="C321" s="84" t="s">
        <v>463</v>
      </c>
      <c r="D321" s="85" t="s">
        <v>482</v>
      </c>
      <c r="E321" s="75" t="s">
        <v>151</v>
      </c>
      <c r="F321" s="74" t="s">
        <v>242</v>
      </c>
      <c r="G321" s="86">
        <v>6900000</v>
      </c>
      <c r="H321" s="87" t="s">
        <v>13</v>
      </c>
      <c r="I321" s="59"/>
      <c r="J321" s="333"/>
      <c r="K321" s="485"/>
      <c r="L321" s="65" t="str">
        <f t="shared" si="11"/>
        <v/>
      </c>
      <c r="M321" s="76"/>
      <c r="N321" s="334"/>
      <c r="O321" s="1312"/>
      <c r="P321" s="335"/>
      <c r="Q321" s="79"/>
      <c r="R321" s="291"/>
      <c r="U321" s="1056"/>
      <c r="V321" s="1056"/>
      <c r="W321" s="1056"/>
    </row>
    <row r="322" spans="1:23">
      <c r="A322" s="801" t="s">
        <v>1901</v>
      </c>
      <c r="B322" s="83">
        <v>39829</v>
      </c>
      <c r="C322" s="84" t="s">
        <v>464</v>
      </c>
      <c r="D322" s="85" t="s">
        <v>483</v>
      </c>
      <c r="E322" s="56" t="s">
        <v>28</v>
      </c>
      <c r="F322" s="74" t="s">
        <v>242</v>
      </c>
      <c r="G322" s="86">
        <v>4500000</v>
      </c>
      <c r="H322" s="87" t="s">
        <v>13</v>
      </c>
      <c r="I322" s="59">
        <v>40766</v>
      </c>
      <c r="J322" s="333">
        <v>49</v>
      </c>
      <c r="K322" s="485">
        <v>4500000</v>
      </c>
      <c r="L322" s="65">
        <f t="shared" si="11"/>
        <v>0</v>
      </c>
      <c r="M322" s="534" t="s">
        <v>184</v>
      </c>
      <c r="N322" s="334">
        <v>40766</v>
      </c>
      <c r="O322" s="767" t="s">
        <v>395</v>
      </c>
      <c r="P322" s="771" t="s">
        <v>188</v>
      </c>
      <c r="Q322" s="79" t="s">
        <v>1283</v>
      </c>
      <c r="R322" s="291">
        <v>225000</v>
      </c>
      <c r="U322" s="1056"/>
      <c r="V322" s="1056"/>
      <c r="W322" s="1056"/>
    </row>
    <row r="323" spans="1:23">
      <c r="A323" s="1362" t="s">
        <v>1901</v>
      </c>
      <c r="B323" s="1364">
        <v>39829</v>
      </c>
      <c r="C323" s="1354" t="s">
        <v>465</v>
      </c>
      <c r="D323" s="1356" t="s">
        <v>484</v>
      </c>
      <c r="E323" s="1372" t="s">
        <v>39</v>
      </c>
      <c r="F323" s="1445" t="s">
        <v>242</v>
      </c>
      <c r="G323" s="1390">
        <v>5658000</v>
      </c>
      <c r="H323" s="1366" t="s">
        <v>13</v>
      </c>
      <c r="I323" s="59">
        <v>40527</v>
      </c>
      <c r="J323" s="333">
        <v>4</v>
      </c>
      <c r="K323" s="485">
        <v>3000000</v>
      </c>
      <c r="L323" s="65">
        <f t="shared" si="11"/>
        <v>2658000</v>
      </c>
      <c r="M323" s="534" t="s">
        <v>184</v>
      </c>
      <c r="N323" s="1370">
        <v>40801</v>
      </c>
      <c r="O323" s="1430" t="s">
        <v>395</v>
      </c>
      <c r="P323" s="1424" t="s">
        <v>1931</v>
      </c>
      <c r="Q323" s="1421" t="s">
        <v>1283</v>
      </c>
      <c r="R323" s="1396">
        <v>283000</v>
      </c>
      <c r="U323" s="1056"/>
      <c r="V323" s="1056"/>
      <c r="W323" s="1056"/>
    </row>
    <row r="324" spans="1:23">
      <c r="A324" s="1363"/>
      <c r="B324" s="1365"/>
      <c r="C324" s="1355"/>
      <c r="D324" s="1357"/>
      <c r="E324" s="1373"/>
      <c r="F324" s="1446"/>
      <c r="G324" s="1392"/>
      <c r="H324" s="1367"/>
      <c r="I324" s="59">
        <v>40801</v>
      </c>
      <c r="J324" s="333">
        <v>49</v>
      </c>
      <c r="K324" s="485">
        <v>2658000</v>
      </c>
      <c r="L324" s="65">
        <f>L323-K324</f>
        <v>0</v>
      </c>
      <c r="M324" s="534" t="s">
        <v>184</v>
      </c>
      <c r="N324" s="1371"/>
      <c r="O324" s="1431"/>
      <c r="P324" s="1425"/>
      <c r="Q324" s="1423"/>
      <c r="R324" s="1398"/>
      <c r="U324" s="1056"/>
      <c r="V324" s="1056"/>
      <c r="W324" s="1056"/>
    </row>
    <row r="325" spans="1:23">
      <c r="A325" s="801">
        <v>2</v>
      </c>
      <c r="B325" s="83">
        <v>39829</v>
      </c>
      <c r="C325" s="84" t="s">
        <v>466</v>
      </c>
      <c r="D325" s="85" t="s">
        <v>485</v>
      </c>
      <c r="E325" s="71" t="s">
        <v>102</v>
      </c>
      <c r="F325" s="74" t="s">
        <v>242</v>
      </c>
      <c r="G325" s="86">
        <v>146053000</v>
      </c>
      <c r="H325" s="87" t="s">
        <v>13</v>
      </c>
      <c r="I325" s="59"/>
      <c r="J325" s="333"/>
      <c r="K325" s="485"/>
      <c r="L325" s="65" t="str">
        <f t="shared" si="11"/>
        <v/>
      </c>
      <c r="M325" s="76"/>
      <c r="N325" s="334"/>
      <c r="O325" s="1312"/>
      <c r="P325" s="335"/>
      <c r="Q325" s="79"/>
      <c r="R325" s="291"/>
      <c r="U325" s="1056"/>
      <c r="V325" s="1056"/>
      <c r="W325" s="1056"/>
    </row>
    <row r="326" spans="1:23">
      <c r="A326" s="801">
        <v>2</v>
      </c>
      <c r="B326" s="83">
        <v>39829</v>
      </c>
      <c r="C326" s="84" t="s">
        <v>467</v>
      </c>
      <c r="D326" s="85" t="s">
        <v>486</v>
      </c>
      <c r="E326" s="56" t="s">
        <v>50</v>
      </c>
      <c r="F326" s="74" t="s">
        <v>242</v>
      </c>
      <c r="G326" s="86">
        <v>20749000</v>
      </c>
      <c r="H326" s="87" t="s">
        <v>13</v>
      </c>
      <c r="I326" s="59"/>
      <c r="J326" s="333"/>
      <c r="K326" s="485"/>
      <c r="L326" s="65" t="str">
        <f t="shared" si="11"/>
        <v/>
      </c>
      <c r="M326" s="76"/>
      <c r="N326" s="334"/>
      <c r="O326" s="1312"/>
      <c r="P326" s="335"/>
      <c r="Q326" s="79"/>
      <c r="R326" s="291"/>
      <c r="U326" s="1056"/>
      <c r="V326" s="1056"/>
      <c r="W326" s="1056"/>
    </row>
    <row r="327" spans="1:23">
      <c r="A327" s="801">
        <v>2</v>
      </c>
      <c r="B327" s="83">
        <v>39829</v>
      </c>
      <c r="C327" s="84" t="s">
        <v>468</v>
      </c>
      <c r="D327" s="85" t="s">
        <v>419</v>
      </c>
      <c r="E327" s="56" t="s">
        <v>12</v>
      </c>
      <c r="F327" s="74" t="s">
        <v>242</v>
      </c>
      <c r="G327" s="86">
        <v>3000000</v>
      </c>
      <c r="H327" s="87" t="s">
        <v>13</v>
      </c>
      <c r="I327" s="59"/>
      <c r="J327" s="333"/>
      <c r="K327" s="485"/>
      <c r="L327" s="65" t="str">
        <f t="shared" si="11"/>
        <v/>
      </c>
      <c r="M327" s="76"/>
      <c r="N327" s="334"/>
      <c r="O327" s="1312"/>
      <c r="P327" s="335"/>
      <c r="Q327" s="79"/>
      <c r="R327" s="291"/>
      <c r="U327" s="1056"/>
      <c r="V327" s="1056"/>
      <c r="W327" s="1056"/>
    </row>
    <row r="328" spans="1:23">
      <c r="A328" s="1362">
        <v>2</v>
      </c>
      <c r="B328" s="1364">
        <v>39829</v>
      </c>
      <c r="C328" s="1354" t="s">
        <v>469</v>
      </c>
      <c r="D328" s="1356" t="s">
        <v>487</v>
      </c>
      <c r="E328" s="1572" t="s">
        <v>488</v>
      </c>
      <c r="F328" s="1358" t="s">
        <v>242</v>
      </c>
      <c r="G328" s="1390">
        <v>50000000</v>
      </c>
      <c r="H328" s="1366" t="s">
        <v>13</v>
      </c>
      <c r="I328" s="59">
        <v>40037</v>
      </c>
      <c r="J328" s="60">
        <v>4</v>
      </c>
      <c r="K328" s="485">
        <v>12500000</v>
      </c>
      <c r="L328" s="65">
        <v>37500000</v>
      </c>
      <c r="M328" s="534" t="s">
        <v>184</v>
      </c>
      <c r="N328" s="1370">
        <v>40723</v>
      </c>
      <c r="O328" s="1404" t="s">
        <v>395</v>
      </c>
      <c r="P328" s="1424" t="s">
        <v>188</v>
      </c>
      <c r="Q328" s="1421" t="s">
        <v>1283</v>
      </c>
      <c r="R328" s="1396">
        <v>2500000</v>
      </c>
      <c r="U328" s="1056"/>
      <c r="V328" s="1056"/>
      <c r="W328" s="1056"/>
    </row>
    <row r="329" spans="1:23">
      <c r="A329" s="1363"/>
      <c r="B329" s="1365"/>
      <c r="C329" s="1355"/>
      <c r="D329" s="1357"/>
      <c r="E329" s="1573"/>
      <c r="F329" s="1359"/>
      <c r="G329" s="1392"/>
      <c r="H329" s="1367"/>
      <c r="I329" s="59">
        <v>40723</v>
      </c>
      <c r="J329" s="60"/>
      <c r="K329" s="485">
        <v>37500000</v>
      </c>
      <c r="L329" s="65">
        <f>L328-K329</f>
        <v>0</v>
      </c>
      <c r="M329" s="534" t="s">
        <v>184</v>
      </c>
      <c r="N329" s="1371"/>
      <c r="O329" s="1406"/>
      <c r="P329" s="1425"/>
      <c r="Q329" s="1423"/>
      <c r="R329" s="1398"/>
      <c r="U329" s="1056"/>
      <c r="V329" s="1056"/>
      <c r="W329" s="1056"/>
    </row>
    <row r="330" spans="1:23">
      <c r="A330" s="801">
        <v>2</v>
      </c>
      <c r="B330" s="83">
        <v>39829</v>
      </c>
      <c r="C330" s="84" t="s">
        <v>470</v>
      </c>
      <c r="D330" s="85" t="s">
        <v>493</v>
      </c>
      <c r="E330" s="770" t="s">
        <v>488</v>
      </c>
      <c r="F330" s="74" t="s">
        <v>242</v>
      </c>
      <c r="G330" s="86">
        <v>20093000</v>
      </c>
      <c r="H330" s="87" t="s">
        <v>13</v>
      </c>
      <c r="I330" s="59"/>
      <c r="J330" s="333"/>
      <c r="K330" s="485"/>
      <c r="L330" s="65" t="str">
        <f>IF($K330&lt;&gt;0,$G330-$K330,"")</f>
        <v/>
      </c>
      <c r="M330" s="76"/>
      <c r="N330" s="334"/>
      <c r="O330" s="1312"/>
      <c r="P330" s="335"/>
      <c r="Q330" s="79"/>
      <c r="R330" s="291"/>
      <c r="U330" s="1056"/>
      <c r="V330" s="1056"/>
      <c r="W330" s="1056"/>
    </row>
    <row r="331" spans="1:23" ht="15.75" customHeight="1">
      <c r="A331" s="801">
        <v>2</v>
      </c>
      <c r="B331" s="83">
        <v>39829</v>
      </c>
      <c r="C331" s="84" t="s">
        <v>471</v>
      </c>
      <c r="D331" s="85" t="s">
        <v>489</v>
      </c>
      <c r="E331" s="56" t="s">
        <v>50</v>
      </c>
      <c r="F331" s="74" t="s">
        <v>242</v>
      </c>
      <c r="G331" s="86">
        <v>12000000</v>
      </c>
      <c r="H331" s="87" t="s">
        <v>13</v>
      </c>
      <c r="I331" s="59">
        <v>39960</v>
      </c>
      <c r="J331" s="60">
        <v>4</v>
      </c>
      <c r="K331" s="485">
        <v>12000000</v>
      </c>
      <c r="L331" s="65">
        <v>0</v>
      </c>
      <c r="M331" s="534" t="s">
        <v>184</v>
      </c>
      <c r="N331" s="334">
        <v>39960</v>
      </c>
      <c r="O331" s="767" t="s">
        <v>395</v>
      </c>
      <c r="P331" s="771" t="s">
        <v>188</v>
      </c>
      <c r="Q331" s="79" t="s">
        <v>1283</v>
      </c>
      <c r="R331" s="291">
        <v>600000</v>
      </c>
      <c r="U331" s="1056"/>
      <c r="V331" s="1056"/>
      <c r="W331" s="1056"/>
    </row>
    <row r="332" spans="1:23" s="106" customFormat="1" ht="28.5">
      <c r="A332" s="801" t="s">
        <v>1457</v>
      </c>
      <c r="B332" s="83">
        <v>39829</v>
      </c>
      <c r="C332" s="84" t="s">
        <v>472</v>
      </c>
      <c r="D332" s="85" t="s">
        <v>490</v>
      </c>
      <c r="E332" s="329" t="s">
        <v>136</v>
      </c>
      <c r="F332" s="74" t="s">
        <v>395</v>
      </c>
      <c r="G332" s="86">
        <v>11000000</v>
      </c>
      <c r="H332" s="87" t="s">
        <v>13</v>
      </c>
      <c r="I332" s="59">
        <v>40396</v>
      </c>
      <c r="J332" s="333">
        <v>4</v>
      </c>
      <c r="K332" s="485">
        <v>11000000</v>
      </c>
      <c r="L332" s="65">
        <f t="shared" ref="L332:L365" si="12">IF($K332&lt;&gt;0,$G332-$K332,"")</f>
        <v>0</v>
      </c>
      <c r="M332" s="356" t="s">
        <v>334</v>
      </c>
      <c r="N332" s="357" t="s">
        <v>334</v>
      </c>
      <c r="O332" s="1312" t="s">
        <v>334</v>
      </c>
      <c r="P332" s="358"/>
      <c r="Q332" s="1195" t="s">
        <v>1226</v>
      </c>
      <c r="R332" s="291" t="s">
        <v>334</v>
      </c>
      <c r="U332" s="1056"/>
      <c r="V332" s="1056"/>
      <c r="W332" s="1056"/>
    </row>
    <row r="333" spans="1:23">
      <c r="A333" s="801">
        <v>2</v>
      </c>
      <c r="B333" s="83">
        <v>39829</v>
      </c>
      <c r="C333" s="84" t="s">
        <v>473</v>
      </c>
      <c r="D333" s="85" t="s">
        <v>491</v>
      </c>
      <c r="E333" s="71" t="s">
        <v>111</v>
      </c>
      <c r="F333" s="74" t="s">
        <v>242</v>
      </c>
      <c r="G333" s="86">
        <v>13000000</v>
      </c>
      <c r="H333" s="87" t="s">
        <v>13</v>
      </c>
      <c r="I333" s="59">
        <v>40744</v>
      </c>
      <c r="J333" s="333">
        <v>4</v>
      </c>
      <c r="K333" s="485">
        <v>13000000</v>
      </c>
      <c r="L333" s="65">
        <f t="shared" si="12"/>
        <v>0</v>
      </c>
      <c r="M333" s="534" t="s">
        <v>184</v>
      </c>
      <c r="N333" s="334">
        <v>40744</v>
      </c>
      <c r="O333" s="767" t="s">
        <v>395</v>
      </c>
      <c r="P333" s="771" t="s">
        <v>188</v>
      </c>
      <c r="Q333" s="79" t="s">
        <v>1283</v>
      </c>
      <c r="R333" s="291">
        <v>650000</v>
      </c>
      <c r="U333" s="1056"/>
      <c r="V333" s="1056"/>
      <c r="W333" s="1056"/>
    </row>
    <row r="334" spans="1:23">
      <c r="A334" s="801" t="s">
        <v>1649</v>
      </c>
      <c r="B334" s="83">
        <v>39829</v>
      </c>
      <c r="C334" s="84" t="s">
        <v>474</v>
      </c>
      <c r="D334" s="85" t="s">
        <v>492</v>
      </c>
      <c r="E334" s="56" t="s">
        <v>35</v>
      </c>
      <c r="F334" s="74" t="s">
        <v>1019</v>
      </c>
      <c r="G334" s="86">
        <v>3268000</v>
      </c>
      <c r="H334" s="87" t="s">
        <v>13</v>
      </c>
      <c r="I334" s="59">
        <v>40589</v>
      </c>
      <c r="J334" s="333">
        <v>36</v>
      </c>
      <c r="K334" s="485">
        <v>500000</v>
      </c>
      <c r="L334" s="65">
        <v>0</v>
      </c>
      <c r="M334" s="76" t="s">
        <v>1019</v>
      </c>
      <c r="N334" s="334"/>
      <c r="O334" s="1312"/>
      <c r="P334" s="335"/>
      <c r="Q334" s="79"/>
      <c r="R334" s="291"/>
      <c r="U334" s="1056"/>
      <c r="V334" s="1056"/>
      <c r="W334" s="1056"/>
    </row>
    <row r="335" spans="1:23">
      <c r="A335" s="801"/>
      <c r="B335" s="83">
        <v>39836</v>
      </c>
      <c r="C335" s="84" t="s">
        <v>498</v>
      </c>
      <c r="D335" s="85" t="s">
        <v>499</v>
      </c>
      <c r="E335" s="329" t="s">
        <v>125</v>
      </c>
      <c r="F335" s="74" t="s">
        <v>287</v>
      </c>
      <c r="G335" s="86">
        <v>111000000</v>
      </c>
      <c r="H335" s="87" t="s">
        <v>13</v>
      </c>
      <c r="I335" s="59">
        <v>40541</v>
      </c>
      <c r="J335" s="333">
        <v>4</v>
      </c>
      <c r="K335" s="485">
        <v>111000000</v>
      </c>
      <c r="L335" s="65">
        <f t="shared" si="12"/>
        <v>0</v>
      </c>
      <c r="M335" s="76" t="s">
        <v>1019</v>
      </c>
      <c r="N335" s="334">
        <v>40611</v>
      </c>
      <c r="O335" s="1312" t="s">
        <v>1019</v>
      </c>
      <c r="P335" s="335"/>
      <c r="Q335" s="79" t="s">
        <v>1283</v>
      </c>
      <c r="R335" s="291">
        <v>3750000</v>
      </c>
      <c r="U335" s="1056"/>
      <c r="V335" s="1056"/>
      <c r="W335" s="1056"/>
    </row>
    <row r="336" spans="1:23">
      <c r="A336" s="801"/>
      <c r="B336" s="83">
        <v>39836</v>
      </c>
      <c r="C336" s="84" t="s">
        <v>534</v>
      </c>
      <c r="D336" s="85" t="s">
        <v>500</v>
      </c>
      <c r="E336" s="56" t="s">
        <v>23</v>
      </c>
      <c r="F336" s="74" t="s">
        <v>287</v>
      </c>
      <c r="G336" s="86">
        <v>25083000</v>
      </c>
      <c r="H336" s="87" t="s">
        <v>13</v>
      </c>
      <c r="I336" s="59"/>
      <c r="J336" s="333"/>
      <c r="K336" s="485"/>
      <c r="L336" s="65" t="str">
        <f t="shared" si="12"/>
        <v/>
      </c>
      <c r="M336" s="76"/>
      <c r="N336" s="334"/>
      <c r="O336" s="1312"/>
      <c r="P336" s="335"/>
      <c r="Q336" s="79"/>
      <c r="R336" s="291"/>
      <c r="U336" s="1056"/>
      <c r="V336" s="1056"/>
      <c r="W336" s="1056"/>
    </row>
    <row r="337" spans="1:23">
      <c r="A337" s="801"/>
      <c r="B337" s="83">
        <v>39836</v>
      </c>
      <c r="C337" s="84" t="s">
        <v>527</v>
      </c>
      <c r="D337" s="85" t="s">
        <v>146</v>
      </c>
      <c r="E337" s="56" t="s">
        <v>12</v>
      </c>
      <c r="F337" s="74" t="s">
        <v>287</v>
      </c>
      <c r="G337" s="86">
        <v>3500000</v>
      </c>
      <c r="H337" s="87" t="s">
        <v>13</v>
      </c>
      <c r="I337" s="59"/>
      <c r="J337" s="333"/>
      <c r="K337" s="485"/>
      <c r="L337" s="65" t="str">
        <f t="shared" si="12"/>
        <v/>
      </c>
      <c r="M337" s="76"/>
      <c r="N337" s="334"/>
      <c r="O337" s="1312"/>
      <c r="P337" s="335"/>
      <c r="Q337" s="79"/>
      <c r="R337" s="291"/>
      <c r="U337" s="1056"/>
      <c r="V337" s="1056"/>
      <c r="W337" s="1056"/>
    </row>
    <row r="338" spans="1:23" ht="28.5">
      <c r="A338" s="801" t="s">
        <v>2082</v>
      </c>
      <c r="B338" s="83">
        <v>39836</v>
      </c>
      <c r="C338" s="84" t="s">
        <v>501</v>
      </c>
      <c r="D338" s="85" t="s">
        <v>502</v>
      </c>
      <c r="E338" s="56" t="s">
        <v>43</v>
      </c>
      <c r="F338" s="74" t="s">
        <v>287</v>
      </c>
      <c r="G338" s="86">
        <v>23184000</v>
      </c>
      <c r="H338" s="87" t="s">
        <v>13</v>
      </c>
      <c r="I338" s="59">
        <v>41087</v>
      </c>
      <c r="J338" s="333">
        <v>94</v>
      </c>
      <c r="K338" s="485">
        <v>20689633.440000001</v>
      </c>
      <c r="L338" s="65">
        <v>0</v>
      </c>
      <c r="M338" s="76" t="s">
        <v>1019</v>
      </c>
      <c r="N338" s="334">
        <v>41157</v>
      </c>
      <c r="O338" s="1312" t="s">
        <v>1019</v>
      </c>
      <c r="P338" s="335"/>
      <c r="Q338" s="79" t="s">
        <v>1283</v>
      </c>
      <c r="R338" s="291">
        <v>563174</v>
      </c>
      <c r="U338" s="1056"/>
      <c r="V338" s="1056"/>
      <c r="W338" s="1056"/>
    </row>
    <row r="339" spans="1:23" ht="28.5">
      <c r="A339" s="801" t="s">
        <v>2022</v>
      </c>
      <c r="B339" s="83">
        <v>39836</v>
      </c>
      <c r="C339" s="84" t="s">
        <v>503</v>
      </c>
      <c r="D339" s="85" t="s">
        <v>128</v>
      </c>
      <c r="E339" s="329" t="s">
        <v>129</v>
      </c>
      <c r="F339" s="74" t="s">
        <v>287</v>
      </c>
      <c r="G339" s="86">
        <v>52625000</v>
      </c>
      <c r="H339" s="87" t="s">
        <v>13</v>
      </c>
      <c r="I339" s="59">
        <v>40996</v>
      </c>
      <c r="J339" s="333">
        <v>79</v>
      </c>
      <c r="K339" s="485">
        <v>47435298.789999999</v>
      </c>
      <c r="L339" s="65">
        <v>0</v>
      </c>
      <c r="M339" s="76" t="s">
        <v>1019</v>
      </c>
      <c r="N339" s="334">
        <v>41164</v>
      </c>
      <c r="O339" s="1312" t="s">
        <v>1019</v>
      </c>
      <c r="P339" s="335"/>
      <c r="Q339" s="79" t="s">
        <v>1283</v>
      </c>
      <c r="R339" s="291">
        <v>1800000</v>
      </c>
      <c r="U339" s="1056"/>
      <c r="V339" s="1056"/>
      <c r="W339" s="1056"/>
    </row>
    <row r="340" spans="1:23">
      <c r="A340" s="801">
        <v>2</v>
      </c>
      <c r="B340" s="83">
        <v>39836</v>
      </c>
      <c r="C340" s="84" t="s">
        <v>504</v>
      </c>
      <c r="D340" s="85" t="s">
        <v>26</v>
      </c>
      <c r="E340" s="56" t="s">
        <v>19</v>
      </c>
      <c r="F340" s="74" t="s">
        <v>242</v>
      </c>
      <c r="G340" s="86">
        <v>7701000</v>
      </c>
      <c r="H340" s="87" t="s">
        <v>13</v>
      </c>
      <c r="I340" s="59"/>
      <c r="J340" s="333"/>
      <c r="K340" s="485"/>
      <c r="L340" s="65" t="str">
        <f t="shared" si="12"/>
        <v/>
      </c>
      <c r="M340" s="76"/>
      <c r="N340" s="334"/>
      <c r="O340" s="1312"/>
      <c r="P340" s="335"/>
      <c r="Q340" s="79"/>
      <c r="R340" s="291"/>
      <c r="U340" s="1056"/>
      <c r="V340" s="1056"/>
      <c r="W340" s="1056"/>
    </row>
    <row r="341" spans="1:23" ht="28.5">
      <c r="A341" s="801" t="s">
        <v>1292</v>
      </c>
      <c r="B341" s="83">
        <v>39836</v>
      </c>
      <c r="C341" s="85" t="s">
        <v>1294</v>
      </c>
      <c r="D341" s="85" t="s">
        <v>505</v>
      </c>
      <c r="E341" s="56" t="s">
        <v>58</v>
      </c>
      <c r="F341" s="74" t="s">
        <v>242</v>
      </c>
      <c r="G341" s="86">
        <v>5677000</v>
      </c>
      <c r="H341" s="87" t="s">
        <v>13</v>
      </c>
      <c r="I341" s="59"/>
      <c r="J341" s="333"/>
      <c r="K341" s="485"/>
      <c r="L341" s="65" t="str">
        <f t="shared" si="12"/>
        <v/>
      </c>
      <c r="M341" s="76"/>
      <c r="N341" s="334"/>
      <c r="O341" s="1312"/>
      <c r="P341" s="335"/>
      <c r="Q341" s="79"/>
      <c r="R341" s="291"/>
      <c r="U341" s="1056"/>
      <c r="V341" s="1056"/>
      <c r="W341" s="1056"/>
    </row>
    <row r="342" spans="1:23" ht="28.5">
      <c r="A342" s="801">
        <v>2</v>
      </c>
      <c r="B342" s="83">
        <v>39836</v>
      </c>
      <c r="C342" s="84" t="s">
        <v>537</v>
      </c>
      <c r="D342" s="85" t="s">
        <v>528</v>
      </c>
      <c r="E342" s="56" t="s">
        <v>19</v>
      </c>
      <c r="F342" s="74" t="s">
        <v>242</v>
      </c>
      <c r="G342" s="86">
        <v>4656000</v>
      </c>
      <c r="H342" s="87" t="s">
        <v>13</v>
      </c>
      <c r="I342" s="59"/>
      <c r="J342" s="333"/>
      <c r="K342" s="485"/>
      <c r="L342" s="65" t="str">
        <f t="shared" si="12"/>
        <v/>
      </c>
      <c r="M342" s="76"/>
      <c r="N342" s="334"/>
      <c r="O342" s="1312"/>
      <c r="P342" s="335"/>
      <c r="Q342" s="79"/>
      <c r="R342" s="291"/>
      <c r="U342" s="1056"/>
      <c r="V342" s="1056"/>
      <c r="W342" s="1056"/>
    </row>
    <row r="343" spans="1:23">
      <c r="A343" s="801">
        <v>2</v>
      </c>
      <c r="B343" s="83">
        <v>39836</v>
      </c>
      <c r="C343" s="84" t="s">
        <v>507</v>
      </c>
      <c r="D343" s="85" t="s">
        <v>506</v>
      </c>
      <c r="E343" s="56" t="s">
        <v>19</v>
      </c>
      <c r="F343" s="74" t="s">
        <v>242</v>
      </c>
      <c r="G343" s="86">
        <v>1968000</v>
      </c>
      <c r="H343" s="87" t="s">
        <v>13</v>
      </c>
      <c r="I343" s="59"/>
      <c r="J343" s="333"/>
      <c r="K343" s="485"/>
      <c r="L343" s="65" t="str">
        <f t="shared" si="12"/>
        <v/>
      </c>
      <c r="M343" s="76"/>
      <c r="N343" s="334"/>
      <c r="O343" s="1312"/>
      <c r="P343" s="335"/>
      <c r="Q343" s="79"/>
      <c r="R343" s="291"/>
      <c r="U343" s="1056"/>
      <c r="V343" s="1056"/>
      <c r="W343" s="1056"/>
    </row>
    <row r="344" spans="1:23" ht="15.75" customHeight="1">
      <c r="A344" s="801">
        <v>2</v>
      </c>
      <c r="B344" s="83">
        <v>39836</v>
      </c>
      <c r="C344" s="84" t="s">
        <v>535</v>
      </c>
      <c r="D344" s="85" t="s">
        <v>478</v>
      </c>
      <c r="E344" s="56" t="s">
        <v>19</v>
      </c>
      <c r="F344" s="74" t="s">
        <v>242</v>
      </c>
      <c r="G344" s="86">
        <v>4900000</v>
      </c>
      <c r="H344" s="87" t="s">
        <v>13</v>
      </c>
      <c r="I344" s="59">
        <v>39925</v>
      </c>
      <c r="J344" s="60">
        <v>4</v>
      </c>
      <c r="K344" s="485">
        <v>4900000</v>
      </c>
      <c r="L344" s="65">
        <f t="shared" si="12"/>
        <v>0</v>
      </c>
      <c r="M344" s="534" t="s">
        <v>184</v>
      </c>
      <c r="N344" s="334">
        <v>39925</v>
      </c>
      <c r="O344" s="767" t="s">
        <v>395</v>
      </c>
      <c r="P344" s="771" t="s">
        <v>188</v>
      </c>
      <c r="Q344" s="79" t="s">
        <v>1283</v>
      </c>
      <c r="R344" s="291">
        <v>245000</v>
      </c>
      <c r="U344" s="1056"/>
      <c r="V344" s="1056"/>
      <c r="W344" s="1056"/>
    </row>
    <row r="345" spans="1:23">
      <c r="A345" s="801">
        <v>2</v>
      </c>
      <c r="B345" s="83">
        <v>39836</v>
      </c>
      <c r="C345" s="84" t="s">
        <v>508</v>
      </c>
      <c r="D345" s="85" t="s">
        <v>509</v>
      </c>
      <c r="E345" s="56" t="s">
        <v>58</v>
      </c>
      <c r="F345" s="74" t="s">
        <v>242</v>
      </c>
      <c r="G345" s="86">
        <v>6514000</v>
      </c>
      <c r="H345" s="87" t="s">
        <v>13</v>
      </c>
      <c r="I345" s="59"/>
      <c r="J345" s="333"/>
      <c r="K345" s="485"/>
      <c r="L345" s="65" t="str">
        <f t="shared" si="12"/>
        <v/>
      </c>
      <c r="M345" s="76"/>
      <c r="N345" s="334"/>
      <c r="O345" s="1312"/>
      <c r="P345" s="335"/>
      <c r="Q345" s="79"/>
      <c r="R345" s="291"/>
      <c r="U345" s="1056"/>
      <c r="V345" s="1056"/>
      <c r="W345" s="1056"/>
    </row>
    <row r="346" spans="1:23">
      <c r="A346" s="801">
        <v>2</v>
      </c>
      <c r="B346" s="83">
        <v>39836</v>
      </c>
      <c r="C346" s="84" t="s">
        <v>510</v>
      </c>
      <c r="D346" s="85" t="s">
        <v>511</v>
      </c>
      <c r="E346" s="56" t="s">
        <v>23</v>
      </c>
      <c r="F346" s="74" t="s">
        <v>242</v>
      </c>
      <c r="G346" s="86">
        <v>10189000</v>
      </c>
      <c r="H346" s="87" t="s">
        <v>13</v>
      </c>
      <c r="I346" s="59">
        <v>40170</v>
      </c>
      <c r="J346" s="333">
        <v>4</v>
      </c>
      <c r="K346" s="485">
        <v>10189000</v>
      </c>
      <c r="L346" s="65">
        <f t="shared" si="12"/>
        <v>0</v>
      </c>
      <c r="M346" s="534" t="s">
        <v>184</v>
      </c>
      <c r="N346" s="334">
        <v>40170</v>
      </c>
      <c r="O346" s="1312" t="s">
        <v>395</v>
      </c>
      <c r="P346" s="771" t="s">
        <v>188</v>
      </c>
      <c r="Q346" s="79" t="s">
        <v>1283</v>
      </c>
      <c r="R346" s="291">
        <v>509000</v>
      </c>
      <c r="U346" s="1056"/>
      <c r="V346" s="1056"/>
      <c r="W346" s="1056"/>
    </row>
    <row r="347" spans="1:23">
      <c r="A347" s="801">
        <v>2</v>
      </c>
      <c r="B347" s="83">
        <v>39836</v>
      </c>
      <c r="C347" s="84" t="s">
        <v>536</v>
      </c>
      <c r="D347" s="85" t="s">
        <v>512</v>
      </c>
      <c r="E347" s="56" t="s">
        <v>41</v>
      </c>
      <c r="F347" s="74" t="s">
        <v>242</v>
      </c>
      <c r="G347" s="86">
        <v>6216000</v>
      </c>
      <c r="H347" s="87" t="s">
        <v>13</v>
      </c>
      <c r="I347" s="59">
        <v>41024</v>
      </c>
      <c r="J347" s="333">
        <v>4</v>
      </c>
      <c r="K347" s="485">
        <v>1100000</v>
      </c>
      <c r="L347" s="65">
        <f t="shared" si="12"/>
        <v>5116000</v>
      </c>
      <c r="M347" s="534" t="s">
        <v>184</v>
      </c>
      <c r="N347" s="334"/>
      <c r="O347" s="1312"/>
      <c r="P347" s="335"/>
      <c r="Q347" s="79"/>
      <c r="R347" s="291"/>
      <c r="U347" s="1056"/>
      <c r="V347" s="1056"/>
      <c r="W347" s="1056"/>
    </row>
    <row r="348" spans="1:23">
      <c r="A348" s="801">
        <v>2</v>
      </c>
      <c r="B348" s="83">
        <v>39836</v>
      </c>
      <c r="C348" s="84" t="s">
        <v>530</v>
      </c>
      <c r="D348" s="85" t="s">
        <v>513</v>
      </c>
      <c r="E348" s="56" t="s">
        <v>39</v>
      </c>
      <c r="F348" s="74" t="s">
        <v>242</v>
      </c>
      <c r="G348" s="86">
        <v>8752000</v>
      </c>
      <c r="H348" s="87" t="s">
        <v>13</v>
      </c>
      <c r="I348" s="59"/>
      <c r="J348" s="333"/>
      <c r="K348" s="485"/>
      <c r="L348" s="65" t="str">
        <f t="shared" si="12"/>
        <v/>
      </c>
      <c r="M348" s="76"/>
      <c r="N348" s="334"/>
      <c r="O348" s="1312"/>
      <c r="P348" s="335"/>
      <c r="Q348" s="79"/>
      <c r="R348" s="291"/>
      <c r="U348" s="1056"/>
      <c r="V348" s="1056"/>
      <c r="W348" s="1056"/>
    </row>
    <row r="349" spans="1:23">
      <c r="A349" s="801">
        <v>2</v>
      </c>
      <c r="B349" s="83">
        <v>39836</v>
      </c>
      <c r="C349" s="84" t="s">
        <v>514</v>
      </c>
      <c r="D349" s="85" t="s">
        <v>515</v>
      </c>
      <c r="E349" s="56" t="s">
        <v>19</v>
      </c>
      <c r="F349" s="74" t="s">
        <v>242</v>
      </c>
      <c r="G349" s="86">
        <v>3300000</v>
      </c>
      <c r="H349" s="87" t="s">
        <v>13</v>
      </c>
      <c r="I349" s="59">
        <v>40520</v>
      </c>
      <c r="J349" s="333">
        <v>4</v>
      </c>
      <c r="K349" s="485">
        <v>3300000</v>
      </c>
      <c r="L349" s="65">
        <f t="shared" si="12"/>
        <v>0</v>
      </c>
      <c r="M349" s="534" t="s">
        <v>184</v>
      </c>
      <c r="N349" s="334">
        <v>40520</v>
      </c>
      <c r="O349" s="1312" t="s">
        <v>395</v>
      </c>
      <c r="P349" s="335" t="s">
        <v>188</v>
      </c>
      <c r="Q349" s="79" t="s">
        <v>1283</v>
      </c>
      <c r="R349" s="291">
        <v>165000</v>
      </c>
      <c r="U349" s="1056"/>
      <c r="V349" s="1056"/>
      <c r="W349" s="1056"/>
    </row>
    <row r="350" spans="1:23">
      <c r="A350" s="801" t="s">
        <v>1908</v>
      </c>
      <c r="B350" s="83">
        <v>39836</v>
      </c>
      <c r="C350" s="84" t="s">
        <v>516</v>
      </c>
      <c r="D350" s="85" t="s">
        <v>72</v>
      </c>
      <c r="E350" s="56" t="s">
        <v>28</v>
      </c>
      <c r="F350" s="74" t="s">
        <v>242</v>
      </c>
      <c r="G350" s="86">
        <v>6800000</v>
      </c>
      <c r="H350" s="87" t="s">
        <v>13</v>
      </c>
      <c r="I350" s="59"/>
      <c r="J350" s="333"/>
      <c r="K350" s="485"/>
      <c r="L350" s="65" t="str">
        <f t="shared" si="12"/>
        <v/>
      </c>
      <c r="M350" s="76"/>
      <c r="N350" s="334"/>
      <c r="O350" s="1312"/>
      <c r="P350" s="335"/>
      <c r="Q350" s="79"/>
      <c r="R350" s="291"/>
      <c r="U350" s="1056"/>
      <c r="V350" s="1056"/>
      <c r="W350" s="1056"/>
    </row>
    <row r="351" spans="1:23">
      <c r="A351" s="801">
        <v>2</v>
      </c>
      <c r="B351" s="83">
        <v>39836</v>
      </c>
      <c r="C351" s="84" t="s">
        <v>517</v>
      </c>
      <c r="D351" s="85" t="s">
        <v>518</v>
      </c>
      <c r="E351" s="71" t="s">
        <v>102</v>
      </c>
      <c r="F351" s="74" t="s">
        <v>242</v>
      </c>
      <c r="G351" s="86">
        <v>1037000</v>
      </c>
      <c r="H351" s="87" t="s">
        <v>13</v>
      </c>
      <c r="I351" s="59"/>
      <c r="J351" s="333"/>
      <c r="K351" s="485"/>
      <c r="L351" s="65" t="str">
        <f t="shared" si="12"/>
        <v/>
      </c>
      <c r="M351" s="76"/>
      <c r="N351" s="334"/>
      <c r="O351" s="1312"/>
      <c r="P351" s="335"/>
      <c r="Q351" s="79"/>
      <c r="R351" s="291"/>
      <c r="U351" s="1056"/>
      <c r="V351" s="1056"/>
      <c r="W351" s="1056"/>
    </row>
    <row r="352" spans="1:23">
      <c r="A352" s="801" t="s">
        <v>1904</v>
      </c>
      <c r="B352" s="83">
        <v>39836</v>
      </c>
      <c r="C352" s="84" t="s">
        <v>519</v>
      </c>
      <c r="D352" s="85" t="s">
        <v>520</v>
      </c>
      <c r="E352" s="329" t="s">
        <v>136</v>
      </c>
      <c r="F352" s="74" t="s">
        <v>242</v>
      </c>
      <c r="G352" s="86">
        <v>57500000</v>
      </c>
      <c r="H352" s="87" t="s">
        <v>13</v>
      </c>
      <c r="I352" s="59">
        <v>40745</v>
      </c>
      <c r="J352" s="333">
        <v>50</v>
      </c>
      <c r="K352" s="485">
        <v>57500000</v>
      </c>
      <c r="L352" s="65">
        <f t="shared" si="12"/>
        <v>0</v>
      </c>
      <c r="M352" s="534" t="s">
        <v>184</v>
      </c>
      <c r="N352" s="334">
        <v>40745</v>
      </c>
      <c r="O352" s="1312" t="s">
        <v>395</v>
      </c>
      <c r="P352" s="335" t="s">
        <v>188</v>
      </c>
      <c r="Q352" s="79" t="s">
        <v>1283</v>
      </c>
      <c r="R352" s="291">
        <v>2875000</v>
      </c>
      <c r="U352" s="1056"/>
      <c r="V352" s="1056"/>
      <c r="W352" s="1056"/>
    </row>
    <row r="353" spans="1:23">
      <c r="A353" s="801">
        <v>2</v>
      </c>
      <c r="B353" s="83">
        <v>39836</v>
      </c>
      <c r="C353" s="84" t="s">
        <v>529</v>
      </c>
      <c r="D353" s="85" t="s">
        <v>521</v>
      </c>
      <c r="E353" s="56" t="s">
        <v>52</v>
      </c>
      <c r="F353" s="74" t="s">
        <v>242</v>
      </c>
      <c r="G353" s="86">
        <v>10650000</v>
      </c>
      <c r="H353" s="87" t="s">
        <v>13</v>
      </c>
      <c r="I353" s="59"/>
      <c r="J353" s="333"/>
      <c r="K353" s="485"/>
      <c r="L353" s="65" t="str">
        <f t="shared" si="12"/>
        <v/>
      </c>
      <c r="M353" s="76"/>
      <c r="N353" s="334"/>
      <c r="O353" s="1312"/>
      <c r="P353" s="335"/>
      <c r="Q353" s="79"/>
      <c r="R353" s="291"/>
      <c r="U353" s="1056"/>
      <c r="V353" s="1056"/>
      <c r="W353" s="1056"/>
    </row>
    <row r="354" spans="1:23">
      <c r="A354" s="801" t="s">
        <v>1901</v>
      </c>
      <c r="B354" s="83">
        <v>39836</v>
      </c>
      <c r="C354" s="84" t="s">
        <v>522</v>
      </c>
      <c r="D354" s="85" t="s">
        <v>523</v>
      </c>
      <c r="E354" s="56" t="s">
        <v>78</v>
      </c>
      <c r="F354" s="74" t="s">
        <v>242</v>
      </c>
      <c r="G354" s="86">
        <v>15500000</v>
      </c>
      <c r="H354" s="87" t="s">
        <v>13</v>
      </c>
      <c r="I354" s="59">
        <v>40794</v>
      </c>
      <c r="J354" s="333">
        <v>49</v>
      </c>
      <c r="K354" s="485">
        <v>15500000</v>
      </c>
      <c r="L354" s="65">
        <f t="shared" si="12"/>
        <v>0</v>
      </c>
      <c r="M354" s="534" t="s">
        <v>184</v>
      </c>
      <c r="N354" s="334">
        <v>40794</v>
      </c>
      <c r="O354" s="1312" t="s">
        <v>395</v>
      </c>
      <c r="P354" s="335" t="s">
        <v>188</v>
      </c>
      <c r="Q354" s="79" t="s">
        <v>1283</v>
      </c>
      <c r="R354" s="291">
        <v>775000</v>
      </c>
      <c r="U354" s="1056"/>
      <c r="V354" s="1056"/>
      <c r="W354" s="1056"/>
    </row>
    <row r="355" spans="1:23">
      <c r="A355" s="801" t="s">
        <v>1901</v>
      </c>
      <c r="B355" s="83">
        <v>39836</v>
      </c>
      <c r="C355" s="941" t="s">
        <v>531</v>
      </c>
      <c r="D355" s="85" t="s">
        <v>524</v>
      </c>
      <c r="E355" s="56" t="s">
        <v>23</v>
      </c>
      <c r="F355" s="74" t="s">
        <v>242</v>
      </c>
      <c r="G355" s="86">
        <v>5000000</v>
      </c>
      <c r="H355" s="87" t="s">
        <v>13</v>
      </c>
      <c r="I355" s="59">
        <v>40780</v>
      </c>
      <c r="J355" s="333">
        <v>49</v>
      </c>
      <c r="K355" s="485">
        <v>5000000</v>
      </c>
      <c r="L355" s="65">
        <f t="shared" si="12"/>
        <v>0</v>
      </c>
      <c r="M355" s="534" t="s">
        <v>184</v>
      </c>
      <c r="N355" s="334">
        <v>40780</v>
      </c>
      <c r="O355" s="1312" t="s">
        <v>395</v>
      </c>
      <c r="P355" s="99" t="s">
        <v>188</v>
      </c>
      <c r="Q355" s="79" t="s">
        <v>1283</v>
      </c>
      <c r="R355" s="291">
        <v>250000</v>
      </c>
      <c r="U355" s="1056"/>
      <c r="V355" s="1056"/>
      <c r="W355" s="1056"/>
    </row>
    <row r="356" spans="1:23">
      <c r="A356" s="1362">
        <v>2</v>
      </c>
      <c r="B356" s="1364">
        <v>39836</v>
      </c>
      <c r="C356" s="1368" t="s">
        <v>532</v>
      </c>
      <c r="D356" s="1374" t="s">
        <v>525</v>
      </c>
      <c r="E356" s="1360" t="s">
        <v>95</v>
      </c>
      <c r="F356" s="1443" t="s">
        <v>242</v>
      </c>
      <c r="G356" s="1417">
        <v>3240000</v>
      </c>
      <c r="H356" s="1366" t="s">
        <v>13</v>
      </c>
      <c r="I356" s="59">
        <v>40163</v>
      </c>
      <c r="J356" s="333">
        <v>4</v>
      </c>
      <c r="K356" s="485">
        <v>1000000</v>
      </c>
      <c r="L356" s="65">
        <f t="shared" si="12"/>
        <v>2240000</v>
      </c>
      <c r="M356" s="534" t="s">
        <v>184</v>
      </c>
      <c r="N356" s="1370">
        <v>40345</v>
      </c>
      <c r="O356" s="1404" t="s">
        <v>395</v>
      </c>
      <c r="P356" s="1401" t="s">
        <v>188</v>
      </c>
      <c r="Q356" s="1421" t="s">
        <v>1283</v>
      </c>
      <c r="R356" s="1396">
        <v>162000</v>
      </c>
      <c r="U356" s="1056"/>
      <c r="V356" s="1056"/>
      <c r="W356" s="1056"/>
    </row>
    <row r="357" spans="1:23">
      <c r="A357" s="1363"/>
      <c r="B357" s="1365"/>
      <c r="C357" s="1369"/>
      <c r="D357" s="1375"/>
      <c r="E357" s="1361"/>
      <c r="F357" s="1444"/>
      <c r="G357" s="1418"/>
      <c r="H357" s="1367"/>
      <c r="I357" s="59">
        <v>40345</v>
      </c>
      <c r="J357" s="333">
        <v>4</v>
      </c>
      <c r="K357" s="485">
        <v>2240000</v>
      </c>
      <c r="L357" s="65">
        <v>0</v>
      </c>
      <c r="M357" s="534" t="s">
        <v>184</v>
      </c>
      <c r="N357" s="1371"/>
      <c r="O357" s="1406"/>
      <c r="P357" s="1403"/>
      <c r="Q357" s="1423"/>
      <c r="R357" s="1398"/>
      <c r="U357" s="1056"/>
      <c r="V357" s="1056"/>
      <c r="W357" s="1056"/>
    </row>
    <row r="358" spans="1:23">
      <c r="A358" s="801">
        <v>2</v>
      </c>
      <c r="B358" s="83">
        <v>39836</v>
      </c>
      <c r="C358" s="84" t="s">
        <v>533</v>
      </c>
      <c r="D358" s="85" t="s">
        <v>526</v>
      </c>
      <c r="E358" s="329" t="s">
        <v>131</v>
      </c>
      <c r="F358" s="74" t="s">
        <v>242</v>
      </c>
      <c r="G358" s="86">
        <v>10973000</v>
      </c>
      <c r="H358" s="87" t="s">
        <v>13</v>
      </c>
      <c r="I358" s="59"/>
      <c r="J358" s="333"/>
      <c r="K358" s="485"/>
      <c r="L358" s="65" t="str">
        <f t="shared" si="12"/>
        <v/>
      </c>
      <c r="M358" s="76"/>
      <c r="N358" s="334"/>
      <c r="O358" s="1312"/>
      <c r="P358" s="335"/>
      <c r="Q358" s="79"/>
      <c r="R358" s="291"/>
      <c r="U358" s="1056"/>
      <c r="V358" s="1056"/>
      <c r="W358" s="1056"/>
    </row>
    <row r="359" spans="1:23" ht="28.5">
      <c r="A359" s="1362"/>
      <c r="B359" s="1364">
        <v>39843</v>
      </c>
      <c r="C359" s="1354" t="s">
        <v>626</v>
      </c>
      <c r="D359" s="1356" t="s">
        <v>554</v>
      </c>
      <c r="E359" s="1372" t="s">
        <v>43</v>
      </c>
      <c r="F359" s="1445" t="s">
        <v>287</v>
      </c>
      <c r="G359" s="1390">
        <v>39000000</v>
      </c>
      <c r="H359" s="1366" t="s">
        <v>13</v>
      </c>
      <c r="I359" s="59">
        <v>40576</v>
      </c>
      <c r="J359" s="333">
        <v>4</v>
      </c>
      <c r="K359" s="485">
        <v>21000000</v>
      </c>
      <c r="L359" s="65">
        <f t="shared" si="12"/>
        <v>18000000</v>
      </c>
      <c r="M359" s="76" t="s">
        <v>1646</v>
      </c>
      <c r="N359" s="1370">
        <v>40954</v>
      </c>
      <c r="O359" s="1404" t="s">
        <v>1019</v>
      </c>
      <c r="P359" s="1424"/>
      <c r="Q359" s="1421" t="s">
        <v>1283</v>
      </c>
      <c r="R359" s="1396">
        <v>1200724.1499999999</v>
      </c>
      <c r="U359" s="1056"/>
      <c r="V359" s="1056"/>
      <c r="W359" s="1056"/>
    </row>
    <row r="360" spans="1:23">
      <c r="A360" s="1363"/>
      <c r="B360" s="1365"/>
      <c r="C360" s="1355"/>
      <c r="D360" s="1357"/>
      <c r="E360" s="1373"/>
      <c r="F360" s="1446"/>
      <c r="G360" s="1392"/>
      <c r="H360" s="1367"/>
      <c r="I360" s="59">
        <v>40905</v>
      </c>
      <c r="J360" s="333">
        <v>4</v>
      </c>
      <c r="K360" s="485">
        <v>18000000</v>
      </c>
      <c r="L360" s="65">
        <f>L359-K360</f>
        <v>0</v>
      </c>
      <c r="M360" s="76" t="s">
        <v>1019</v>
      </c>
      <c r="N360" s="1371"/>
      <c r="O360" s="1406"/>
      <c r="P360" s="1425"/>
      <c r="Q360" s="1423"/>
      <c r="R360" s="1398"/>
      <c r="U360" s="1056"/>
      <c r="V360" s="1056"/>
      <c r="W360" s="1056"/>
    </row>
    <row r="361" spans="1:23">
      <c r="A361" s="801"/>
      <c r="B361" s="83">
        <v>39843</v>
      </c>
      <c r="C361" s="84" t="s">
        <v>625</v>
      </c>
      <c r="D361" s="85" t="s">
        <v>555</v>
      </c>
      <c r="E361" s="56" t="s">
        <v>50</v>
      </c>
      <c r="F361" s="74" t="s">
        <v>287</v>
      </c>
      <c r="G361" s="86">
        <v>110000000</v>
      </c>
      <c r="H361" s="87" t="s">
        <v>13</v>
      </c>
      <c r="I361" s="59"/>
      <c r="J361" s="333"/>
      <c r="K361" s="485"/>
      <c r="L361" s="65" t="str">
        <f t="shared" si="12"/>
        <v/>
      </c>
      <c r="M361" s="76"/>
      <c r="N361" s="334"/>
      <c r="O361" s="1312"/>
      <c r="P361" s="335"/>
      <c r="Q361" s="79"/>
      <c r="R361" s="291"/>
      <c r="U361" s="1056"/>
      <c r="V361" s="1056"/>
      <c r="W361" s="1056"/>
    </row>
    <row r="362" spans="1:23">
      <c r="A362" s="801"/>
      <c r="B362" s="83">
        <v>39843</v>
      </c>
      <c r="C362" s="84" t="s">
        <v>539</v>
      </c>
      <c r="D362" s="85" t="s">
        <v>556</v>
      </c>
      <c r="E362" s="56" t="s">
        <v>46</v>
      </c>
      <c r="F362" s="74" t="s">
        <v>287</v>
      </c>
      <c r="G362" s="86">
        <v>16288000</v>
      </c>
      <c r="H362" s="87" t="s">
        <v>13</v>
      </c>
      <c r="I362" s="59"/>
      <c r="J362" s="333"/>
      <c r="K362" s="485"/>
      <c r="L362" s="65" t="str">
        <f t="shared" si="12"/>
        <v/>
      </c>
      <c r="M362" s="76"/>
      <c r="N362" s="334"/>
      <c r="O362" s="1312"/>
      <c r="P362" s="335"/>
      <c r="Q362" s="79"/>
      <c r="R362" s="291"/>
      <c r="U362" s="1056"/>
      <c r="V362" s="1056"/>
      <c r="W362" s="1056"/>
    </row>
    <row r="363" spans="1:23">
      <c r="A363" s="801"/>
      <c r="B363" s="83">
        <v>39843</v>
      </c>
      <c r="C363" s="84" t="s">
        <v>540</v>
      </c>
      <c r="D363" s="85" t="s">
        <v>557</v>
      </c>
      <c r="E363" s="56" t="s">
        <v>39</v>
      </c>
      <c r="F363" s="74" t="s">
        <v>287</v>
      </c>
      <c r="G363" s="86">
        <v>11385000</v>
      </c>
      <c r="H363" s="87" t="s">
        <v>13</v>
      </c>
      <c r="I363" s="59"/>
      <c r="J363" s="333"/>
      <c r="K363" s="485"/>
      <c r="L363" s="65" t="str">
        <f t="shared" si="12"/>
        <v/>
      </c>
      <c r="M363" s="76"/>
      <c r="N363" s="334"/>
      <c r="O363" s="1312"/>
      <c r="P363" s="335"/>
      <c r="Q363" s="79"/>
      <c r="R363" s="291"/>
      <c r="U363" s="1056"/>
      <c r="V363" s="1056"/>
      <c r="W363" s="1056"/>
    </row>
    <row r="364" spans="1:23">
      <c r="A364" s="801"/>
      <c r="B364" s="83">
        <v>39843</v>
      </c>
      <c r="C364" s="84" t="s">
        <v>541</v>
      </c>
      <c r="D364" s="85" t="s">
        <v>374</v>
      </c>
      <c r="E364" s="329" t="s">
        <v>134</v>
      </c>
      <c r="F364" s="74" t="s">
        <v>287</v>
      </c>
      <c r="G364" s="86">
        <v>266657000</v>
      </c>
      <c r="H364" s="87" t="s">
        <v>13</v>
      </c>
      <c r="I364" s="59"/>
      <c r="J364" s="333"/>
      <c r="K364" s="485"/>
      <c r="L364" s="65" t="str">
        <f t="shared" si="12"/>
        <v/>
      </c>
      <c r="M364" s="76"/>
      <c r="N364" s="334"/>
      <c r="O364" s="1312"/>
      <c r="P364" s="335"/>
      <c r="Q364" s="79"/>
      <c r="R364" s="291"/>
      <c r="U364" s="1056"/>
      <c r="V364" s="1056"/>
      <c r="W364" s="1056"/>
    </row>
    <row r="365" spans="1:23">
      <c r="A365" s="801"/>
      <c r="B365" s="83">
        <v>39843</v>
      </c>
      <c r="C365" s="84" t="s">
        <v>542</v>
      </c>
      <c r="D365" s="85" t="s">
        <v>558</v>
      </c>
      <c r="E365" s="56" t="s">
        <v>39</v>
      </c>
      <c r="F365" s="74" t="s">
        <v>287</v>
      </c>
      <c r="G365" s="86">
        <v>22000000</v>
      </c>
      <c r="H365" s="87" t="s">
        <v>13</v>
      </c>
      <c r="I365" s="59">
        <v>40170</v>
      </c>
      <c r="J365" s="333">
        <v>5</v>
      </c>
      <c r="K365" s="485">
        <v>22000000</v>
      </c>
      <c r="L365" s="65">
        <f t="shared" si="12"/>
        <v>0</v>
      </c>
      <c r="M365" s="76" t="s">
        <v>1019</v>
      </c>
      <c r="N365" s="334">
        <v>40865</v>
      </c>
      <c r="O365" s="1312" t="s">
        <v>1019</v>
      </c>
      <c r="P365" s="335"/>
      <c r="Q365" s="79" t="s">
        <v>1988</v>
      </c>
      <c r="R365" s="291">
        <v>301001</v>
      </c>
      <c r="U365" s="1056"/>
      <c r="V365" s="1056"/>
      <c r="W365" s="1056"/>
    </row>
    <row r="366" spans="1:23">
      <c r="A366" s="801"/>
      <c r="B366" s="83">
        <v>39843</v>
      </c>
      <c r="C366" s="84" t="s">
        <v>543</v>
      </c>
      <c r="D366" s="85" t="s">
        <v>559</v>
      </c>
      <c r="E366" s="56" t="s">
        <v>19</v>
      </c>
      <c r="F366" s="74" t="s">
        <v>287</v>
      </c>
      <c r="G366" s="86">
        <v>6000000</v>
      </c>
      <c r="H366" s="87" t="s">
        <v>13</v>
      </c>
      <c r="I366" s="59"/>
      <c r="J366" s="333"/>
      <c r="K366" s="485"/>
      <c r="L366" s="65" t="str">
        <f t="shared" ref="L366:L401" si="13">IF($K366&lt;&gt;0,$G366-$K366,"")</f>
        <v/>
      </c>
      <c r="M366" s="76"/>
      <c r="N366" s="334"/>
      <c r="O366" s="1312"/>
      <c r="P366" s="335"/>
      <c r="Q366" s="79"/>
      <c r="R366" s="291"/>
      <c r="U366" s="1056"/>
      <c r="V366" s="1056"/>
      <c r="W366" s="1056"/>
    </row>
    <row r="367" spans="1:23">
      <c r="A367" s="801"/>
      <c r="B367" s="83">
        <v>39843</v>
      </c>
      <c r="C367" s="84" t="s">
        <v>544</v>
      </c>
      <c r="D367" s="85" t="s">
        <v>22</v>
      </c>
      <c r="E367" s="56" t="s">
        <v>23</v>
      </c>
      <c r="F367" s="74" t="s">
        <v>287</v>
      </c>
      <c r="G367" s="86">
        <v>243815000</v>
      </c>
      <c r="H367" s="87" t="s">
        <v>13</v>
      </c>
      <c r="I367" s="59"/>
      <c r="J367" s="333"/>
      <c r="K367" s="485"/>
      <c r="L367" s="65" t="str">
        <f t="shared" si="13"/>
        <v/>
      </c>
      <c r="M367" s="76"/>
      <c r="N367" s="334"/>
      <c r="O367" s="1312"/>
      <c r="P367" s="335"/>
      <c r="Q367" s="79"/>
      <c r="R367" s="291"/>
      <c r="U367" s="1056"/>
      <c r="V367" s="1056"/>
      <c r="W367" s="1056"/>
    </row>
    <row r="368" spans="1:23">
      <c r="A368" s="801">
        <v>50</v>
      </c>
      <c r="B368" s="83">
        <v>39843</v>
      </c>
      <c r="C368" s="84" t="s">
        <v>545</v>
      </c>
      <c r="D368" s="85" t="s">
        <v>506</v>
      </c>
      <c r="E368" s="56" t="s">
        <v>19</v>
      </c>
      <c r="F368" s="74" t="s">
        <v>287</v>
      </c>
      <c r="G368" s="86">
        <v>7000000</v>
      </c>
      <c r="H368" s="87" t="s">
        <v>13</v>
      </c>
      <c r="I368" s="59">
        <v>40773</v>
      </c>
      <c r="J368" s="333">
        <v>50</v>
      </c>
      <c r="K368" s="485">
        <v>7000000</v>
      </c>
      <c r="L368" s="65">
        <f t="shared" si="13"/>
        <v>0</v>
      </c>
      <c r="M368" s="76" t="s">
        <v>1019</v>
      </c>
      <c r="N368" s="334">
        <v>40814</v>
      </c>
      <c r="O368" s="1312" t="s">
        <v>1019</v>
      </c>
      <c r="P368" s="335"/>
      <c r="Q368" s="79" t="s">
        <v>1283</v>
      </c>
      <c r="R368" s="291">
        <v>185016.8</v>
      </c>
      <c r="U368" s="1056"/>
      <c r="V368" s="1056"/>
      <c r="W368" s="1056"/>
    </row>
    <row r="369" spans="1:23" s="91" customFormat="1">
      <c r="A369" s="801"/>
      <c r="B369" s="83">
        <v>39843</v>
      </c>
      <c r="C369" s="368" t="s">
        <v>546</v>
      </c>
      <c r="D369" s="95" t="s">
        <v>479</v>
      </c>
      <c r="E369" s="56" t="s">
        <v>19</v>
      </c>
      <c r="F369" s="96" t="s">
        <v>287</v>
      </c>
      <c r="G369" s="86">
        <v>11949000</v>
      </c>
      <c r="H369" s="97" t="s">
        <v>13</v>
      </c>
      <c r="I369" s="59"/>
      <c r="J369" s="333"/>
      <c r="K369" s="485"/>
      <c r="L369" s="65" t="str">
        <f t="shared" si="13"/>
        <v/>
      </c>
      <c r="M369" s="76"/>
      <c r="N369" s="334"/>
      <c r="O369" s="1312"/>
      <c r="P369" s="335"/>
      <c r="Q369" s="1196"/>
      <c r="R369" s="291"/>
      <c r="U369" s="1056"/>
      <c r="V369" s="1056"/>
      <c r="W369" s="1056"/>
    </row>
    <row r="370" spans="1:23" s="91" customFormat="1">
      <c r="A370" s="801">
        <v>49</v>
      </c>
      <c r="B370" s="83">
        <v>39843</v>
      </c>
      <c r="C370" s="368" t="s">
        <v>627</v>
      </c>
      <c r="D370" s="95" t="s">
        <v>560</v>
      </c>
      <c r="E370" s="56" t="s">
        <v>46</v>
      </c>
      <c r="F370" s="96" t="s">
        <v>287</v>
      </c>
      <c r="G370" s="86">
        <v>10000000</v>
      </c>
      <c r="H370" s="97" t="s">
        <v>13</v>
      </c>
      <c r="I370" s="59">
        <v>40787</v>
      </c>
      <c r="J370" s="333">
        <v>49</v>
      </c>
      <c r="K370" s="485">
        <v>10000000</v>
      </c>
      <c r="L370" s="65">
        <f t="shared" si="13"/>
        <v>0</v>
      </c>
      <c r="M370" s="76" t="s">
        <v>1019</v>
      </c>
      <c r="N370" s="334">
        <v>40842</v>
      </c>
      <c r="O370" s="1312" t="s">
        <v>1019</v>
      </c>
      <c r="P370" s="335"/>
      <c r="Q370" s="1196" t="s">
        <v>1283</v>
      </c>
      <c r="R370" s="291">
        <v>107398</v>
      </c>
      <c r="U370" s="1056"/>
      <c r="V370" s="1056"/>
      <c r="W370" s="1056"/>
    </row>
    <row r="371" spans="1:23" s="91" customFormat="1">
      <c r="A371" s="801"/>
      <c r="B371" s="83">
        <v>39843</v>
      </c>
      <c r="C371" s="368" t="s">
        <v>547</v>
      </c>
      <c r="D371" s="95" t="s">
        <v>318</v>
      </c>
      <c r="E371" s="56" t="s">
        <v>12</v>
      </c>
      <c r="F371" s="96" t="s">
        <v>287</v>
      </c>
      <c r="G371" s="86">
        <v>7700000</v>
      </c>
      <c r="H371" s="97" t="s">
        <v>13</v>
      </c>
      <c r="I371" s="59"/>
      <c r="J371" s="333"/>
      <c r="K371" s="485"/>
      <c r="L371" s="65" t="str">
        <f t="shared" si="13"/>
        <v/>
      </c>
      <c r="M371" s="76"/>
      <c r="N371" s="334"/>
      <c r="O371" s="1312"/>
      <c r="P371" s="335"/>
      <c r="Q371" s="1196"/>
      <c r="R371" s="291"/>
      <c r="U371" s="1056"/>
      <c r="V371" s="1056"/>
      <c r="W371" s="1056"/>
    </row>
    <row r="372" spans="1:23" s="91" customFormat="1">
      <c r="A372" s="801"/>
      <c r="B372" s="83">
        <v>39843</v>
      </c>
      <c r="C372" s="368" t="s">
        <v>548</v>
      </c>
      <c r="D372" s="95" t="s">
        <v>478</v>
      </c>
      <c r="E372" s="56" t="s">
        <v>31</v>
      </c>
      <c r="F372" s="96" t="s">
        <v>287</v>
      </c>
      <c r="G372" s="86">
        <v>30000000</v>
      </c>
      <c r="H372" s="97" t="s">
        <v>13</v>
      </c>
      <c r="I372" s="59"/>
      <c r="J372" s="333"/>
      <c r="K372" s="485"/>
      <c r="L372" s="65" t="str">
        <f t="shared" si="13"/>
        <v/>
      </c>
      <c r="M372" s="76"/>
      <c r="N372" s="334"/>
      <c r="O372" s="1312"/>
      <c r="P372" s="335"/>
      <c r="Q372" s="1196"/>
      <c r="R372" s="291"/>
      <c r="U372" s="1056"/>
      <c r="V372" s="1056"/>
      <c r="W372" s="1056"/>
    </row>
    <row r="373" spans="1:23" s="91" customFormat="1">
      <c r="A373" s="801">
        <v>49</v>
      </c>
      <c r="B373" s="83">
        <v>39843</v>
      </c>
      <c r="C373" s="368" t="s">
        <v>549</v>
      </c>
      <c r="D373" s="95" t="s">
        <v>561</v>
      </c>
      <c r="E373" s="56" t="s">
        <v>46</v>
      </c>
      <c r="F373" s="96" t="s">
        <v>287</v>
      </c>
      <c r="G373" s="86">
        <v>9000000</v>
      </c>
      <c r="H373" s="97" t="s">
        <v>13</v>
      </c>
      <c r="I373" s="59">
        <v>40766</v>
      </c>
      <c r="J373" s="333">
        <v>49</v>
      </c>
      <c r="K373" s="485">
        <v>9000000</v>
      </c>
      <c r="L373" s="65">
        <f t="shared" si="13"/>
        <v>0</v>
      </c>
      <c r="M373" s="76" t="s">
        <v>1019</v>
      </c>
      <c r="N373" s="334">
        <v>40842</v>
      </c>
      <c r="O373" s="1312" t="s">
        <v>1019</v>
      </c>
      <c r="P373" s="335"/>
      <c r="Q373" s="1196" t="s">
        <v>1283</v>
      </c>
      <c r="R373" s="291">
        <v>460000</v>
      </c>
      <c r="U373" s="1056"/>
      <c r="V373" s="1056"/>
      <c r="W373" s="1056"/>
    </row>
    <row r="374" spans="1:23" s="91" customFormat="1">
      <c r="A374" s="801"/>
      <c r="B374" s="83">
        <v>39843</v>
      </c>
      <c r="C374" s="368" t="s">
        <v>550</v>
      </c>
      <c r="D374" s="95" t="s">
        <v>101</v>
      </c>
      <c r="E374" s="71" t="s">
        <v>102</v>
      </c>
      <c r="F374" s="96" t="s">
        <v>287</v>
      </c>
      <c r="G374" s="86">
        <v>17000000</v>
      </c>
      <c r="H374" s="97" t="s">
        <v>13</v>
      </c>
      <c r="I374" s="59">
        <v>41073</v>
      </c>
      <c r="J374" s="333">
        <v>4</v>
      </c>
      <c r="K374" s="485">
        <v>5000000</v>
      </c>
      <c r="L374" s="65">
        <f t="shared" si="13"/>
        <v>12000000</v>
      </c>
      <c r="M374" s="76" t="s">
        <v>1019</v>
      </c>
      <c r="N374" s="334"/>
      <c r="O374" s="1312"/>
      <c r="P374" s="335"/>
      <c r="Q374" s="1196"/>
      <c r="R374" s="291"/>
      <c r="U374" s="1056"/>
      <c r="V374" s="1056"/>
      <c r="W374" s="1056"/>
    </row>
    <row r="375" spans="1:23" s="91" customFormat="1" ht="28.5">
      <c r="A375" s="801"/>
      <c r="B375" s="83">
        <v>39843</v>
      </c>
      <c r="C375" s="368" t="s">
        <v>551</v>
      </c>
      <c r="D375" s="95" t="s">
        <v>75</v>
      </c>
      <c r="E375" s="56" t="s">
        <v>31</v>
      </c>
      <c r="F375" s="96" t="s">
        <v>287</v>
      </c>
      <c r="G375" s="86">
        <v>8152000</v>
      </c>
      <c r="H375" s="97" t="s">
        <v>13</v>
      </c>
      <c r="I375" s="59">
        <v>41017</v>
      </c>
      <c r="J375" s="333">
        <v>4</v>
      </c>
      <c r="K375" s="485">
        <v>4076000</v>
      </c>
      <c r="L375" s="65">
        <f t="shared" si="13"/>
        <v>4076000</v>
      </c>
      <c r="M375" s="76" t="s">
        <v>190</v>
      </c>
      <c r="N375" s="334"/>
      <c r="O375" s="1312"/>
      <c r="P375" s="335"/>
      <c r="Q375" s="1196"/>
      <c r="R375" s="291"/>
      <c r="U375" s="1056"/>
      <c r="V375" s="1056"/>
      <c r="W375" s="1056"/>
    </row>
    <row r="376" spans="1:23" s="91" customFormat="1">
      <c r="A376" s="801">
        <v>49</v>
      </c>
      <c r="B376" s="83">
        <v>39843</v>
      </c>
      <c r="C376" s="368" t="s">
        <v>552</v>
      </c>
      <c r="D376" s="95" t="s">
        <v>562</v>
      </c>
      <c r="E376" s="329" t="s">
        <v>131</v>
      </c>
      <c r="F376" s="96" t="s">
        <v>287</v>
      </c>
      <c r="G376" s="86">
        <v>11750000</v>
      </c>
      <c r="H376" s="97" t="s">
        <v>13</v>
      </c>
      <c r="I376" s="59">
        <v>40759</v>
      </c>
      <c r="J376" s="333">
        <v>49</v>
      </c>
      <c r="K376" s="485">
        <v>11750000</v>
      </c>
      <c r="L376" s="65">
        <f t="shared" si="13"/>
        <v>0</v>
      </c>
      <c r="M376" s="76" t="s">
        <v>1019</v>
      </c>
      <c r="N376" s="334">
        <v>40807</v>
      </c>
      <c r="O376" s="1312" t="s">
        <v>1019</v>
      </c>
      <c r="P376" s="335"/>
      <c r="Q376" s="1196" t="s">
        <v>1283</v>
      </c>
      <c r="R376" s="291">
        <v>458000</v>
      </c>
      <c r="U376" s="1056"/>
      <c r="V376" s="1056"/>
      <c r="W376" s="1056"/>
    </row>
    <row r="377" spans="1:23" s="91" customFormat="1" ht="28.5">
      <c r="A377" s="801" t="s">
        <v>2085</v>
      </c>
      <c r="B377" s="83">
        <v>39843</v>
      </c>
      <c r="C377" s="368" t="s">
        <v>553</v>
      </c>
      <c r="D377" s="95" t="s">
        <v>563</v>
      </c>
      <c r="E377" s="329" t="s">
        <v>134</v>
      </c>
      <c r="F377" s="96" t="s">
        <v>287</v>
      </c>
      <c r="G377" s="86">
        <v>33000000</v>
      </c>
      <c r="H377" s="97" t="s">
        <v>13</v>
      </c>
      <c r="I377" s="59">
        <v>41087</v>
      </c>
      <c r="J377" s="333">
        <v>97</v>
      </c>
      <c r="K377" s="485">
        <v>30587530.050000001</v>
      </c>
      <c r="L377" s="65">
        <v>0</v>
      </c>
      <c r="M377" s="76" t="s">
        <v>1019</v>
      </c>
      <c r="N377" s="334">
        <v>41108</v>
      </c>
      <c r="O377" s="1312" t="s">
        <v>1019</v>
      </c>
      <c r="P377" s="335"/>
      <c r="Q377" s="1196" t="s">
        <v>1283</v>
      </c>
      <c r="R377" s="291">
        <v>1946670</v>
      </c>
      <c r="U377" s="1056"/>
      <c r="V377" s="1056"/>
      <c r="W377" s="1056"/>
    </row>
    <row r="378" spans="1:23" s="91" customFormat="1">
      <c r="A378" s="801">
        <v>2</v>
      </c>
      <c r="B378" s="83">
        <v>39843</v>
      </c>
      <c r="C378" s="368" t="s">
        <v>624</v>
      </c>
      <c r="D378" s="95" t="s">
        <v>598</v>
      </c>
      <c r="E378" s="56" t="s">
        <v>19</v>
      </c>
      <c r="F378" s="96" t="s">
        <v>242</v>
      </c>
      <c r="G378" s="86">
        <v>7700000</v>
      </c>
      <c r="H378" s="97" t="s">
        <v>13</v>
      </c>
      <c r="I378" s="59">
        <v>40989</v>
      </c>
      <c r="J378" s="333">
        <v>4</v>
      </c>
      <c r="K378" s="485">
        <v>7700000</v>
      </c>
      <c r="L378" s="65">
        <f t="shared" si="13"/>
        <v>0</v>
      </c>
      <c r="M378" s="534" t="s">
        <v>184</v>
      </c>
      <c r="N378" s="334">
        <v>40989</v>
      </c>
      <c r="O378" s="1312" t="s">
        <v>395</v>
      </c>
      <c r="P378" s="771" t="s">
        <v>188</v>
      </c>
      <c r="Q378" s="1196" t="s">
        <v>1283</v>
      </c>
      <c r="R378" s="291">
        <v>385000</v>
      </c>
      <c r="U378" s="1056"/>
      <c r="V378" s="1056"/>
      <c r="W378" s="1056"/>
    </row>
    <row r="379" spans="1:23" s="91" customFormat="1">
      <c r="A379" s="801">
        <v>2</v>
      </c>
      <c r="B379" s="83">
        <v>39843</v>
      </c>
      <c r="C379" s="368" t="s">
        <v>623</v>
      </c>
      <c r="D379" s="95" t="s">
        <v>599</v>
      </c>
      <c r="E379" s="56" t="s">
        <v>80</v>
      </c>
      <c r="F379" s="96" t="s">
        <v>242</v>
      </c>
      <c r="G379" s="86">
        <v>9993000</v>
      </c>
      <c r="H379" s="97" t="s">
        <v>13</v>
      </c>
      <c r="I379" s="59"/>
      <c r="J379" s="333"/>
      <c r="K379" s="485"/>
      <c r="L379" s="65" t="str">
        <f t="shared" si="13"/>
        <v/>
      </c>
      <c r="M379" s="76"/>
      <c r="N379" s="334"/>
      <c r="O379" s="1312"/>
      <c r="P379" s="335"/>
      <c r="Q379" s="1196"/>
      <c r="R379" s="291"/>
      <c r="U379" s="1056"/>
      <c r="V379" s="1056"/>
      <c r="W379" s="1056"/>
    </row>
    <row r="380" spans="1:23" s="91" customFormat="1">
      <c r="A380" s="801">
        <v>2</v>
      </c>
      <c r="B380" s="83">
        <v>39843</v>
      </c>
      <c r="C380" s="368" t="s">
        <v>564</v>
      </c>
      <c r="D380" s="95" t="s">
        <v>600</v>
      </c>
      <c r="E380" s="56" t="s">
        <v>19</v>
      </c>
      <c r="F380" s="96" t="s">
        <v>242</v>
      </c>
      <c r="G380" s="86">
        <v>2080000</v>
      </c>
      <c r="H380" s="97" t="s">
        <v>13</v>
      </c>
      <c r="I380" s="59"/>
      <c r="J380" s="333"/>
      <c r="K380" s="485"/>
      <c r="L380" s="65" t="str">
        <f t="shared" si="13"/>
        <v/>
      </c>
      <c r="M380" s="76"/>
      <c r="N380" s="334"/>
      <c r="O380" s="1312"/>
      <c r="P380" s="335"/>
      <c r="Q380" s="1196"/>
      <c r="R380" s="291"/>
      <c r="U380" s="1056"/>
      <c r="V380" s="1056"/>
      <c r="W380" s="1056"/>
    </row>
    <row r="381" spans="1:23" s="91" customFormat="1">
      <c r="A381" s="801" t="s">
        <v>1901</v>
      </c>
      <c r="B381" s="83">
        <v>39843</v>
      </c>
      <c r="C381" s="368" t="s">
        <v>565</v>
      </c>
      <c r="D381" s="95" t="s">
        <v>601</v>
      </c>
      <c r="E381" s="97" t="s">
        <v>602</v>
      </c>
      <c r="F381" s="96" t="s">
        <v>242</v>
      </c>
      <c r="G381" s="86">
        <v>12720000</v>
      </c>
      <c r="H381" s="97" t="s">
        <v>13</v>
      </c>
      <c r="I381" s="59">
        <v>40745</v>
      </c>
      <c r="J381" s="333">
        <v>49</v>
      </c>
      <c r="K381" s="485">
        <v>12720000</v>
      </c>
      <c r="L381" s="65">
        <f t="shared" si="13"/>
        <v>0</v>
      </c>
      <c r="M381" s="534" t="s">
        <v>184</v>
      </c>
      <c r="N381" s="334">
        <v>40745</v>
      </c>
      <c r="O381" s="1312" t="s">
        <v>395</v>
      </c>
      <c r="P381" s="771" t="s">
        <v>188</v>
      </c>
      <c r="Q381" s="1196" t="s">
        <v>1283</v>
      </c>
      <c r="R381" s="291">
        <v>636000</v>
      </c>
      <c r="U381" s="1056"/>
      <c r="V381" s="1056"/>
      <c r="W381" s="1056"/>
    </row>
    <row r="382" spans="1:23" s="91" customFormat="1">
      <c r="A382" s="1362">
        <v>2</v>
      </c>
      <c r="B382" s="1364">
        <v>39843</v>
      </c>
      <c r="C382" s="1380" t="s">
        <v>566</v>
      </c>
      <c r="D382" s="1383" t="s">
        <v>603</v>
      </c>
      <c r="E382" s="1372" t="s">
        <v>19</v>
      </c>
      <c r="F382" s="1387" t="s">
        <v>242</v>
      </c>
      <c r="G382" s="1390">
        <v>6000000</v>
      </c>
      <c r="H382" s="1393" t="s">
        <v>13</v>
      </c>
      <c r="I382" s="59">
        <v>40730</v>
      </c>
      <c r="J382" s="333">
        <v>4</v>
      </c>
      <c r="K382" s="485">
        <v>1500000</v>
      </c>
      <c r="L382" s="65">
        <f t="shared" si="13"/>
        <v>4500000</v>
      </c>
      <c r="M382" s="534" t="s">
        <v>184</v>
      </c>
      <c r="N382" s="1370">
        <v>41087</v>
      </c>
      <c r="O382" s="1404" t="s">
        <v>395</v>
      </c>
      <c r="P382" s="1401" t="s">
        <v>188</v>
      </c>
      <c r="Q382" s="1393" t="s">
        <v>1283</v>
      </c>
      <c r="R382" s="1396">
        <v>300000</v>
      </c>
      <c r="U382" s="1056"/>
      <c r="V382" s="1056"/>
      <c r="W382" s="1056"/>
    </row>
    <row r="383" spans="1:23" s="91" customFormat="1">
      <c r="A383" s="1376"/>
      <c r="B383" s="1400"/>
      <c r="C383" s="1381"/>
      <c r="D383" s="1384"/>
      <c r="E383" s="1386"/>
      <c r="F383" s="1388"/>
      <c r="G383" s="1391"/>
      <c r="H383" s="1394"/>
      <c r="I383" s="59">
        <v>40835</v>
      </c>
      <c r="J383" s="333">
        <v>4</v>
      </c>
      <c r="K383" s="485">
        <v>1500000</v>
      </c>
      <c r="L383" s="65">
        <f>L382-K383</f>
        <v>3000000</v>
      </c>
      <c r="M383" s="534" t="s">
        <v>184</v>
      </c>
      <c r="N383" s="1399"/>
      <c r="O383" s="1405"/>
      <c r="P383" s="1402"/>
      <c r="Q383" s="1394"/>
      <c r="R383" s="1397"/>
      <c r="U383" s="1056"/>
      <c r="V383" s="1056"/>
      <c r="W383" s="1056"/>
    </row>
    <row r="384" spans="1:23" s="91" customFormat="1">
      <c r="A384" s="1376"/>
      <c r="B384" s="1400"/>
      <c r="C384" s="1381"/>
      <c r="D384" s="1384"/>
      <c r="E384" s="1386"/>
      <c r="F384" s="1388"/>
      <c r="G384" s="1391"/>
      <c r="H384" s="1394"/>
      <c r="I384" s="59">
        <v>40975</v>
      </c>
      <c r="J384" s="333">
        <v>4</v>
      </c>
      <c r="K384" s="485">
        <v>1500000</v>
      </c>
      <c r="L384" s="65">
        <f>L383-K384</f>
        <v>1500000</v>
      </c>
      <c r="M384" s="534" t="s">
        <v>184</v>
      </c>
      <c r="N384" s="1399"/>
      <c r="O384" s="1405"/>
      <c r="P384" s="1402"/>
      <c r="Q384" s="1394"/>
      <c r="R384" s="1397"/>
      <c r="U384" s="1056"/>
      <c r="V384" s="1056"/>
      <c r="W384" s="1056"/>
    </row>
    <row r="385" spans="1:23" s="91" customFormat="1">
      <c r="A385" s="1376"/>
      <c r="B385" s="1400"/>
      <c r="C385" s="1381"/>
      <c r="D385" s="1384"/>
      <c r="E385" s="1386"/>
      <c r="F385" s="1388"/>
      <c r="G385" s="1391"/>
      <c r="H385" s="1394"/>
      <c r="I385" s="59">
        <v>41066</v>
      </c>
      <c r="J385" s="333">
        <v>4</v>
      </c>
      <c r="K385" s="485">
        <v>1200000</v>
      </c>
      <c r="L385" s="65">
        <f>L384-K385</f>
        <v>300000</v>
      </c>
      <c r="M385" s="534" t="s">
        <v>184</v>
      </c>
      <c r="N385" s="1399"/>
      <c r="O385" s="1405"/>
      <c r="P385" s="1402"/>
      <c r="Q385" s="1394"/>
      <c r="R385" s="1397"/>
      <c r="U385" s="1056"/>
      <c r="V385" s="1056"/>
      <c r="W385" s="1056"/>
    </row>
    <row r="386" spans="1:23" s="91" customFormat="1">
      <c r="A386" s="1363"/>
      <c r="B386" s="1365"/>
      <c r="C386" s="1382"/>
      <c r="D386" s="1385"/>
      <c r="E386" s="1373"/>
      <c r="F386" s="1389"/>
      <c r="G386" s="1392"/>
      <c r="H386" s="1395"/>
      <c r="I386" s="59">
        <v>41087</v>
      </c>
      <c r="J386" s="333">
        <v>4</v>
      </c>
      <c r="K386" s="485">
        <v>300000</v>
      </c>
      <c r="L386" s="65">
        <f>L385-K386</f>
        <v>0</v>
      </c>
      <c r="M386" s="534" t="s">
        <v>184</v>
      </c>
      <c r="N386" s="1371"/>
      <c r="O386" s="1406"/>
      <c r="P386" s="1403"/>
      <c r="Q386" s="1395"/>
      <c r="R386" s="1398"/>
      <c r="U386" s="1056"/>
      <c r="V386" s="1056"/>
      <c r="W386" s="1056"/>
    </row>
    <row r="387" spans="1:23" s="91" customFormat="1">
      <c r="A387" s="801" t="s">
        <v>1912</v>
      </c>
      <c r="B387" s="83">
        <v>39843</v>
      </c>
      <c r="C387" s="368" t="s">
        <v>630</v>
      </c>
      <c r="D387" s="95" t="s">
        <v>604</v>
      </c>
      <c r="E387" s="56" t="s">
        <v>50</v>
      </c>
      <c r="F387" s="96" t="s">
        <v>395</v>
      </c>
      <c r="G387" s="86">
        <v>5498000</v>
      </c>
      <c r="H387" s="97" t="s">
        <v>13</v>
      </c>
      <c r="I387" s="59"/>
      <c r="J387" s="333"/>
      <c r="K387" s="485"/>
      <c r="L387" s="65" t="str">
        <f t="shared" si="13"/>
        <v/>
      </c>
      <c r="M387" s="76"/>
      <c r="N387" s="334"/>
      <c r="O387" s="1312"/>
      <c r="P387" s="335"/>
      <c r="Q387" s="1196"/>
      <c r="R387" s="291"/>
      <c r="U387" s="1056"/>
      <c r="V387" s="1056"/>
      <c r="W387" s="1056"/>
    </row>
    <row r="388" spans="1:23" s="91" customFormat="1">
      <c r="A388" s="801">
        <v>2</v>
      </c>
      <c r="B388" s="83">
        <v>39843</v>
      </c>
      <c r="C388" s="368" t="s">
        <v>567</v>
      </c>
      <c r="D388" s="95" t="s">
        <v>605</v>
      </c>
      <c r="E388" s="56" t="s">
        <v>58</v>
      </c>
      <c r="F388" s="96" t="s">
        <v>242</v>
      </c>
      <c r="G388" s="86">
        <v>10900000</v>
      </c>
      <c r="H388" s="97" t="s">
        <v>13</v>
      </c>
      <c r="I388" s="59">
        <v>40345</v>
      </c>
      <c r="J388" s="333">
        <v>4</v>
      </c>
      <c r="K388" s="485">
        <v>10900000</v>
      </c>
      <c r="L388" s="65">
        <f t="shared" si="13"/>
        <v>0</v>
      </c>
      <c r="M388" s="534" t="s">
        <v>184</v>
      </c>
      <c r="N388" s="334">
        <v>40345</v>
      </c>
      <c r="O388" s="1312" t="s">
        <v>395</v>
      </c>
      <c r="P388" s="771" t="s">
        <v>188</v>
      </c>
      <c r="Q388" s="1196" t="s">
        <v>1283</v>
      </c>
      <c r="R388" s="291">
        <v>545000</v>
      </c>
      <c r="U388" s="1056"/>
      <c r="V388" s="1056"/>
      <c r="W388" s="1056"/>
    </row>
    <row r="389" spans="1:23" s="91" customFormat="1">
      <c r="A389" s="801">
        <v>2</v>
      </c>
      <c r="B389" s="83">
        <v>39843</v>
      </c>
      <c r="C389" s="368" t="s">
        <v>568</v>
      </c>
      <c r="D389" s="95" t="s">
        <v>606</v>
      </c>
      <c r="E389" s="97" t="s">
        <v>602</v>
      </c>
      <c r="F389" s="96" t="s">
        <v>242</v>
      </c>
      <c r="G389" s="86">
        <v>7525000</v>
      </c>
      <c r="H389" s="97" t="s">
        <v>13</v>
      </c>
      <c r="I389" s="59"/>
      <c r="J389" s="333"/>
      <c r="K389" s="485"/>
      <c r="L389" s="65" t="str">
        <f t="shared" si="13"/>
        <v/>
      </c>
      <c r="M389" s="76"/>
      <c r="N389" s="334"/>
      <c r="O389" s="1312"/>
      <c r="P389" s="335"/>
      <c r="Q389" s="1196"/>
      <c r="R389" s="291"/>
      <c r="U389" s="1056"/>
      <c r="V389" s="1056"/>
      <c r="W389" s="1056"/>
    </row>
    <row r="390" spans="1:23" s="91" customFormat="1">
      <c r="A390" s="801" t="s">
        <v>1901</v>
      </c>
      <c r="B390" s="83">
        <v>39843</v>
      </c>
      <c r="C390" s="368" t="s">
        <v>569</v>
      </c>
      <c r="D390" s="95" t="s">
        <v>607</v>
      </c>
      <c r="E390" s="329" t="s">
        <v>145</v>
      </c>
      <c r="F390" s="96" t="s">
        <v>242</v>
      </c>
      <c r="G390" s="86">
        <v>10449000</v>
      </c>
      <c r="H390" s="97" t="s">
        <v>13</v>
      </c>
      <c r="I390" s="59">
        <v>40773</v>
      </c>
      <c r="J390" s="333">
        <v>49</v>
      </c>
      <c r="K390" s="485">
        <v>10449000</v>
      </c>
      <c r="L390" s="65">
        <f t="shared" si="13"/>
        <v>0</v>
      </c>
      <c r="M390" s="534" t="s">
        <v>184</v>
      </c>
      <c r="N390" s="334">
        <v>40773</v>
      </c>
      <c r="O390" s="1312" t="s">
        <v>395</v>
      </c>
      <c r="P390" s="771" t="s">
        <v>188</v>
      </c>
      <c r="Q390" s="1196" t="s">
        <v>1283</v>
      </c>
      <c r="R390" s="291">
        <v>522000</v>
      </c>
      <c r="U390" s="1056"/>
      <c r="V390" s="1056"/>
      <c r="W390" s="1056"/>
    </row>
    <row r="391" spans="1:23" s="91" customFormat="1">
      <c r="A391" s="801">
        <v>2</v>
      </c>
      <c r="B391" s="83">
        <v>39843</v>
      </c>
      <c r="C391" s="368" t="s">
        <v>586</v>
      </c>
      <c r="D391" s="95" t="s">
        <v>608</v>
      </c>
      <c r="E391" s="329" t="s">
        <v>136</v>
      </c>
      <c r="F391" s="96" t="s">
        <v>242</v>
      </c>
      <c r="G391" s="86">
        <v>25000000</v>
      </c>
      <c r="H391" s="97" t="s">
        <v>13</v>
      </c>
      <c r="I391" s="59"/>
      <c r="J391" s="333"/>
      <c r="K391" s="485"/>
      <c r="L391" s="65" t="str">
        <f t="shared" si="13"/>
        <v/>
      </c>
      <c r="M391" s="76"/>
      <c r="N391" s="334"/>
      <c r="O391" s="1312"/>
      <c r="P391" s="335"/>
      <c r="Q391" s="1196"/>
      <c r="R391" s="291"/>
      <c r="U391" s="1056"/>
      <c r="V391" s="1056"/>
      <c r="W391" s="1056"/>
    </row>
    <row r="392" spans="1:23" s="91" customFormat="1">
      <c r="A392" s="801" t="s">
        <v>1901</v>
      </c>
      <c r="B392" s="83">
        <v>39843</v>
      </c>
      <c r="C392" s="368" t="s">
        <v>587</v>
      </c>
      <c r="D392" s="95" t="s">
        <v>609</v>
      </c>
      <c r="E392" s="71" t="s">
        <v>111</v>
      </c>
      <c r="F392" s="96" t="s">
        <v>242</v>
      </c>
      <c r="G392" s="86">
        <v>8950000</v>
      </c>
      <c r="H392" s="97" t="s">
        <v>13</v>
      </c>
      <c r="I392" s="59">
        <v>40766</v>
      </c>
      <c r="J392" s="333">
        <v>49</v>
      </c>
      <c r="K392" s="485">
        <v>8950000</v>
      </c>
      <c r="L392" s="65">
        <f t="shared" si="13"/>
        <v>0</v>
      </c>
      <c r="M392" s="534" t="s">
        <v>184</v>
      </c>
      <c r="N392" s="334">
        <v>40766</v>
      </c>
      <c r="O392" s="1312" t="s">
        <v>395</v>
      </c>
      <c r="P392" s="771" t="s">
        <v>188</v>
      </c>
      <c r="Q392" s="1196" t="s">
        <v>1283</v>
      </c>
      <c r="R392" s="291">
        <v>450000</v>
      </c>
      <c r="U392" s="1056"/>
      <c r="V392" s="1056"/>
      <c r="W392" s="1056"/>
    </row>
    <row r="393" spans="1:23" s="91" customFormat="1">
      <c r="A393" s="801">
        <v>2</v>
      </c>
      <c r="B393" s="83">
        <v>39843</v>
      </c>
      <c r="C393" s="368" t="s">
        <v>588</v>
      </c>
      <c r="D393" s="95" t="s">
        <v>610</v>
      </c>
      <c r="E393" s="75" t="s">
        <v>220</v>
      </c>
      <c r="F393" s="96" t="s">
        <v>242</v>
      </c>
      <c r="G393" s="86">
        <v>12639000</v>
      </c>
      <c r="H393" s="97" t="s">
        <v>13</v>
      </c>
      <c r="I393" s="59"/>
      <c r="J393" s="333"/>
      <c r="K393" s="485"/>
      <c r="L393" s="65" t="str">
        <f t="shared" si="13"/>
        <v/>
      </c>
      <c r="M393" s="76"/>
      <c r="N393" s="334"/>
      <c r="O393" s="1312"/>
      <c r="P393" s="335"/>
      <c r="Q393" s="1196"/>
      <c r="R393" s="291"/>
      <c r="U393" s="1056"/>
      <c r="V393" s="1056"/>
      <c r="W393" s="1056"/>
    </row>
    <row r="394" spans="1:23" s="91" customFormat="1">
      <c r="A394" s="801" t="s">
        <v>1904</v>
      </c>
      <c r="B394" s="83">
        <v>39843</v>
      </c>
      <c r="C394" s="368" t="s">
        <v>589</v>
      </c>
      <c r="D394" s="95" t="s">
        <v>611</v>
      </c>
      <c r="E394" s="56" t="s">
        <v>28</v>
      </c>
      <c r="F394" s="96" t="s">
        <v>242</v>
      </c>
      <c r="G394" s="86">
        <v>110000000</v>
      </c>
      <c r="H394" s="97" t="s">
        <v>13</v>
      </c>
      <c r="I394" s="59">
        <v>40801</v>
      </c>
      <c r="J394" s="333">
        <v>50</v>
      </c>
      <c r="K394" s="485">
        <v>110000000</v>
      </c>
      <c r="L394" s="65">
        <f t="shared" si="13"/>
        <v>0</v>
      </c>
      <c r="M394" s="534" t="s">
        <v>184</v>
      </c>
      <c r="N394" s="334">
        <v>40801</v>
      </c>
      <c r="O394" s="1312" t="s">
        <v>395</v>
      </c>
      <c r="P394" s="771" t="s">
        <v>188</v>
      </c>
      <c r="Q394" s="1196" t="s">
        <v>1283</v>
      </c>
      <c r="R394" s="291">
        <v>5500000</v>
      </c>
      <c r="U394" s="1056"/>
      <c r="V394" s="1056"/>
      <c r="W394" s="1056"/>
    </row>
    <row r="395" spans="1:23" s="91" customFormat="1">
      <c r="A395" s="801" t="s">
        <v>1904</v>
      </c>
      <c r="B395" s="83">
        <v>39843</v>
      </c>
      <c r="C395" s="368" t="s">
        <v>628</v>
      </c>
      <c r="D395" s="95" t="s">
        <v>612</v>
      </c>
      <c r="E395" s="329" t="s">
        <v>125</v>
      </c>
      <c r="F395" s="96" t="s">
        <v>242</v>
      </c>
      <c r="G395" s="86">
        <v>3674000</v>
      </c>
      <c r="H395" s="97" t="s">
        <v>13</v>
      </c>
      <c r="I395" s="59">
        <v>40808</v>
      </c>
      <c r="J395" s="333">
        <v>50</v>
      </c>
      <c r="K395" s="485">
        <v>3674000</v>
      </c>
      <c r="L395" s="65">
        <f t="shared" si="13"/>
        <v>0</v>
      </c>
      <c r="M395" s="534" t="s">
        <v>184</v>
      </c>
      <c r="N395" s="334">
        <v>40808</v>
      </c>
      <c r="O395" s="1312" t="s">
        <v>395</v>
      </c>
      <c r="P395" s="771" t="s">
        <v>188</v>
      </c>
      <c r="Q395" s="1196" t="s">
        <v>1283</v>
      </c>
      <c r="R395" s="291">
        <v>184000</v>
      </c>
      <c r="U395" s="1056"/>
      <c r="V395" s="1056"/>
      <c r="W395" s="1056"/>
    </row>
    <row r="396" spans="1:23" s="91" customFormat="1">
      <c r="A396" s="801">
        <v>2</v>
      </c>
      <c r="B396" s="83">
        <v>39843</v>
      </c>
      <c r="C396" s="368" t="s">
        <v>590</v>
      </c>
      <c r="D396" s="95" t="s">
        <v>613</v>
      </c>
      <c r="E396" s="97" t="s">
        <v>614</v>
      </c>
      <c r="F396" s="96" t="s">
        <v>242</v>
      </c>
      <c r="G396" s="86">
        <v>2568000</v>
      </c>
      <c r="H396" s="97" t="s">
        <v>13</v>
      </c>
      <c r="I396" s="59"/>
      <c r="J396" s="333"/>
      <c r="K396" s="485"/>
      <c r="L396" s="65" t="str">
        <f t="shared" si="13"/>
        <v/>
      </c>
      <c r="M396" s="76"/>
      <c r="N396" s="334"/>
      <c r="O396" s="1312"/>
      <c r="P396" s="335"/>
      <c r="Q396" s="1196"/>
      <c r="R396" s="291"/>
      <c r="U396" s="1056"/>
      <c r="V396" s="1056"/>
      <c r="W396" s="1056"/>
    </row>
    <row r="397" spans="1:23" s="91" customFormat="1">
      <c r="A397" s="801" t="s">
        <v>1901</v>
      </c>
      <c r="B397" s="83">
        <v>39843</v>
      </c>
      <c r="C397" s="368" t="s">
        <v>591</v>
      </c>
      <c r="D397" s="95" t="s">
        <v>615</v>
      </c>
      <c r="E397" s="71" t="s">
        <v>111</v>
      </c>
      <c r="F397" s="96" t="s">
        <v>242</v>
      </c>
      <c r="G397" s="86">
        <v>8750000</v>
      </c>
      <c r="H397" s="97" t="s">
        <v>13</v>
      </c>
      <c r="I397" s="59">
        <v>40766</v>
      </c>
      <c r="J397" s="333">
        <v>49</v>
      </c>
      <c r="K397" s="485">
        <v>8750000</v>
      </c>
      <c r="L397" s="65">
        <f t="shared" si="13"/>
        <v>0</v>
      </c>
      <c r="M397" s="534" t="s">
        <v>184</v>
      </c>
      <c r="N397" s="334">
        <v>40766</v>
      </c>
      <c r="O397" s="1312" t="s">
        <v>395</v>
      </c>
      <c r="P397" s="771" t="s">
        <v>188</v>
      </c>
      <c r="Q397" s="1196" t="s">
        <v>1283</v>
      </c>
      <c r="R397" s="291">
        <v>438000</v>
      </c>
      <c r="U397" s="1056"/>
      <c r="V397" s="1056"/>
      <c r="W397" s="1056"/>
    </row>
    <row r="398" spans="1:23" s="91" customFormat="1" ht="44.25" customHeight="1">
      <c r="A398" s="1265" t="s">
        <v>1922</v>
      </c>
      <c r="B398" s="1267">
        <v>39843</v>
      </c>
      <c r="C398" s="1272" t="s">
        <v>1295</v>
      </c>
      <c r="D398" s="1272" t="s">
        <v>616</v>
      </c>
      <c r="E398" s="1268" t="s">
        <v>39</v>
      </c>
      <c r="F398" s="92" t="s">
        <v>242</v>
      </c>
      <c r="G398" s="1274">
        <v>6633000</v>
      </c>
      <c r="H398" s="1262" t="s">
        <v>13</v>
      </c>
      <c r="I398" s="764">
        <v>40759</v>
      </c>
      <c r="J398" s="772">
        <v>49</v>
      </c>
      <c r="K398" s="773">
        <v>6633000</v>
      </c>
      <c r="L398" s="1343">
        <f t="shared" si="13"/>
        <v>0</v>
      </c>
      <c r="M398" s="534" t="s">
        <v>184</v>
      </c>
      <c r="N398" s="1283">
        <v>40759</v>
      </c>
      <c r="O398" s="1312" t="s">
        <v>395</v>
      </c>
      <c r="P398" s="335" t="s">
        <v>188</v>
      </c>
      <c r="Q398" s="1196" t="s">
        <v>1283</v>
      </c>
      <c r="R398" s="774">
        <v>332000</v>
      </c>
      <c r="U398" s="1056"/>
      <c r="V398" s="1056"/>
      <c r="W398" s="1056"/>
    </row>
    <row r="399" spans="1:23" s="91" customFormat="1">
      <c r="A399" s="801">
        <v>2</v>
      </c>
      <c r="B399" s="83">
        <v>39843</v>
      </c>
      <c r="C399" s="368" t="s">
        <v>592</v>
      </c>
      <c r="D399" s="95" t="s">
        <v>450</v>
      </c>
      <c r="E399" s="56" t="s">
        <v>35</v>
      </c>
      <c r="F399" s="96" t="s">
        <v>242</v>
      </c>
      <c r="G399" s="86">
        <v>5800000</v>
      </c>
      <c r="H399" s="97" t="s">
        <v>13</v>
      </c>
      <c r="I399" s="59">
        <v>40730</v>
      </c>
      <c r="J399" s="333">
        <v>4</v>
      </c>
      <c r="K399" s="485">
        <v>5800000</v>
      </c>
      <c r="L399" s="65">
        <f t="shared" si="13"/>
        <v>0</v>
      </c>
      <c r="M399" s="534" t="s">
        <v>184</v>
      </c>
      <c r="N399" s="334">
        <v>40730</v>
      </c>
      <c r="O399" s="1312" t="s">
        <v>395</v>
      </c>
      <c r="P399" s="335" t="s">
        <v>188</v>
      </c>
      <c r="Q399" s="1196" t="s">
        <v>1283</v>
      </c>
      <c r="R399" s="291">
        <v>290000</v>
      </c>
      <c r="U399" s="1056"/>
      <c r="V399" s="1056"/>
      <c r="W399" s="1056"/>
    </row>
    <row r="400" spans="1:23" s="91" customFormat="1">
      <c r="A400" s="801">
        <v>2</v>
      </c>
      <c r="B400" s="83">
        <v>39843</v>
      </c>
      <c r="C400" s="368" t="s">
        <v>629</v>
      </c>
      <c r="D400" s="95" t="s">
        <v>617</v>
      </c>
      <c r="E400" s="56" t="s">
        <v>46</v>
      </c>
      <c r="F400" s="96" t="s">
        <v>242</v>
      </c>
      <c r="G400" s="86">
        <v>4000000</v>
      </c>
      <c r="H400" s="97" t="s">
        <v>13</v>
      </c>
      <c r="I400" s="59">
        <v>40289</v>
      </c>
      <c r="J400" s="333">
        <v>4</v>
      </c>
      <c r="K400" s="485">
        <v>4000000</v>
      </c>
      <c r="L400" s="65">
        <f t="shared" si="13"/>
        <v>0</v>
      </c>
      <c r="M400" s="534" t="s">
        <v>184</v>
      </c>
      <c r="N400" s="334">
        <v>40289</v>
      </c>
      <c r="O400" s="1312" t="s">
        <v>395</v>
      </c>
      <c r="P400" s="335" t="s">
        <v>188</v>
      </c>
      <c r="Q400" s="1196" t="s">
        <v>1283</v>
      </c>
      <c r="R400" s="291">
        <v>200000</v>
      </c>
      <c r="U400" s="1056"/>
      <c r="V400" s="1056"/>
      <c r="W400" s="1056"/>
    </row>
    <row r="401" spans="1:23" s="91" customFormat="1">
      <c r="A401" s="801" t="s">
        <v>1901</v>
      </c>
      <c r="B401" s="83">
        <v>39843</v>
      </c>
      <c r="C401" s="368" t="s">
        <v>593</v>
      </c>
      <c r="D401" s="95" t="s">
        <v>618</v>
      </c>
      <c r="E401" s="75" t="s">
        <v>282</v>
      </c>
      <c r="F401" s="96" t="s">
        <v>242</v>
      </c>
      <c r="G401" s="86">
        <v>10000000</v>
      </c>
      <c r="H401" s="97" t="s">
        <v>13</v>
      </c>
      <c r="I401" s="59">
        <v>40801</v>
      </c>
      <c r="J401" s="333">
        <v>49</v>
      </c>
      <c r="K401" s="485">
        <v>10000000</v>
      </c>
      <c r="L401" s="65">
        <f t="shared" si="13"/>
        <v>0</v>
      </c>
      <c r="M401" s="534" t="s">
        <v>184</v>
      </c>
      <c r="N401" s="334">
        <v>40801</v>
      </c>
      <c r="O401" s="1312" t="s">
        <v>395</v>
      </c>
      <c r="P401" s="335" t="s">
        <v>188</v>
      </c>
      <c r="Q401" s="1196" t="s">
        <v>1283</v>
      </c>
      <c r="R401" s="291">
        <v>500000</v>
      </c>
      <c r="U401" s="1056"/>
      <c r="V401" s="1056"/>
      <c r="W401" s="1056"/>
    </row>
    <row r="402" spans="1:23" s="91" customFormat="1">
      <c r="A402" s="801" t="s">
        <v>1901</v>
      </c>
      <c r="B402" s="83">
        <v>39843</v>
      </c>
      <c r="C402" s="368" t="s">
        <v>594</v>
      </c>
      <c r="D402" s="95" t="s">
        <v>619</v>
      </c>
      <c r="E402" s="56" t="s">
        <v>31</v>
      </c>
      <c r="F402" s="96" t="s">
        <v>242</v>
      </c>
      <c r="G402" s="86">
        <v>4734000</v>
      </c>
      <c r="H402" s="97" t="s">
        <v>13</v>
      </c>
      <c r="I402" s="59">
        <v>40766</v>
      </c>
      <c r="J402" s="333">
        <v>49</v>
      </c>
      <c r="K402" s="485">
        <v>4734000</v>
      </c>
      <c r="L402" s="65">
        <f t="shared" ref="L402:L438" si="14">IF($K402&lt;&gt;0,$G402-$K402,"")</f>
        <v>0</v>
      </c>
      <c r="M402" s="534" t="s">
        <v>184</v>
      </c>
      <c r="N402" s="334">
        <v>40766</v>
      </c>
      <c r="O402" s="1312" t="s">
        <v>395</v>
      </c>
      <c r="P402" s="771" t="s">
        <v>188</v>
      </c>
      <c r="Q402" s="1196" t="s">
        <v>1283</v>
      </c>
      <c r="R402" s="291">
        <v>237000</v>
      </c>
      <c r="U402" s="1056"/>
      <c r="V402" s="1056"/>
      <c r="W402" s="1056"/>
    </row>
    <row r="403" spans="1:23" s="91" customFormat="1">
      <c r="A403" s="801">
        <v>2</v>
      </c>
      <c r="B403" s="83">
        <v>39843</v>
      </c>
      <c r="C403" s="368" t="s">
        <v>595</v>
      </c>
      <c r="D403" s="95" t="s">
        <v>620</v>
      </c>
      <c r="E403" s="56" t="s">
        <v>25</v>
      </c>
      <c r="F403" s="96" t="s">
        <v>242</v>
      </c>
      <c r="G403" s="86">
        <v>7700000</v>
      </c>
      <c r="H403" s="97" t="s">
        <v>13</v>
      </c>
      <c r="I403" s="59"/>
      <c r="J403" s="333"/>
      <c r="K403" s="485"/>
      <c r="L403" s="65" t="str">
        <f t="shared" si="14"/>
        <v/>
      </c>
      <c r="M403" s="76"/>
      <c r="N403" s="334"/>
      <c r="O403" s="1312"/>
      <c r="P403" s="335"/>
      <c r="Q403" s="1196"/>
      <c r="R403" s="291"/>
      <c r="U403" s="1056"/>
      <c r="V403" s="1056"/>
      <c r="W403" s="1056"/>
    </row>
    <row r="404" spans="1:23" s="91" customFormat="1">
      <c r="A404" s="801">
        <v>2</v>
      </c>
      <c r="B404" s="83">
        <v>39843</v>
      </c>
      <c r="C404" s="368" t="s">
        <v>596</v>
      </c>
      <c r="D404" s="95" t="s">
        <v>621</v>
      </c>
      <c r="E404" s="56" t="s">
        <v>41</v>
      </c>
      <c r="F404" s="96" t="s">
        <v>242</v>
      </c>
      <c r="G404" s="86">
        <v>4609000</v>
      </c>
      <c r="H404" s="97" t="s">
        <v>13</v>
      </c>
      <c r="I404" s="59"/>
      <c r="J404" s="333"/>
      <c r="K404" s="485"/>
      <c r="L404" s="65" t="str">
        <f t="shared" si="14"/>
        <v/>
      </c>
      <c r="M404" s="76"/>
      <c r="N404" s="334"/>
      <c r="O404" s="1312"/>
      <c r="P404" s="335"/>
      <c r="Q404" s="1196"/>
      <c r="R404" s="291"/>
      <c r="U404" s="1056"/>
      <c r="V404" s="1056"/>
      <c r="W404" s="1056"/>
    </row>
    <row r="405" spans="1:23" s="91" customFormat="1">
      <c r="A405" s="801" t="s">
        <v>1904</v>
      </c>
      <c r="B405" s="83">
        <v>39843</v>
      </c>
      <c r="C405" s="368" t="s">
        <v>597</v>
      </c>
      <c r="D405" s="95" t="s">
        <v>622</v>
      </c>
      <c r="E405" s="329" t="s">
        <v>131</v>
      </c>
      <c r="F405" s="96" t="s">
        <v>242</v>
      </c>
      <c r="G405" s="86">
        <v>2600000</v>
      </c>
      <c r="H405" s="97" t="s">
        <v>13</v>
      </c>
      <c r="I405" s="59">
        <v>40801</v>
      </c>
      <c r="J405" s="333">
        <v>50</v>
      </c>
      <c r="K405" s="485">
        <v>2600000</v>
      </c>
      <c r="L405" s="65">
        <f t="shared" si="14"/>
        <v>0</v>
      </c>
      <c r="M405" s="534" t="s">
        <v>184</v>
      </c>
      <c r="N405" s="334">
        <v>40801</v>
      </c>
      <c r="O405" s="1312" t="s">
        <v>395</v>
      </c>
      <c r="P405" s="771" t="s">
        <v>188</v>
      </c>
      <c r="Q405" s="1196" t="s">
        <v>1283</v>
      </c>
      <c r="R405" s="291">
        <v>130000</v>
      </c>
      <c r="U405" s="1056"/>
      <c r="V405" s="1056"/>
      <c r="W405" s="1056"/>
    </row>
    <row r="406" spans="1:23" s="91" customFormat="1">
      <c r="A406" s="801"/>
      <c r="B406" s="1311">
        <v>39850</v>
      </c>
      <c r="C406" s="368" t="s">
        <v>1351</v>
      </c>
      <c r="D406" s="95" t="s">
        <v>653</v>
      </c>
      <c r="E406" s="75" t="s">
        <v>240</v>
      </c>
      <c r="F406" s="96" t="s">
        <v>287</v>
      </c>
      <c r="G406" s="86">
        <v>16000000</v>
      </c>
      <c r="H406" s="97" t="s">
        <v>13</v>
      </c>
      <c r="I406" s="59">
        <v>40730</v>
      </c>
      <c r="J406" s="98">
        <v>4</v>
      </c>
      <c r="K406" s="485">
        <v>16000000</v>
      </c>
      <c r="L406" s="65">
        <f t="shared" si="14"/>
        <v>0</v>
      </c>
      <c r="M406" s="76" t="s">
        <v>1019</v>
      </c>
      <c r="N406" s="1325">
        <v>40751</v>
      </c>
      <c r="O406" s="1312" t="s">
        <v>1019</v>
      </c>
      <c r="P406" s="99"/>
      <c r="Q406" s="1196" t="s">
        <v>1283</v>
      </c>
      <c r="R406" s="291">
        <v>1000000</v>
      </c>
      <c r="U406" s="1056"/>
      <c r="V406" s="1056"/>
      <c r="W406" s="1056"/>
    </row>
    <row r="407" spans="1:23" s="367" customFormat="1" ht="28.5">
      <c r="A407" s="1362"/>
      <c r="B407" s="1377">
        <v>39850</v>
      </c>
      <c r="C407" s="1380" t="s">
        <v>679</v>
      </c>
      <c r="D407" s="1383" t="s">
        <v>654</v>
      </c>
      <c r="E407" s="1372" t="s">
        <v>46</v>
      </c>
      <c r="F407" s="1387" t="s">
        <v>287</v>
      </c>
      <c r="G407" s="1390">
        <v>59000000</v>
      </c>
      <c r="H407" s="1393" t="s">
        <v>13</v>
      </c>
      <c r="I407" s="59">
        <v>40394</v>
      </c>
      <c r="J407" s="98">
        <v>4</v>
      </c>
      <c r="K407" s="485">
        <v>20000000</v>
      </c>
      <c r="L407" s="65">
        <f t="shared" si="14"/>
        <v>39000000</v>
      </c>
      <c r="M407" s="76" t="s">
        <v>190</v>
      </c>
      <c r="N407" s="1426">
        <v>40968</v>
      </c>
      <c r="O407" s="1404" t="s">
        <v>1019</v>
      </c>
      <c r="P407" s="1428"/>
      <c r="Q407" s="1393" t="s">
        <v>1283</v>
      </c>
      <c r="R407" s="1396">
        <v>2800000</v>
      </c>
      <c r="U407" s="1056"/>
      <c r="V407" s="1056"/>
      <c r="W407" s="1056"/>
    </row>
    <row r="408" spans="1:23" s="367" customFormat="1" ht="28.5">
      <c r="A408" s="1376"/>
      <c r="B408" s="1378"/>
      <c r="C408" s="1381"/>
      <c r="D408" s="1384"/>
      <c r="E408" s="1386"/>
      <c r="F408" s="1388"/>
      <c r="G408" s="1391"/>
      <c r="H408" s="1394"/>
      <c r="I408" s="59">
        <v>40618</v>
      </c>
      <c r="J408" s="98">
        <v>4</v>
      </c>
      <c r="K408" s="485">
        <v>20000000</v>
      </c>
      <c r="L408" s="65">
        <f>L407-K408</f>
        <v>19000000</v>
      </c>
      <c r="M408" s="76" t="s">
        <v>190</v>
      </c>
      <c r="N408" s="1442"/>
      <c r="O408" s="1405"/>
      <c r="P408" s="1586"/>
      <c r="Q408" s="1394"/>
      <c r="R408" s="1397"/>
      <c r="U408" s="1056"/>
      <c r="V408" s="1056"/>
      <c r="W408" s="1056"/>
    </row>
    <row r="409" spans="1:23" s="367" customFormat="1" ht="20.25" customHeight="1">
      <c r="A409" s="1363"/>
      <c r="B409" s="1379"/>
      <c r="C409" s="1382"/>
      <c r="D409" s="1385"/>
      <c r="E409" s="1373"/>
      <c r="F409" s="1389"/>
      <c r="G409" s="1392"/>
      <c r="H409" s="1395"/>
      <c r="I409" s="59">
        <v>40947</v>
      </c>
      <c r="J409" s="98">
        <v>4</v>
      </c>
      <c r="K409" s="485">
        <v>19000000</v>
      </c>
      <c r="L409" s="65">
        <f>L408-K409</f>
        <v>0</v>
      </c>
      <c r="M409" s="76" t="s">
        <v>1019</v>
      </c>
      <c r="N409" s="1427"/>
      <c r="O409" s="1406"/>
      <c r="P409" s="1429"/>
      <c r="Q409" s="1395"/>
      <c r="R409" s="1398"/>
      <c r="U409" s="1056"/>
      <c r="V409" s="1056"/>
      <c r="W409" s="1056"/>
    </row>
    <row r="410" spans="1:23" s="91" customFormat="1">
      <c r="A410" s="801"/>
      <c r="B410" s="1311">
        <v>39850</v>
      </c>
      <c r="C410" s="368" t="s">
        <v>631</v>
      </c>
      <c r="D410" s="95" t="s">
        <v>655</v>
      </c>
      <c r="E410" s="329" t="s">
        <v>134</v>
      </c>
      <c r="F410" s="96" t="s">
        <v>287</v>
      </c>
      <c r="G410" s="86">
        <v>6785000</v>
      </c>
      <c r="H410" s="97" t="s">
        <v>13</v>
      </c>
      <c r="I410" s="59"/>
      <c r="J410" s="98"/>
      <c r="K410" s="485"/>
      <c r="L410" s="65" t="str">
        <f t="shared" si="14"/>
        <v/>
      </c>
      <c r="M410" s="76"/>
      <c r="N410" s="1325"/>
      <c r="O410" s="1312"/>
      <c r="P410" s="99"/>
      <c r="Q410" s="1196"/>
      <c r="R410" s="291"/>
      <c r="U410" s="1056"/>
      <c r="V410" s="1056"/>
      <c r="W410" s="1056"/>
    </row>
    <row r="411" spans="1:23" s="367" customFormat="1" ht="28.5">
      <c r="A411" s="801" t="s">
        <v>1535</v>
      </c>
      <c r="B411" s="1311">
        <v>39850</v>
      </c>
      <c r="C411" s="368" t="s">
        <v>632</v>
      </c>
      <c r="D411" s="95" t="s">
        <v>656</v>
      </c>
      <c r="E411" s="56" t="s">
        <v>78</v>
      </c>
      <c r="F411" s="96" t="s">
        <v>287</v>
      </c>
      <c r="G411" s="86">
        <v>5000000</v>
      </c>
      <c r="H411" s="97" t="s">
        <v>13</v>
      </c>
      <c r="I411" s="59">
        <v>40450</v>
      </c>
      <c r="J411" s="98">
        <v>4</v>
      </c>
      <c r="K411" s="485">
        <v>5000000</v>
      </c>
      <c r="L411" s="65">
        <f t="shared" si="14"/>
        <v>0</v>
      </c>
      <c r="M411" s="76" t="s">
        <v>1019</v>
      </c>
      <c r="N411" s="1325"/>
      <c r="O411" s="1312"/>
      <c r="P411" s="99"/>
      <c r="Q411" s="1196"/>
      <c r="R411" s="291"/>
      <c r="U411" s="1056"/>
      <c r="V411" s="1056"/>
      <c r="W411" s="1056"/>
    </row>
    <row r="412" spans="1:23" s="91" customFormat="1">
      <c r="A412" s="801"/>
      <c r="B412" s="1311">
        <v>39850</v>
      </c>
      <c r="C412" s="368" t="s">
        <v>633</v>
      </c>
      <c r="D412" s="95" t="s">
        <v>657</v>
      </c>
      <c r="E412" s="56" t="s">
        <v>12</v>
      </c>
      <c r="F412" s="96" t="s">
        <v>287</v>
      </c>
      <c r="G412" s="86">
        <v>4000000</v>
      </c>
      <c r="H412" s="97" t="s">
        <v>13</v>
      </c>
      <c r="I412" s="59"/>
      <c r="J412" s="98"/>
      <c r="K412" s="485"/>
      <c r="L412" s="65" t="str">
        <f t="shared" si="14"/>
        <v/>
      </c>
      <c r="M412" s="76"/>
      <c r="N412" s="1325"/>
      <c r="O412" s="1312"/>
      <c r="P412" s="99"/>
      <c r="Q412" s="1196"/>
      <c r="R412" s="291"/>
      <c r="U412" s="1056"/>
      <c r="V412" s="1056"/>
      <c r="W412" s="1056"/>
    </row>
    <row r="413" spans="1:23" s="91" customFormat="1">
      <c r="A413" s="801"/>
      <c r="B413" s="1311">
        <v>39850</v>
      </c>
      <c r="C413" s="368" t="s">
        <v>634</v>
      </c>
      <c r="D413" s="95" t="s">
        <v>658</v>
      </c>
      <c r="E413" s="97" t="s">
        <v>659</v>
      </c>
      <c r="F413" s="96" t="s">
        <v>287</v>
      </c>
      <c r="G413" s="86">
        <v>4781000</v>
      </c>
      <c r="H413" s="97" t="s">
        <v>13</v>
      </c>
      <c r="I413" s="59"/>
      <c r="J413" s="98"/>
      <c r="K413" s="485"/>
      <c r="L413" s="65" t="str">
        <f t="shared" si="14"/>
        <v/>
      </c>
      <c r="M413" s="76"/>
      <c r="N413" s="1325"/>
      <c r="O413" s="1312"/>
      <c r="P413" s="99"/>
      <c r="Q413" s="1196"/>
      <c r="R413" s="291"/>
      <c r="U413" s="1056"/>
      <c r="V413" s="1056"/>
      <c r="W413" s="1056"/>
    </row>
    <row r="414" spans="1:23" s="367" customFormat="1" ht="28.5">
      <c r="A414" s="801" t="s">
        <v>1459</v>
      </c>
      <c r="B414" s="1311">
        <v>39850</v>
      </c>
      <c r="C414" s="368" t="s">
        <v>635</v>
      </c>
      <c r="D414" s="95" t="s">
        <v>660</v>
      </c>
      <c r="E414" s="56" t="s">
        <v>23</v>
      </c>
      <c r="F414" s="96" t="s">
        <v>395</v>
      </c>
      <c r="G414" s="86">
        <v>3000000</v>
      </c>
      <c r="H414" s="97" t="s">
        <v>13</v>
      </c>
      <c r="I414" s="59">
        <v>40403</v>
      </c>
      <c r="J414" s="98">
        <v>4</v>
      </c>
      <c r="K414" s="485">
        <v>3000000</v>
      </c>
      <c r="L414" s="65">
        <f t="shared" si="14"/>
        <v>0</v>
      </c>
      <c r="M414" s="356" t="s">
        <v>334</v>
      </c>
      <c r="N414" s="357" t="s">
        <v>334</v>
      </c>
      <c r="O414" s="1312" t="s">
        <v>334</v>
      </c>
      <c r="P414" s="358"/>
      <c r="Q414" s="1195" t="s">
        <v>1226</v>
      </c>
      <c r="R414" s="291" t="s">
        <v>334</v>
      </c>
      <c r="U414" s="1056"/>
      <c r="V414" s="1056"/>
      <c r="W414" s="1056"/>
    </row>
    <row r="415" spans="1:23" s="91" customFormat="1">
      <c r="A415" s="801">
        <v>2</v>
      </c>
      <c r="B415" s="1311">
        <v>39850</v>
      </c>
      <c r="C415" s="368" t="s">
        <v>636</v>
      </c>
      <c r="D415" s="95" t="s">
        <v>661</v>
      </c>
      <c r="E415" s="71" t="s">
        <v>111</v>
      </c>
      <c r="F415" s="96" t="s">
        <v>242</v>
      </c>
      <c r="G415" s="86">
        <v>301000</v>
      </c>
      <c r="H415" s="97" t="s">
        <v>13</v>
      </c>
      <c r="I415" s="59"/>
      <c r="J415" s="98"/>
      <c r="K415" s="485"/>
      <c r="L415" s="65" t="str">
        <f t="shared" si="14"/>
        <v/>
      </c>
      <c r="M415" s="76"/>
      <c r="N415" s="1325"/>
      <c r="O415" s="1312"/>
      <c r="P415" s="99"/>
      <c r="Q415" s="1196"/>
      <c r="R415" s="291"/>
      <c r="U415" s="1056"/>
      <c r="V415" s="1056"/>
      <c r="W415" s="1056"/>
    </row>
    <row r="416" spans="1:23" s="91" customFormat="1">
      <c r="A416" s="1362">
        <v>2</v>
      </c>
      <c r="B416" s="1377">
        <v>39850</v>
      </c>
      <c r="C416" s="1380" t="s">
        <v>637</v>
      </c>
      <c r="D416" s="1413" t="s">
        <v>662</v>
      </c>
      <c r="E416" s="1372" t="s">
        <v>56</v>
      </c>
      <c r="F416" s="1411" t="s">
        <v>242</v>
      </c>
      <c r="G416" s="1390">
        <v>15568000</v>
      </c>
      <c r="H416" s="1393" t="s">
        <v>13</v>
      </c>
      <c r="I416" s="59">
        <v>40557</v>
      </c>
      <c r="J416" s="98">
        <v>4</v>
      </c>
      <c r="K416" s="485">
        <v>4000000</v>
      </c>
      <c r="L416" s="65">
        <f t="shared" si="14"/>
        <v>11568000</v>
      </c>
      <c r="M416" s="534" t="s">
        <v>184</v>
      </c>
      <c r="N416" s="1426">
        <v>40618</v>
      </c>
      <c r="O416" s="1404" t="s">
        <v>395</v>
      </c>
      <c r="P416" s="1428" t="s">
        <v>188</v>
      </c>
      <c r="Q416" s="1393" t="s">
        <v>1283</v>
      </c>
      <c r="R416" s="1396">
        <v>778000</v>
      </c>
      <c r="U416" s="1056"/>
      <c r="V416" s="1056"/>
      <c r="W416" s="1056"/>
    </row>
    <row r="417" spans="1:23" s="91" customFormat="1">
      <c r="A417" s="1363"/>
      <c r="B417" s="1379"/>
      <c r="C417" s="1382"/>
      <c r="D417" s="1414"/>
      <c r="E417" s="1373"/>
      <c r="F417" s="1412"/>
      <c r="G417" s="1392"/>
      <c r="H417" s="1395"/>
      <c r="I417" s="59">
        <v>40618</v>
      </c>
      <c r="J417" s="98">
        <v>4</v>
      </c>
      <c r="K417" s="485">
        <f>L416</f>
        <v>11568000</v>
      </c>
      <c r="L417" s="65">
        <v>0</v>
      </c>
      <c r="M417" s="534" t="s">
        <v>184</v>
      </c>
      <c r="N417" s="1427"/>
      <c r="O417" s="1406"/>
      <c r="P417" s="1429"/>
      <c r="Q417" s="1395"/>
      <c r="R417" s="1398"/>
      <c r="U417" s="1056"/>
      <c r="V417" s="1056"/>
      <c r="W417" s="1056"/>
    </row>
    <row r="418" spans="1:23" s="91" customFormat="1">
      <c r="A418" s="801">
        <v>2</v>
      </c>
      <c r="B418" s="1311">
        <v>39850</v>
      </c>
      <c r="C418" s="368" t="s">
        <v>638</v>
      </c>
      <c r="D418" s="95" t="s">
        <v>663</v>
      </c>
      <c r="E418" s="56" t="s">
        <v>19</v>
      </c>
      <c r="F418" s="96" t="s">
        <v>242</v>
      </c>
      <c r="G418" s="86">
        <v>2861000</v>
      </c>
      <c r="H418" s="97" t="s">
        <v>13</v>
      </c>
      <c r="I418" s="59"/>
      <c r="J418" s="98"/>
      <c r="K418" s="485"/>
      <c r="L418" s="65" t="str">
        <f t="shared" si="14"/>
        <v/>
      </c>
      <c r="M418" s="76"/>
      <c r="N418" s="1325"/>
      <c r="O418" s="1312"/>
      <c r="P418" s="99"/>
      <c r="Q418" s="1196"/>
      <c r="R418" s="291"/>
      <c r="U418" s="1056"/>
      <c r="V418" s="1056"/>
      <c r="W418" s="1056"/>
    </row>
    <row r="419" spans="1:23" s="91" customFormat="1">
      <c r="A419" s="801">
        <v>2</v>
      </c>
      <c r="B419" s="1311">
        <v>39850</v>
      </c>
      <c r="C419" s="368" t="s">
        <v>639</v>
      </c>
      <c r="D419" s="95" t="s">
        <v>664</v>
      </c>
      <c r="E419" s="97" t="s">
        <v>602</v>
      </c>
      <c r="F419" s="96" t="s">
        <v>242</v>
      </c>
      <c r="G419" s="86">
        <v>5000000</v>
      </c>
      <c r="H419" s="97" t="s">
        <v>13</v>
      </c>
      <c r="I419" s="59">
        <v>40954</v>
      </c>
      <c r="J419" s="98">
        <v>4</v>
      </c>
      <c r="K419" s="485">
        <v>5000000</v>
      </c>
      <c r="L419" s="65">
        <f t="shared" si="14"/>
        <v>0</v>
      </c>
      <c r="M419" s="534" t="s">
        <v>184</v>
      </c>
      <c r="N419" s="1325">
        <v>40954</v>
      </c>
      <c r="O419" s="1312" t="s">
        <v>395</v>
      </c>
      <c r="P419" s="99" t="s">
        <v>188</v>
      </c>
      <c r="Q419" s="1196" t="s">
        <v>1283</v>
      </c>
      <c r="R419" s="291">
        <v>250000</v>
      </c>
      <c r="U419" s="1056"/>
      <c r="V419" s="1056"/>
      <c r="W419" s="1056"/>
    </row>
    <row r="420" spans="1:23" s="91" customFormat="1">
      <c r="A420" s="801" t="s">
        <v>1901</v>
      </c>
      <c r="B420" s="1311">
        <v>39850</v>
      </c>
      <c r="C420" s="368" t="s">
        <v>640</v>
      </c>
      <c r="D420" s="95" t="s">
        <v>665</v>
      </c>
      <c r="E420" s="56" t="s">
        <v>17</v>
      </c>
      <c r="F420" s="96" t="s">
        <v>242</v>
      </c>
      <c r="G420" s="86">
        <v>3500000</v>
      </c>
      <c r="H420" s="97" t="s">
        <v>13</v>
      </c>
      <c r="I420" s="59">
        <v>40759</v>
      </c>
      <c r="J420" s="98">
        <v>49</v>
      </c>
      <c r="K420" s="485">
        <v>3500000</v>
      </c>
      <c r="L420" s="65">
        <f t="shared" si="14"/>
        <v>0</v>
      </c>
      <c r="M420" s="534" t="s">
        <v>184</v>
      </c>
      <c r="N420" s="1325">
        <v>40759</v>
      </c>
      <c r="O420" s="1312" t="s">
        <v>395</v>
      </c>
      <c r="P420" s="99" t="s">
        <v>188</v>
      </c>
      <c r="Q420" s="1196" t="s">
        <v>1283</v>
      </c>
      <c r="R420" s="291">
        <v>175000</v>
      </c>
      <c r="U420" s="1056"/>
      <c r="V420" s="1056"/>
      <c r="W420" s="1056"/>
    </row>
    <row r="421" spans="1:23" s="91" customFormat="1">
      <c r="A421" s="801">
        <v>2</v>
      </c>
      <c r="B421" s="1311">
        <v>39850</v>
      </c>
      <c r="C421" s="368" t="s">
        <v>641</v>
      </c>
      <c r="D421" s="95" t="s">
        <v>666</v>
      </c>
      <c r="E421" s="56" t="s">
        <v>69</v>
      </c>
      <c r="F421" s="96" t="s">
        <v>242</v>
      </c>
      <c r="G421" s="86">
        <v>6300000</v>
      </c>
      <c r="H421" s="97" t="s">
        <v>13</v>
      </c>
      <c r="I421" s="59"/>
      <c r="J421" s="98"/>
      <c r="K421" s="485"/>
      <c r="L421" s="65" t="str">
        <f t="shared" si="14"/>
        <v/>
      </c>
      <c r="M421" s="76"/>
      <c r="N421" s="1325"/>
      <c r="O421" s="1312"/>
      <c r="P421" s="99"/>
      <c r="Q421" s="1196"/>
      <c r="R421" s="291"/>
      <c r="U421" s="1056"/>
      <c r="V421" s="1056"/>
      <c r="W421" s="1056"/>
    </row>
    <row r="422" spans="1:23" s="465" customFormat="1" ht="28.5">
      <c r="A422" s="801" t="s">
        <v>1490</v>
      </c>
      <c r="B422" s="378">
        <v>39850</v>
      </c>
      <c r="C422" s="95" t="s">
        <v>642</v>
      </c>
      <c r="D422" s="95" t="s">
        <v>667</v>
      </c>
      <c r="E422" s="462" t="s">
        <v>95</v>
      </c>
      <c r="F422" s="463" t="s">
        <v>244</v>
      </c>
      <c r="G422" s="352">
        <v>5645000</v>
      </c>
      <c r="H422" s="353" t="s">
        <v>13</v>
      </c>
      <c r="I422" s="464">
        <v>40445</v>
      </c>
      <c r="J422" s="384">
        <v>4</v>
      </c>
      <c r="K422" s="484">
        <v>5645000</v>
      </c>
      <c r="L422" s="65">
        <f t="shared" si="14"/>
        <v>0</v>
      </c>
      <c r="M422" s="76" t="s">
        <v>334</v>
      </c>
      <c r="N422" s="398" t="s">
        <v>334</v>
      </c>
      <c r="O422" s="1312" t="s">
        <v>334</v>
      </c>
      <c r="P422" s="385"/>
      <c r="Q422" s="1195" t="s">
        <v>1226</v>
      </c>
      <c r="R422" s="291" t="s">
        <v>334</v>
      </c>
      <c r="U422" s="1056"/>
      <c r="V422" s="1056"/>
      <c r="W422" s="1056"/>
    </row>
    <row r="423" spans="1:23" s="91" customFormat="1">
      <c r="A423" s="801">
        <v>2</v>
      </c>
      <c r="B423" s="1311">
        <v>39850</v>
      </c>
      <c r="C423" s="368" t="s">
        <v>643</v>
      </c>
      <c r="D423" s="95" t="s">
        <v>450</v>
      </c>
      <c r="E423" s="56" t="s">
        <v>35</v>
      </c>
      <c r="F423" s="96" t="s">
        <v>242</v>
      </c>
      <c r="G423" s="86">
        <v>3072000</v>
      </c>
      <c r="H423" s="97" t="s">
        <v>13</v>
      </c>
      <c r="I423" s="59"/>
      <c r="J423" s="98"/>
      <c r="K423" s="485"/>
      <c r="L423" s="65" t="str">
        <f t="shared" si="14"/>
        <v/>
      </c>
      <c r="M423" s="76"/>
      <c r="N423" s="1325"/>
      <c r="O423" s="1312"/>
      <c r="P423" s="99"/>
      <c r="Q423" s="1196"/>
      <c r="R423" s="291"/>
      <c r="U423" s="1056"/>
      <c r="V423" s="1056"/>
      <c r="W423" s="1056"/>
    </row>
    <row r="424" spans="1:23" s="91" customFormat="1" ht="28.5">
      <c r="A424" s="801">
        <v>18</v>
      </c>
      <c r="B424" s="1311">
        <v>39850</v>
      </c>
      <c r="C424" s="95" t="s">
        <v>1659</v>
      </c>
      <c r="D424" s="95" t="s">
        <v>1352</v>
      </c>
      <c r="E424" s="56" t="s">
        <v>39</v>
      </c>
      <c r="F424" s="96" t="s">
        <v>395</v>
      </c>
      <c r="G424" s="86">
        <v>33900000</v>
      </c>
      <c r="H424" s="97" t="s">
        <v>13</v>
      </c>
      <c r="I424" s="59">
        <v>40884</v>
      </c>
      <c r="J424" s="98">
        <v>4</v>
      </c>
      <c r="K424" s="485">
        <v>35595000</v>
      </c>
      <c r="L424" s="65">
        <v>0</v>
      </c>
      <c r="M424" s="76" t="s">
        <v>334</v>
      </c>
      <c r="N424" s="398" t="s">
        <v>334</v>
      </c>
      <c r="O424" s="1312" t="s">
        <v>334</v>
      </c>
      <c r="P424" s="385"/>
      <c r="Q424" s="1195" t="s">
        <v>1226</v>
      </c>
      <c r="R424" s="291" t="s">
        <v>334</v>
      </c>
      <c r="U424" s="1056"/>
      <c r="V424" s="1056"/>
      <c r="W424" s="1056"/>
    </row>
    <row r="425" spans="1:23" s="91" customFormat="1">
      <c r="A425" s="801" t="s">
        <v>1901</v>
      </c>
      <c r="B425" s="1311">
        <v>39850</v>
      </c>
      <c r="C425" s="368" t="s">
        <v>644</v>
      </c>
      <c r="D425" s="95" t="s">
        <v>669</v>
      </c>
      <c r="E425" s="97" t="s">
        <v>602</v>
      </c>
      <c r="F425" s="96" t="s">
        <v>242</v>
      </c>
      <c r="G425" s="86">
        <v>795000</v>
      </c>
      <c r="H425" s="97" t="s">
        <v>13</v>
      </c>
      <c r="I425" s="59">
        <v>40752</v>
      </c>
      <c r="J425" s="98">
        <v>49</v>
      </c>
      <c r="K425" s="485">
        <v>795000</v>
      </c>
      <c r="L425" s="65">
        <f t="shared" si="14"/>
        <v>0</v>
      </c>
      <c r="M425" s="534" t="s">
        <v>184</v>
      </c>
      <c r="N425" s="1325">
        <v>40752</v>
      </c>
      <c r="O425" s="1312" t="s">
        <v>395</v>
      </c>
      <c r="P425" s="99" t="s">
        <v>188</v>
      </c>
      <c r="Q425" s="1196" t="s">
        <v>1283</v>
      </c>
      <c r="R425" s="291">
        <v>40000</v>
      </c>
      <c r="U425" s="1056"/>
      <c r="V425" s="1056"/>
      <c r="W425" s="1056"/>
    </row>
    <row r="426" spans="1:23" s="91" customFormat="1">
      <c r="A426" s="801" t="s">
        <v>1901</v>
      </c>
      <c r="B426" s="1311">
        <v>39850</v>
      </c>
      <c r="C426" s="368" t="s">
        <v>645</v>
      </c>
      <c r="D426" s="95" t="s">
        <v>670</v>
      </c>
      <c r="E426" s="75" t="s">
        <v>282</v>
      </c>
      <c r="F426" s="96" t="s">
        <v>242</v>
      </c>
      <c r="G426" s="86">
        <v>7500000</v>
      </c>
      <c r="H426" s="97" t="s">
        <v>13</v>
      </c>
      <c r="I426" s="59">
        <v>40752</v>
      </c>
      <c r="J426" s="98">
        <v>49</v>
      </c>
      <c r="K426" s="485">
        <v>7500000</v>
      </c>
      <c r="L426" s="65">
        <f t="shared" si="14"/>
        <v>0</v>
      </c>
      <c r="M426" s="534" t="s">
        <v>184</v>
      </c>
      <c r="N426" s="1325">
        <v>40752</v>
      </c>
      <c r="O426" s="1312" t="s">
        <v>395</v>
      </c>
      <c r="P426" s="99" t="s">
        <v>188</v>
      </c>
      <c r="Q426" s="1196" t="s">
        <v>1283</v>
      </c>
      <c r="R426" s="291">
        <v>375000</v>
      </c>
      <c r="U426" s="1056"/>
      <c r="V426" s="1056"/>
      <c r="W426" s="1056"/>
    </row>
    <row r="427" spans="1:23" s="91" customFormat="1">
      <c r="A427" s="801">
        <v>2</v>
      </c>
      <c r="B427" s="1311">
        <v>39850</v>
      </c>
      <c r="C427" s="368" t="s">
        <v>678</v>
      </c>
      <c r="D427" s="95" t="s">
        <v>671</v>
      </c>
      <c r="E427" s="56" t="s">
        <v>69</v>
      </c>
      <c r="F427" s="96" t="s">
        <v>242</v>
      </c>
      <c r="G427" s="86">
        <v>4000000</v>
      </c>
      <c r="H427" s="97" t="s">
        <v>13</v>
      </c>
      <c r="I427" s="59"/>
      <c r="J427" s="98"/>
      <c r="K427" s="485"/>
      <c r="L427" s="65" t="str">
        <f t="shared" si="14"/>
        <v/>
      </c>
      <c r="M427" s="76"/>
      <c r="N427" s="1325"/>
      <c r="O427" s="1312"/>
      <c r="P427" s="99"/>
      <c r="Q427" s="1196"/>
      <c r="R427" s="291"/>
      <c r="U427" s="1056"/>
      <c r="V427" s="1056"/>
      <c r="W427" s="1056"/>
    </row>
    <row r="428" spans="1:23" s="91" customFormat="1">
      <c r="A428" s="801">
        <v>2</v>
      </c>
      <c r="B428" s="1311">
        <v>39850</v>
      </c>
      <c r="C428" s="368" t="s">
        <v>646</v>
      </c>
      <c r="D428" s="95" t="s">
        <v>672</v>
      </c>
      <c r="E428" s="56" t="s">
        <v>25</v>
      </c>
      <c r="F428" s="96" t="s">
        <v>242</v>
      </c>
      <c r="G428" s="86">
        <v>8700000</v>
      </c>
      <c r="H428" s="97" t="s">
        <v>13</v>
      </c>
      <c r="I428" s="59">
        <v>40590</v>
      </c>
      <c r="J428" s="98">
        <v>4</v>
      </c>
      <c r="K428" s="485">
        <v>8700000</v>
      </c>
      <c r="L428" s="65">
        <f t="shared" si="14"/>
        <v>0</v>
      </c>
      <c r="M428" s="534" t="s">
        <v>184</v>
      </c>
      <c r="N428" s="1325">
        <v>40590</v>
      </c>
      <c r="O428" s="1312" t="s">
        <v>395</v>
      </c>
      <c r="P428" s="99" t="s">
        <v>188</v>
      </c>
      <c r="Q428" s="1196" t="s">
        <v>1283</v>
      </c>
      <c r="R428" s="291">
        <v>435000</v>
      </c>
      <c r="U428" s="1056"/>
      <c r="V428" s="1056"/>
      <c r="W428" s="1056"/>
    </row>
    <row r="429" spans="1:23" s="91" customFormat="1">
      <c r="A429" s="801" t="s">
        <v>1904</v>
      </c>
      <c r="B429" s="1311">
        <v>39850</v>
      </c>
      <c r="C429" s="368" t="s">
        <v>647</v>
      </c>
      <c r="D429" s="95" t="s">
        <v>673</v>
      </c>
      <c r="E429" s="71" t="s">
        <v>91</v>
      </c>
      <c r="F429" s="96" t="s">
        <v>242</v>
      </c>
      <c r="G429" s="86">
        <v>3345000</v>
      </c>
      <c r="H429" s="97" t="s">
        <v>13</v>
      </c>
      <c r="I429" s="59">
        <v>40745</v>
      </c>
      <c r="J429" s="98">
        <v>50</v>
      </c>
      <c r="K429" s="485">
        <v>3345000</v>
      </c>
      <c r="L429" s="65">
        <f t="shared" si="14"/>
        <v>0</v>
      </c>
      <c r="M429" s="534" t="s">
        <v>184</v>
      </c>
      <c r="N429" s="1325">
        <v>40745</v>
      </c>
      <c r="O429" s="1312" t="s">
        <v>395</v>
      </c>
      <c r="P429" s="99" t="s">
        <v>188</v>
      </c>
      <c r="Q429" s="1196" t="s">
        <v>1283</v>
      </c>
      <c r="R429" s="291">
        <v>167000</v>
      </c>
      <c r="U429" s="1056"/>
      <c r="V429" s="1056"/>
      <c r="W429" s="1056"/>
    </row>
    <row r="430" spans="1:23" s="91" customFormat="1">
      <c r="A430" s="801" t="s">
        <v>2149</v>
      </c>
      <c r="B430" s="1311">
        <v>39850</v>
      </c>
      <c r="C430" s="368" t="s">
        <v>648</v>
      </c>
      <c r="D430" s="95" t="s">
        <v>674</v>
      </c>
      <c r="E430" s="56" t="s">
        <v>12</v>
      </c>
      <c r="F430" s="96" t="s">
        <v>242</v>
      </c>
      <c r="G430" s="86">
        <v>17000000</v>
      </c>
      <c r="H430" s="97" t="s">
        <v>13</v>
      </c>
      <c r="I430" s="59">
        <v>41164</v>
      </c>
      <c r="J430" s="98">
        <v>126</v>
      </c>
      <c r="K430" s="485">
        <v>15988500</v>
      </c>
      <c r="L430" s="65">
        <v>0</v>
      </c>
      <c r="M430" s="534" t="s">
        <v>184</v>
      </c>
      <c r="N430" s="1325">
        <v>41164</v>
      </c>
      <c r="O430" s="1312" t="s">
        <v>395</v>
      </c>
      <c r="P430" s="99" t="s">
        <v>188</v>
      </c>
      <c r="Q430" s="1196" t="s">
        <v>1988</v>
      </c>
      <c r="R430" s="291">
        <v>775273.95</v>
      </c>
      <c r="U430" s="1056"/>
      <c r="V430" s="1056"/>
      <c r="W430" s="1056"/>
    </row>
    <row r="431" spans="1:23" s="91" customFormat="1">
      <c r="A431" s="801" t="s">
        <v>1602</v>
      </c>
      <c r="B431" s="1311">
        <v>39850</v>
      </c>
      <c r="C431" s="368" t="s">
        <v>649</v>
      </c>
      <c r="D431" s="95" t="s">
        <v>675</v>
      </c>
      <c r="E431" s="56" t="s">
        <v>12</v>
      </c>
      <c r="F431" s="96" t="s">
        <v>242</v>
      </c>
      <c r="G431" s="86">
        <v>4021000</v>
      </c>
      <c r="H431" s="97" t="s">
        <v>13</v>
      </c>
      <c r="I431" s="59">
        <v>40515</v>
      </c>
      <c r="J431" s="98">
        <v>34</v>
      </c>
      <c r="K431" s="485">
        <v>1742850</v>
      </c>
      <c r="L431" s="65">
        <v>0</v>
      </c>
      <c r="M431" s="76" t="s">
        <v>334</v>
      </c>
      <c r="N431" s="1325" t="s">
        <v>334</v>
      </c>
      <c r="O431" s="1312" t="s">
        <v>334</v>
      </c>
      <c r="P431" s="99">
        <v>34</v>
      </c>
      <c r="Q431" s="1196" t="s">
        <v>1226</v>
      </c>
      <c r="R431" s="291" t="s">
        <v>334</v>
      </c>
      <c r="U431" s="1056"/>
      <c r="V431" s="1056"/>
      <c r="W431" s="1056"/>
    </row>
    <row r="432" spans="1:23" s="91" customFormat="1">
      <c r="A432" s="801">
        <v>2</v>
      </c>
      <c r="B432" s="1311">
        <v>39850</v>
      </c>
      <c r="C432" s="368" t="s">
        <v>650</v>
      </c>
      <c r="D432" s="95" t="s">
        <v>363</v>
      </c>
      <c r="E432" s="56" t="s">
        <v>41</v>
      </c>
      <c r="F432" s="96" t="s">
        <v>242</v>
      </c>
      <c r="G432" s="86">
        <v>3564000</v>
      </c>
      <c r="H432" s="97" t="s">
        <v>13</v>
      </c>
      <c r="I432" s="59"/>
      <c r="J432" s="98"/>
      <c r="K432" s="485"/>
      <c r="L432" s="65" t="str">
        <f t="shared" si="14"/>
        <v/>
      </c>
      <c r="M432" s="76"/>
      <c r="N432" s="1325"/>
      <c r="O432" s="1312"/>
      <c r="P432" s="99"/>
      <c r="Q432" s="1196"/>
      <c r="R432" s="291"/>
      <c r="U432" s="1056"/>
      <c r="V432" s="1056"/>
      <c r="W432" s="1056"/>
    </row>
    <row r="433" spans="1:23" s="91" customFormat="1" ht="31.5" customHeight="1">
      <c r="A433" s="801" t="s">
        <v>2100</v>
      </c>
      <c r="B433" s="1311">
        <v>39850</v>
      </c>
      <c r="C433" s="95" t="s">
        <v>2098</v>
      </c>
      <c r="D433" s="1300" t="s">
        <v>1166</v>
      </c>
      <c r="E433" s="263" t="s">
        <v>740</v>
      </c>
      <c r="F433" s="96" t="s">
        <v>242</v>
      </c>
      <c r="G433" s="86">
        <v>1050000</v>
      </c>
      <c r="H433" s="97" t="s">
        <v>13</v>
      </c>
      <c r="I433" s="59"/>
      <c r="J433" s="98"/>
      <c r="K433" s="485"/>
      <c r="L433" s="65" t="str">
        <f t="shared" si="14"/>
        <v/>
      </c>
      <c r="M433" s="76"/>
      <c r="N433" s="1325"/>
      <c r="O433" s="1312"/>
      <c r="P433" s="99"/>
      <c r="Q433" s="1196"/>
      <c r="R433" s="291"/>
      <c r="U433" s="1056"/>
      <c r="V433" s="1056"/>
      <c r="W433" s="1056"/>
    </row>
    <row r="434" spans="1:23" s="91" customFormat="1">
      <c r="A434" s="801">
        <v>2</v>
      </c>
      <c r="B434" s="1311">
        <v>39850</v>
      </c>
      <c r="C434" s="368" t="s">
        <v>651</v>
      </c>
      <c r="D434" s="95" t="s">
        <v>676</v>
      </c>
      <c r="E434" s="329" t="s">
        <v>131</v>
      </c>
      <c r="F434" s="96" t="s">
        <v>242</v>
      </c>
      <c r="G434" s="86">
        <v>1552000</v>
      </c>
      <c r="H434" s="97" t="s">
        <v>13</v>
      </c>
      <c r="I434" s="59"/>
      <c r="J434" s="98"/>
      <c r="K434" s="485"/>
      <c r="L434" s="65" t="str">
        <f t="shared" si="14"/>
        <v/>
      </c>
      <c r="M434" s="76"/>
      <c r="N434" s="1325"/>
      <c r="O434" s="1312"/>
      <c r="P434" s="99"/>
      <c r="Q434" s="1196"/>
      <c r="R434" s="291"/>
      <c r="U434" s="1056"/>
      <c r="V434" s="1056"/>
      <c r="W434" s="1056"/>
    </row>
    <row r="435" spans="1:23" s="91" customFormat="1" ht="28.5">
      <c r="A435" s="801" t="s">
        <v>1354</v>
      </c>
      <c r="B435" s="1311">
        <v>39850</v>
      </c>
      <c r="C435" s="95" t="s">
        <v>1355</v>
      </c>
      <c r="D435" s="95" t="s">
        <v>677</v>
      </c>
      <c r="E435" s="56" t="s">
        <v>46</v>
      </c>
      <c r="F435" s="96" t="s">
        <v>242</v>
      </c>
      <c r="G435" s="86">
        <v>3756000</v>
      </c>
      <c r="H435" s="97" t="s">
        <v>13</v>
      </c>
      <c r="I435" s="59">
        <v>40835</v>
      </c>
      <c r="J435" s="98">
        <v>4</v>
      </c>
      <c r="K435" s="485">
        <v>3756000</v>
      </c>
      <c r="L435" s="65">
        <f t="shared" si="14"/>
        <v>0</v>
      </c>
      <c r="M435" s="534" t="s">
        <v>184</v>
      </c>
      <c r="N435" s="1325">
        <v>40835</v>
      </c>
      <c r="O435" s="1312" t="s">
        <v>395</v>
      </c>
      <c r="P435" s="99" t="s">
        <v>188</v>
      </c>
      <c r="Q435" s="1196" t="s">
        <v>1283</v>
      </c>
      <c r="R435" s="291">
        <v>188000</v>
      </c>
      <c r="U435" s="1056"/>
      <c r="V435" s="1056"/>
      <c r="W435" s="1056"/>
    </row>
    <row r="436" spans="1:23" s="91" customFormat="1" ht="33">
      <c r="A436" s="801" t="s">
        <v>2104</v>
      </c>
      <c r="B436" s="1311">
        <v>39850</v>
      </c>
      <c r="C436" s="368" t="s">
        <v>652</v>
      </c>
      <c r="D436" s="95" t="s">
        <v>610</v>
      </c>
      <c r="E436" s="75" t="s">
        <v>220</v>
      </c>
      <c r="F436" s="96" t="s">
        <v>242</v>
      </c>
      <c r="G436" s="86">
        <v>8559000</v>
      </c>
      <c r="H436" s="97" t="s">
        <v>13</v>
      </c>
      <c r="I436" s="59"/>
      <c r="J436" s="98"/>
      <c r="K436" s="485"/>
      <c r="L436" s="65"/>
      <c r="M436" s="534"/>
      <c r="N436" s="77">
        <v>41117</v>
      </c>
      <c r="O436" s="1312" t="s">
        <v>395</v>
      </c>
      <c r="P436" s="385" t="s">
        <v>2112</v>
      </c>
      <c r="Q436" s="79" t="s">
        <v>1988</v>
      </c>
      <c r="R436" s="291">
        <v>351052.02</v>
      </c>
      <c r="U436" s="1056"/>
      <c r="V436" s="1056"/>
      <c r="W436" s="1056"/>
    </row>
    <row r="437" spans="1:23" s="91" customFormat="1">
      <c r="A437" s="801">
        <v>49</v>
      </c>
      <c r="B437" s="1311">
        <v>39857</v>
      </c>
      <c r="C437" s="368" t="s">
        <v>681</v>
      </c>
      <c r="D437" s="95" t="s">
        <v>721</v>
      </c>
      <c r="E437" s="75" t="s">
        <v>722</v>
      </c>
      <c r="F437" s="57" t="s">
        <v>287</v>
      </c>
      <c r="G437" s="86">
        <v>38237000</v>
      </c>
      <c r="H437" s="97" t="s">
        <v>13</v>
      </c>
      <c r="I437" s="59">
        <v>40801</v>
      </c>
      <c r="J437" s="98">
        <v>49</v>
      </c>
      <c r="K437" s="485">
        <v>38237000</v>
      </c>
      <c r="L437" s="65">
        <f t="shared" si="14"/>
        <v>0</v>
      </c>
      <c r="M437" s="76" t="s">
        <v>1019</v>
      </c>
      <c r="N437" s="1325">
        <v>40863</v>
      </c>
      <c r="O437" s="1312" t="s">
        <v>1019</v>
      </c>
      <c r="P437" s="99"/>
      <c r="Q437" s="1196" t="s">
        <v>1283</v>
      </c>
      <c r="R437" s="291">
        <v>1100000</v>
      </c>
      <c r="U437" s="1056"/>
      <c r="V437" s="1056"/>
      <c r="W437" s="1056"/>
    </row>
    <row r="438" spans="1:23" ht="28.5">
      <c r="A438" s="1362"/>
      <c r="B438" s="1377">
        <v>39857</v>
      </c>
      <c r="C438" s="1419" t="s">
        <v>682</v>
      </c>
      <c r="D438" s="1413" t="s">
        <v>723</v>
      </c>
      <c r="E438" s="1407" t="s">
        <v>724</v>
      </c>
      <c r="F438" s="1415" t="s">
        <v>287</v>
      </c>
      <c r="G438" s="1417">
        <v>83726000</v>
      </c>
      <c r="H438" s="1393" t="s">
        <v>13</v>
      </c>
      <c r="I438" s="59">
        <v>40058</v>
      </c>
      <c r="J438" s="98">
        <v>4</v>
      </c>
      <c r="K438" s="485">
        <v>41863000</v>
      </c>
      <c r="L438" s="65">
        <f t="shared" si="14"/>
        <v>41863000</v>
      </c>
      <c r="M438" s="76" t="s">
        <v>287</v>
      </c>
      <c r="N438" s="1426">
        <v>40865</v>
      </c>
      <c r="O438" s="1404" t="s">
        <v>1019</v>
      </c>
      <c r="P438" s="1428"/>
      <c r="Q438" s="1421" t="s">
        <v>1988</v>
      </c>
      <c r="R438" s="1396">
        <v>878256</v>
      </c>
      <c r="U438" s="1056"/>
      <c r="V438" s="1056"/>
      <c r="W438" s="1056"/>
    </row>
    <row r="439" spans="1:23">
      <c r="A439" s="1363"/>
      <c r="B439" s="1379"/>
      <c r="C439" s="1420"/>
      <c r="D439" s="1414"/>
      <c r="E439" s="1408"/>
      <c r="F439" s="1416"/>
      <c r="G439" s="1418"/>
      <c r="H439" s="1395"/>
      <c r="I439" s="59">
        <v>40135</v>
      </c>
      <c r="J439" s="98">
        <v>4</v>
      </c>
      <c r="K439" s="485">
        <v>41863000</v>
      </c>
      <c r="L439" s="65">
        <f>G438-L438-K439</f>
        <v>0</v>
      </c>
      <c r="M439" s="76" t="s">
        <v>1019</v>
      </c>
      <c r="N439" s="1427"/>
      <c r="O439" s="1406"/>
      <c r="P439" s="1429"/>
      <c r="Q439" s="1423"/>
      <c r="R439" s="1398"/>
      <c r="U439" s="1056"/>
      <c r="V439" s="1056"/>
      <c r="W439" s="1056"/>
    </row>
    <row r="440" spans="1:23" ht="28.5">
      <c r="A440" s="1362"/>
      <c r="B440" s="1377">
        <v>39857</v>
      </c>
      <c r="C440" s="1380" t="s">
        <v>683</v>
      </c>
      <c r="D440" s="1383" t="s">
        <v>725</v>
      </c>
      <c r="E440" s="1407" t="s">
        <v>726</v>
      </c>
      <c r="F440" s="1409" t="s">
        <v>287</v>
      </c>
      <c r="G440" s="1390">
        <v>34000000</v>
      </c>
      <c r="H440" s="1393" t="s">
        <v>13</v>
      </c>
      <c r="I440" s="59">
        <v>40534</v>
      </c>
      <c r="J440" s="98">
        <v>4</v>
      </c>
      <c r="K440" s="485">
        <v>17000000</v>
      </c>
      <c r="L440" s="65">
        <f t="shared" ref="L440:L505" si="15">IF($K440&lt;&gt;0,$G440-$K440,"")</f>
        <v>17000000</v>
      </c>
      <c r="M440" s="76" t="s">
        <v>287</v>
      </c>
      <c r="N440" s="1426"/>
      <c r="O440" s="1404"/>
      <c r="P440" s="1428"/>
      <c r="Q440" s="1421"/>
      <c r="R440" s="1396"/>
      <c r="U440" s="1056"/>
      <c r="V440" s="1056"/>
      <c r="W440" s="1056"/>
    </row>
    <row r="441" spans="1:23">
      <c r="A441" s="1363"/>
      <c r="B441" s="1379"/>
      <c r="C441" s="1382"/>
      <c r="D441" s="1385"/>
      <c r="E441" s="1408"/>
      <c r="F441" s="1410"/>
      <c r="G441" s="1392"/>
      <c r="H441" s="1395"/>
      <c r="I441" s="59">
        <v>40870</v>
      </c>
      <c r="J441" s="98">
        <v>4</v>
      </c>
      <c r="K441" s="485">
        <v>17000000</v>
      </c>
      <c r="L441" s="65">
        <v>0</v>
      </c>
      <c r="M441" s="76" t="s">
        <v>1019</v>
      </c>
      <c r="N441" s="1427"/>
      <c r="O441" s="1406"/>
      <c r="P441" s="1429"/>
      <c r="Q441" s="1423"/>
      <c r="R441" s="1398"/>
      <c r="U441" s="1056"/>
      <c r="V441" s="1056"/>
      <c r="W441" s="1056"/>
    </row>
    <row r="442" spans="1:23">
      <c r="A442" s="801"/>
      <c r="B442" s="1311">
        <v>39857</v>
      </c>
      <c r="C442" s="368" t="s">
        <v>704</v>
      </c>
      <c r="D442" s="95" t="s">
        <v>731</v>
      </c>
      <c r="E442" s="75" t="s">
        <v>732</v>
      </c>
      <c r="F442" s="57" t="s">
        <v>287</v>
      </c>
      <c r="G442" s="86">
        <v>41400000</v>
      </c>
      <c r="H442" s="97" t="s">
        <v>13</v>
      </c>
      <c r="I442" s="59"/>
      <c r="J442" s="98"/>
      <c r="K442" s="485"/>
      <c r="L442" s="65" t="str">
        <f t="shared" si="15"/>
        <v/>
      </c>
      <c r="M442" s="76"/>
      <c r="N442" s="1325"/>
      <c r="O442" s="1312"/>
      <c r="P442" s="99"/>
      <c r="Q442" s="79"/>
      <c r="R442" s="291"/>
      <c r="U442" s="1056"/>
      <c r="V442" s="1056"/>
      <c r="W442" s="1056"/>
    </row>
    <row r="443" spans="1:23">
      <c r="A443" s="801"/>
      <c r="B443" s="1311">
        <v>39857</v>
      </c>
      <c r="C443" s="368" t="s">
        <v>705</v>
      </c>
      <c r="D443" s="95" t="s">
        <v>733</v>
      </c>
      <c r="E443" s="75" t="s">
        <v>734</v>
      </c>
      <c r="F443" s="57" t="s">
        <v>287</v>
      </c>
      <c r="G443" s="86">
        <v>9201000</v>
      </c>
      <c r="H443" s="97" t="s">
        <v>13</v>
      </c>
      <c r="I443" s="59"/>
      <c r="J443" s="98"/>
      <c r="K443" s="485"/>
      <c r="L443" s="65" t="str">
        <f t="shared" si="15"/>
        <v/>
      </c>
      <c r="M443" s="76"/>
      <c r="N443" s="1325"/>
      <c r="O443" s="1312"/>
      <c r="P443" s="99"/>
      <c r="Q443" s="79"/>
      <c r="R443" s="291"/>
      <c r="U443" s="1056"/>
      <c r="V443" s="1056"/>
      <c r="W443" s="1056"/>
    </row>
    <row r="444" spans="1:23" ht="28.5">
      <c r="A444" s="801" t="s">
        <v>1951</v>
      </c>
      <c r="B444" s="1311">
        <v>39857</v>
      </c>
      <c r="C444" s="368" t="s">
        <v>765</v>
      </c>
      <c r="D444" s="95" t="s">
        <v>735</v>
      </c>
      <c r="E444" s="75" t="s">
        <v>445</v>
      </c>
      <c r="F444" s="57" t="s">
        <v>1950</v>
      </c>
      <c r="G444" s="86">
        <v>51500000</v>
      </c>
      <c r="H444" s="97" t="s">
        <v>13</v>
      </c>
      <c r="I444" s="59"/>
      <c r="J444" s="98"/>
      <c r="K444" s="485"/>
      <c r="L444" s="65" t="str">
        <f t="shared" si="15"/>
        <v/>
      </c>
      <c r="M444" s="76"/>
      <c r="N444" s="1325"/>
      <c r="O444" s="1312"/>
      <c r="P444" s="99"/>
      <c r="Q444" s="79"/>
      <c r="R444" s="291"/>
      <c r="U444" s="1056"/>
      <c r="V444" s="1056"/>
      <c r="W444" s="1056"/>
    </row>
    <row r="445" spans="1:23">
      <c r="A445" s="801" t="s">
        <v>1901</v>
      </c>
      <c r="B445" s="1311">
        <v>39857</v>
      </c>
      <c r="C445" s="368" t="s">
        <v>706</v>
      </c>
      <c r="D445" s="95" t="s">
        <v>737</v>
      </c>
      <c r="E445" s="75" t="s">
        <v>738</v>
      </c>
      <c r="F445" s="96" t="s">
        <v>242</v>
      </c>
      <c r="G445" s="86">
        <v>4797000</v>
      </c>
      <c r="H445" s="97" t="s">
        <v>13</v>
      </c>
      <c r="I445" s="59">
        <v>40801</v>
      </c>
      <c r="J445" s="98">
        <v>49</v>
      </c>
      <c r="K445" s="485">
        <v>4797000</v>
      </c>
      <c r="L445" s="65">
        <f t="shared" si="15"/>
        <v>0</v>
      </c>
      <c r="M445" s="76" t="s">
        <v>184</v>
      </c>
      <c r="N445" s="1325">
        <v>40801</v>
      </c>
      <c r="O445" s="1312" t="s">
        <v>395</v>
      </c>
      <c r="P445" s="99" t="s">
        <v>188</v>
      </c>
      <c r="Q445" s="79" t="s">
        <v>1283</v>
      </c>
      <c r="R445" s="291">
        <v>240000</v>
      </c>
      <c r="U445" s="1056"/>
      <c r="V445" s="1056"/>
      <c r="W445" s="1056"/>
    </row>
    <row r="446" spans="1:23">
      <c r="A446" s="801" t="s">
        <v>1901</v>
      </c>
      <c r="B446" s="1311">
        <v>39857</v>
      </c>
      <c r="C446" s="368" t="s">
        <v>707</v>
      </c>
      <c r="D446" s="95" t="s">
        <v>727</v>
      </c>
      <c r="E446" s="75" t="s">
        <v>724</v>
      </c>
      <c r="F446" s="96" t="s">
        <v>242</v>
      </c>
      <c r="G446" s="86">
        <v>4400000</v>
      </c>
      <c r="H446" s="97" t="s">
        <v>13</v>
      </c>
      <c r="I446" s="59">
        <v>40787</v>
      </c>
      <c r="J446" s="98">
        <v>49</v>
      </c>
      <c r="K446" s="485">
        <v>4400000</v>
      </c>
      <c r="L446" s="65">
        <f t="shared" si="15"/>
        <v>0</v>
      </c>
      <c r="M446" s="76" t="s">
        <v>184</v>
      </c>
      <c r="N446" s="1325">
        <v>40787</v>
      </c>
      <c r="O446" s="1312" t="s">
        <v>395</v>
      </c>
      <c r="P446" s="99" t="s">
        <v>188</v>
      </c>
      <c r="Q446" s="79" t="s">
        <v>1283</v>
      </c>
      <c r="R446" s="291">
        <v>220000</v>
      </c>
      <c r="U446" s="1056"/>
      <c r="V446" s="1056"/>
      <c r="W446" s="1056"/>
    </row>
    <row r="447" spans="1:23">
      <c r="A447" s="801">
        <v>2</v>
      </c>
      <c r="B447" s="1311">
        <v>39857</v>
      </c>
      <c r="C447" s="368" t="s">
        <v>708</v>
      </c>
      <c r="D447" s="95" t="s">
        <v>739</v>
      </c>
      <c r="E447" s="75" t="s">
        <v>740</v>
      </c>
      <c r="F447" s="96" t="s">
        <v>242</v>
      </c>
      <c r="G447" s="86">
        <v>1173000</v>
      </c>
      <c r="H447" s="97" t="s">
        <v>13</v>
      </c>
      <c r="I447" s="59"/>
      <c r="J447" s="98"/>
      <c r="K447" s="485"/>
      <c r="L447" s="65" t="str">
        <f t="shared" si="15"/>
        <v/>
      </c>
      <c r="M447" s="76"/>
      <c r="N447" s="1325"/>
      <c r="O447" s="1312"/>
      <c r="P447" s="99"/>
      <c r="Q447" s="79"/>
      <c r="R447" s="291"/>
      <c r="U447" s="1056"/>
      <c r="V447" s="1056"/>
      <c r="W447" s="1056"/>
    </row>
    <row r="448" spans="1:23">
      <c r="A448" s="801">
        <v>2</v>
      </c>
      <c r="B448" s="1311">
        <v>39857</v>
      </c>
      <c r="C448" s="368" t="s">
        <v>709</v>
      </c>
      <c r="D448" s="95" t="s">
        <v>741</v>
      </c>
      <c r="E448" s="75" t="s">
        <v>742</v>
      </c>
      <c r="F448" s="96" t="s">
        <v>242</v>
      </c>
      <c r="G448" s="86">
        <v>2152000</v>
      </c>
      <c r="H448" s="97" t="s">
        <v>13</v>
      </c>
      <c r="I448" s="59"/>
      <c r="J448" s="98"/>
      <c r="K448" s="485"/>
      <c r="L448" s="65" t="str">
        <f t="shared" si="15"/>
        <v/>
      </c>
      <c r="M448" s="76"/>
      <c r="N448" s="1325"/>
      <c r="O448" s="1312"/>
      <c r="P448" s="99"/>
      <c r="Q448" s="79"/>
      <c r="R448" s="291"/>
      <c r="U448" s="1056"/>
      <c r="V448" s="1056"/>
      <c r="W448" s="1056"/>
    </row>
    <row r="449" spans="1:23" s="380" customFormat="1" ht="33">
      <c r="A449" s="801" t="s">
        <v>1539</v>
      </c>
      <c r="B449" s="378">
        <v>39857</v>
      </c>
      <c r="C449" s="95" t="s">
        <v>771</v>
      </c>
      <c r="D449" s="95" t="s">
        <v>743</v>
      </c>
      <c r="E449" s="466" t="s">
        <v>740</v>
      </c>
      <c r="F449" s="463" t="s">
        <v>242</v>
      </c>
      <c r="G449" s="352">
        <v>15000000</v>
      </c>
      <c r="H449" s="353" t="s">
        <v>13</v>
      </c>
      <c r="I449" s="464">
        <v>40450</v>
      </c>
      <c r="J449" s="384">
        <v>4</v>
      </c>
      <c r="K449" s="484">
        <v>15000000</v>
      </c>
      <c r="L449" s="1241">
        <f t="shared" si="15"/>
        <v>0</v>
      </c>
      <c r="M449" s="76" t="s">
        <v>184</v>
      </c>
      <c r="N449" s="398">
        <v>40450</v>
      </c>
      <c r="O449" s="1312" t="s">
        <v>395</v>
      </c>
      <c r="P449" s="385" t="s">
        <v>1591</v>
      </c>
      <c r="Q449" s="263" t="s">
        <v>1283</v>
      </c>
      <c r="R449" s="291">
        <v>750000</v>
      </c>
      <c r="U449" s="1056"/>
      <c r="V449" s="1056"/>
      <c r="W449" s="1056"/>
    </row>
    <row r="450" spans="1:23">
      <c r="A450" s="801">
        <v>2</v>
      </c>
      <c r="B450" s="1311">
        <v>39857</v>
      </c>
      <c r="C450" s="368" t="s">
        <v>710</v>
      </c>
      <c r="D450" s="95" t="s">
        <v>744</v>
      </c>
      <c r="E450" s="75" t="s">
        <v>745</v>
      </c>
      <c r="F450" s="96" t="s">
        <v>242</v>
      </c>
      <c r="G450" s="86">
        <v>1000000</v>
      </c>
      <c r="H450" s="97" t="s">
        <v>13</v>
      </c>
      <c r="I450" s="59"/>
      <c r="J450" s="98"/>
      <c r="K450" s="485"/>
      <c r="L450" s="65" t="str">
        <f t="shared" si="15"/>
        <v/>
      </c>
      <c r="M450" s="76"/>
      <c r="N450" s="1325"/>
      <c r="O450" s="1312"/>
      <c r="P450" s="99"/>
      <c r="Q450" s="79"/>
      <c r="R450" s="291"/>
      <c r="U450" s="1056"/>
      <c r="V450" s="1056"/>
      <c r="W450" s="1056"/>
    </row>
    <row r="451" spans="1:23">
      <c r="A451" s="801">
        <v>2</v>
      </c>
      <c r="B451" s="1311">
        <v>39857</v>
      </c>
      <c r="C451" s="368" t="s">
        <v>684</v>
      </c>
      <c r="D451" s="95" t="s">
        <v>728</v>
      </c>
      <c r="E451" s="75" t="s">
        <v>729</v>
      </c>
      <c r="F451" s="96" t="s">
        <v>242</v>
      </c>
      <c r="G451" s="86">
        <v>638000</v>
      </c>
      <c r="H451" s="97" t="s">
        <v>13</v>
      </c>
      <c r="I451" s="59"/>
      <c r="J451" s="98"/>
      <c r="K451" s="485"/>
      <c r="L451" s="65" t="str">
        <f t="shared" si="15"/>
        <v/>
      </c>
      <c r="M451" s="76"/>
      <c r="N451" s="1325"/>
      <c r="O451" s="1312"/>
      <c r="P451" s="99"/>
      <c r="Q451" s="79"/>
      <c r="R451" s="291"/>
      <c r="U451" s="1056"/>
      <c r="V451" s="1056"/>
      <c r="W451" s="1056"/>
    </row>
    <row r="452" spans="1:23">
      <c r="A452" s="801" t="s">
        <v>1904</v>
      </c>
      <c r="B452" s="1311">
        <v>39857</v>
      </c>
      <c r="C452" s="368" t="s">
        <v>711</v>
      </c>
      <c r="D452" s="95" t="s">
        <v>746</v>
      </c>
      <c r="E452" s="75" t="s">
        <v>747</v>
      </c>
      <c r="F452" s="96" t="s">
        <v>242</v>
      </c>
      <c r="G452" s="86">
        <v>5000000</v>
      </c>
      <c r="H452" s="97" t="s">
        <v>13</v>
      </c>
      <c r="I452" s="59">
        <v>40745</v>
      </c>
      <c r="J452" s="98">
        <v>50</v>
      </c>
      <c r="K452" s="485">
        <v>5000000</v>
      </c>
      <c r="L452" s="65">
        <f t="shared" si="15"/>
        <v>0</v>
      </c>
      <c r="M452" s="76" t="s">
        <v>184</v>
      </c>
      <c r="N452" s="1325">
        <v>40745</v>
      </c>
      <c r="O452" s="1312" t="s">
        <v>395</v>
      </c>
      <c r="P452" s="99" t="s">
        <v>188</v>
      </c>
      <c r="Q452" s="79" t="s">
        <v>1283</v>
      </c>
      <c r="R452" s="291">
        <v>250000</v>
      </c>
      <c r="U452" s="1056"/>
      <c r="V452" s="1056"/>
      <c r="W452" s="1056"/>
    </row>
    <row r="453" spans="1:23">
      <c r="A453" s="801">
        <v>2</v>
      </c>
      <c r="B453" s="1311">
        <v>39857</v>
      </c>
      <c r="C453" s="368" t="s">
        <v>712</v>
      </c>
      <c r="D453" s="95" t="s">
        <v>748</v>
      </c>
      <c r="E453" s="75" t="s">
        <v>749</v>
      </c>
      <c r="F453" s="96" t="s">
        <v>242</v>
      </c>
      <c r="G453" s="86">
        <v>10000000</v>
      </c>
      <c r="H453" s="97" t="s">
        <v>13</v>
      </c>
      <c r="I453" s="59"/>
      <c r="J453" s="98"/>
      <c r="K453" s="485"/>
      <c r="L453" s="65" t="str">
        <f t="shared" si="15"/>
        <v/>
      </c>
      <c r="M453" s="76"/>
      <c r="N453" s="1325"/>
      <c r="O453" s="1312"/>
      <c r="P453" s="99"/>
      <c r="Q453" s="79"/>
      <c r="R453" s="291"/>
      <c r="U453" s="1056"/>
      <c r="V453" s="1056"/>
      <c r="W453" s="1056"/>
    </row>
    <row r="454" spans="1:23">
      <c r="A454" s="801">
        <v>2</v>
      </c>
      <c r="B454" s="1311">
        <v>39857</v>
      </c>
      <c r="C454" s="368" t="s">
        <v>770</v>
      </c>
      <c r="D454" s="95" t="s">
        <v>730</v>
      </c>
      <c r="E454" s="75" t="s">
        <v>724</v>
      </c>
      <c r="F454" s="96" t="s">
        <v>242</v>
      </c>
      <c r="G454" s="86">
        <v>2900000</v>
      </c>
      <c r="H454" s="97" t="s">
        <v>13</v>
      </c>
      <c r="I454" s="59"/>
      <c r="J454" s="98"/>
      <c r="K454" s="485"/>
      <c r="L454" s="65" t="str">
        <f t="shared" si="15"/>
        <v/>
      </c>
      <c r="M454" s="76"/>
      <c r="N454" s="1325"/>
      <c r="O454" s="1312"/>
      <c r="P454" s="99"/>
      <c r="Q454" s="79"/>
      <c r="R454" s="291"/>
      <c r="U454" s="1056"/>
      <c r="V454" s="1056"/>
      <c r="W454" s="1056"/>
    </row>
    <row r="455" spans="1:23">
      <c r="A455" s="801">
        <v>2</v>
      </c>
      <c r="B455" s="1311">
        <v>39857</v>
      </c>
      <c r="C455" s="368" t="s">
        <v>713</v>
      </c>
      <c r="D455" s="95" t="s">
        <v>750</v>
      </c>
      <c r="E455" s="75" t="s">
        <v>742</v>
      </c>
      <c r="F455" s="96" t="s">
        <v>242</v>
      </c>
      <c r="G455" s="86">
        <v>40000000</v>
      </c>
      <c r="H455" s="97" t="s">
        <v>13</v>
      </c>
      <c r="I455" s="59"/>
      <c r="J455" s="98"/>
      <c r="K455" s="485"/>
      <c r="L455" s="65" t="str">
        <f t="shared" si="15"/>
        <v/>
      </c>
      <c r="M455" s="76"/>
      <c r="N455" s="1325"/>
      <c r="O455" s="1312"/>
      <c r="P455" s="99"/>
      <c r="Q455" s="79"/>
      <c r="R455" s="291"/>
      <c r="U455" s="1056"/>
      <c r="V455" s="1056"/>
      <c r="W455" s="1056"/>
    </row>
    <row r="456" spans="1:23">
      <c r="A456" s="801">
        <v>2</v>
      </c>
      <c r="B456" s="1311">
        <v>39857</v>
      </c>
      <c r="C456" s="368" t="s">
        <v>714</v>
      </c>
      <c r="D456" s="95" t="s">
        <v>751</v>
      </c>
      <c r="E456" s="75" t="s">
        <v>745</v>
      </c>
      <c r="F456" s="96" t="s">
        <v>242</v>
      </c>
      <c r="G456" s="86">
        <v>1500000</v>
      </c>
      <c r="H456" s="97" t="s">
        <v>13</v>
      </c>
      <c r="I456" s="59"/>
      <c r="J456" s="98"/>
      <c r="K456" s="485"/>
      <c r="L456" s="65" t="str">
        <f t="shared" si="15"/>
        <v/>
      </c>
      <c r="M456" s="76"/>
      <c r="N456" s="1325"/>
      <c r="O456" s="1312"/>
      <c r="P456" s="99"/>
      <c r="Q456" s="79"/>
      <c r="R456" s="291"/>
      <c r="U456" s="1056"/>
      <c r="V456" s="1056"/>
      <c r="W456" s="1056"/>
    </row>
    <row r="457" spans="1:23">
      <c r="A457" s="801" t="s">
        <v>1944</v>
      </c>
      <c r="B457" s="1311">
        <v>39857</v>
      </c>
      <c r="C457" s="368" t="s">
        <v>769</v>
      </c>
      <c r="D457" s="95" t="s">
        <v>752</v>
      </c>
      <c r="E457" s="75" t="s">
        <v>736</v>
      </c>
      <c r="F457" s="96" t="s">
        <v>242</v>
      </c>
      <c r="G457" s="86">
        <v>18000000</v>
      </c>
      <c r="H457" s="97" t="s">
        <v>13</v>
      </c>
      <c r="I457" s="59">
        <v>40758</v>
      </c>
      <c r="J457" s="98">
        <v>62</v>
      </c>
      <c r="K457" s="485">
        <v>18000000</v>
      </c>
      <c r="L457" s="65">
        <f t="shared" si="15"/>
        <v>0</v>
      </c>
      <c r="M457" s="76" t="s">
        <v>184</v>
      </c>
      <c r="N457" s="1325">
        <v>40758</v>
      </c>
      <c r="O457" s="1312" t="s">
        <v>395</v>
      </c>
      <c r="P457" s="99" t="s">
        <v>188</v>
      </c>
      <c r="Q457" s="79" t="s">
        <v>1283</v>
      </c>
      <c r="R457" s="291">
        <v>900000</v>
      </c>
      <c r="U457" s="1056"/>
      <c r="V457" s="1056"/>
      <c r="W457" s="1056"/>
    </row>
    <row r="458" spans="1:23" s="380" customFormat="1" ht="33">
      <c r="A458" s="801" t="s">
        <v>1489</v>
      </c>
      <c r="B458" s="378">
        <v>39857</v>
      </c>
      <c r="C458" s="95" t="s">
        <v>715</v>
      </c>
      <c r="D458" s="95" t="s">
        <v>753</v>
      </c>
      <c r="E458" s="466" t="s">
        <v>724</v>
      </c>
      <c r="F458" s="463" t="s">
        <v>242</v>
      </c>
      <c r="G458" s="352">
        <v>2200000</v>
      </c>
      <c r="H458" s="353" t="s">
        <v>13</v>
      </c>
      <c r="I458" s="464">
        <v>40445</v>
      </c>
      <c r="J458" s="384">
        <v>4</v>
      </c>
      <c r="K458" s="484">
        <v>2200000</v>
      </c>
      <c r="L458" s="65">
        <f t="shared" si="15"/>
        <v>0</v>
      </c>
      <c r="M458" s="76" t="s">
        <v>334</v>
      </c>
      <c r="N458" s="398">
        <v>40445</v>
      </c>
      <c r="O458" s="1312" t="s">
        <v>395</v>
      </c>
      <c r="P458" s="385" t="s">
        <v>1591</v>
      </c>
      <c r="Q458" s="263" t="s">
        <v>1283</v>
      </c>
      <c r="R458" s="291">
        <v>110000</v>
      </c>
      <c r="U458" s="1056"/>
      <c r="V458" s="1056"/>
      <c r="W458" s="1056"/>
    </row>
    <row r="459" spans="1:23">
      <c r="A459" s="801" t="s">
        <v>2113</v>
      </c>
      <c r="B459" s="1311">
        <v>39857</v>
      </c>
      <c r="C459" s="368" t="s">
        <v>766</v>
      </c>
      <c r="D459" s="95" t="s">
        <v>754</v>
      </c>
      <c r="E459" s="75" t="s">
        <v>742</v>
      </c>
      <c r="F459" s="96" t="s">
        <v>242</v>
      </c>
      <c r="G459" s="86">
        <v>825000</v>
      </c>
      <c r="H459" s="97" t="s">
        <v>13</v>
      </c>
      <c r="I459" s="59"/>
      <c r="J459" s="98"/>
      <c r="K459" s="485"/>
      <c r="L459" s="65" t="str">
        <f t="shared" si="15"/>
        <v/>
      </c>
      <c r="M459" s="76"/>
      <c r="N459" s="1325"/>
      <c r="O459" s="1312"/>
      <c r="P459" s="99"/>
      <c r="Q459" s="79"/>
      <c r="R459" s="291"/>
      <c r="U459" s="1056"/>
      <c r="V459" s="1056"/>
      <c r="W459" s="1056"/>
    </row>
    <row r="460" spans="1:23">
      <c r="A460" s="801">
        <v>2</v>
      </c>
      <c r="B460" s="1311">
        <v>39857</v>
      </c>
      <c r="C460" s="368" t="s">
        <v>716</v>
      </c>
      <c r="D460" s="95" t="s">
        <v>755</v>
      </c>
      <c r="E460" s="75" t="s">
        <v>726</v>
      </c>
      <c r="F460" s="96" t="s">
        <v>242</v>
      </c>
      <c r="G460" s="86">
        <v>1900000</v>
      </c>
      <c r="H460" s="97" t="s">
        <v>13</v>
      </c>
      <c r="I460" s="59"/>
      <c r="J460" s="98"/>
      <c r="K460" s="485"/>
      <c r="L460" s="65" t="str">
        <f t="shared" si="15"/>
        <v/>
      </c>
      <c r="M460" s="76"/>
      <c r="N460" s="1325"/>
      <c r="O460" s="1312"/>
      <c r="P460" s="99"/>
      <c r="Q460" s="79"/>
      <c r="R460" s="291"/>
      <c r="U460" s="1056"/>
      <c r="V460" s="1056"/>
      <c r="W460" s="1056"/>
    </row>
    <row r="461" spans="1:23">
      <c r="A461" s="801">
        <v>2</v>
      </c>
      <c r="B461" s="1311">
        <v>39857</v>
      </c>
      <c r="C461" s="368" t="s">
        <v>767</v>
      </c>
      <c r="D461" s="95" t="s">
        <v>756</v>
      </c>
      <c r="E461" s="75" t="s">
        <v>742</v>
      </c>
      <c r="F461" s="96" t="s">
        <v>242</v>
      </c>
      <c r="G461" s="86">
        <v>700000</v>
      </c>
      <c r="H461" s="97" t="s">
        <v>13</v>
      </c>
      <c r="I461" s="59">
        <v>40127</v>
      </c>
      <c r="J461" s="98">
        <v>4</v>
      </c>
      <c r="K461" s="485">
        <v>700000</v>
      </c>
      <c r="L461" s="65">
        <f t="shared" si="15"/>
        <v>0</v>
      </c>
      <c r="M461" s="76" t="s">
        <v>184</v>
      </c>
      <c r="N461" s="1325">
        <v>40127</v>
      </c>
      <c r="O461" s="1312" t="s">
        <v>395</v>
      </c>
      <c r="P461" s="99" t="s">
        <v>188</v>
      </c>
      <c r="Q461" s="79" t="s">
        <v>1283</v>
      </c>
      <c r="R461" s="291">
        <v>35000</v>
      </c>
      <c r="U461" s="1056"/>
      <c r="V461" s="1056"/>
      <c r="W461" s="1056"/>
    </row>
    <row r="462" spans="1:23">
      <c r="A462" s="801" t="s">
        <v>1901</v>
      </c>
      <c r="B462" s="1311">
        <v>39857</v>
      </c>
      <c r="C462" s="368" t="s">
        <v>717</v>
      </c>
      <c r="D462" s="95" t="s">
        <v>757</v>
      </c>
      <c r="E462" s="75" t="s">
        <v>758</v>
      </c>
      <c r="F462" s="96" t="s">
        <v>242</v>
      </c>
      <c r="G462" s="86">
        <v>985000</v>
      </c>
      <c r="H462" s="97" t="s">
        <v>13</v>
      </c>
      <c r="I462" s="59">
        <v>40787</v>
      </c>
      <c r="J462" s="98">
        <v>49</v>
      </c>
      <c r="K462" s="485">
        <v>985000</v>
      </c>
      <c r="L462" s="65">
        <f t="shared" si="15"/>
        <v>0</v>
      </c>
      <c r="M462" s="76" t="s">
        <v>184</v>
      </c>
      <c r="N462" s="1325">
        <v>40787</v>
      </c>
      <c r="O462" s="1312" t="s">
        <v>395</v>
      </c>
      <c r="P462" s="99" t="s">
        <v>188</v>
      </c>
      <c r="Q462" s="79" t="s">
        <v>1283</v>
      </c>
      <c r="R462" s="291">
        <v>50000</v>
      </c>
      <c r="U462" s="1056"/>
      <c r="V462" s="1056"/>
      <c r="W462" s="1056"/>
    </row>
    <row r="463" spans="1:23">
      <c r="A463" s="801">
        <v>2</v>
      </c>
      <c r="B463" s="1311">
        <v>39857</v>
      </c>
      <c r="C463" s="368" t="s">
        <v>768</v>
      </c>
      <c r="D463" s="95" t="s">
        <v>611</v>
      </c>
      <c r="E463" s="75" t="s">
        <v>736</v>
      </c>
      <c r="F463" s="96" t="s">
        <v>242</v>
      </c>
      <c r="G463" s="86">
        <v>10500000</v>
      </c>
      <c r="H463" s="97" t="s">
        <v>13</v>
      </c>
      <c r="I463" s="59"/>
      <c r="J463" s="98"/>
      <c r="K463" s="485"/>
      <c r="L463" s="65" t="str">
        <f t="shared" si="15"/>
        <v/>
      </c>
      <c r="M463" s="76"/>
      <c r="N463" s="1325"/>
      <c r="O463" s="1312"/>
      <c r="P463" s="99"/>
      <c r="Q463" s="79"/>
      <c r="R463" s="291"/>
      <c r="U463" s="1056"/>
      <c r="V463" s="1056"/>
      <c r="W463" s="1056"/>
    </row>
    <row r="464" spans="1:23">
      <c r="A464" s="801" t="s">
        <v>1904</v>
      </c>
      <c r="B464" s="1311">
        <v>39857</v>
      </c>
      <c r="C464" s="368" t="s">
        <v>519</v>
      </c>
      <c r="D464" s="95" t="s">
        <v>759</v>
      </c>
      <c r="E464" s="75" t="s">
        <v>742</v>
      </c>
      <c r="F464" s="96" t="s">
        <v>242</v>
      </c>
      <c r="G464" s="86">
        <v>21900000</v>
      </c>
      <c r="H464" s="97" t="s">
        <v>13</v>
      </c>
      <c r="I464" s="59">
        <v>40773</v>
      </c>
      <c r="J464" s="98">
        <v>50</v>
      </c>
      <c r="K464" s="485">
        <v>21900000</v>
      </c>
      <c r="L464" s="65">
        <f t="shared" si="15"/>
        <v>0</v>
      </c>
      <c r="M464" s="76" t="s">
        <v>184</v>
      </c>
      <c r="N464" s="1325">
        <v>40773</v>
      </c>
      <c r="O464" s="1312" t="s">
        <v>395</v>
      </c>
      <c r="P464" s="99" t="s">
        <v>188</v>
      </c>
      <c r="Q464" s="79" t="s">
        <v>1283</v>
      </c>
      <c r="R464" s="291">
        <v>1095000</v>
      </c>
      <c r="U464" s="1056"/>
      <c r="V464" s="1056"/>
      <c r="W464" s="1056"/>
    </row>
    <row r="465" spans="1:23">
      <c r="A465" s="801" t="s">
        <v>2151</v>
      </c>
      <c r="B465" s="1311">
        <v>39857</v>
      </c>
      <c r="C465" s="368" t="s">
        <v>718</v>
      </c>
      <c r="D465" s="95" t="s">
        <v>760</v>
      </c>
      <c r="E465" s="75" t="s">
        <v>761</v>
      </c>
      <c r="F465" s="96" t="s">
        <v>242</v>
      </c>
      <c r="G465" s="86">
        <v>17243000</v>
      </c>
      <c r="H465" s="97" t="s">
        <v>13</v>
      </c>
      <c r="I465" s="59">
        <v>41164</v>
      </c>
      <c r="J465" s="98">
        <v>127</v>
      </c>
      <c r="K465" s="485">
        <v>13443073.869999999</v>
      </c>
      <c r="L465" s="65">
        <v>0</v>
      </c>
      <c r="M465" s="76" t="s">
        <v>184</v>
      </c>
      <c r="N465" s="1325">
        <v>41164</v>
      </c>
      <c r="O465" s="1312" t="s">
        <v>395</v>
      </c>
      <c r="P465" s="99" t="s">
        <v>188</v>
      </c>
      <c r="Q465" s="79" t="s">
        <v>1988</v>
      </c>
      <c r="R465" s="291">
        <v>742440.6</v>
      </c>
      <c r="U465" s="1056"/>
      <c r="V465" s="1056"/>
      <c r="W465" s="1056"/>
    </row>
    <row r="466" spans="1:23">
      <c r="A466" s="801">
        <v>2</v>
      </c>
      <c r="B466" s="1311">
        <v>39857</v>
      </c>
      <c r="C466" s="368" t="s">
        <v>719</v>
      </c>
      <c r="D466" s="95" t="s">
        <v>762</v>
      </c>
      <c r="E466" s="75" t="s">
        <v>763</v>
      </c>
      <c r="F466" s="96" t="s">
        <v>242</v>
      </c>
      <c r="G466" s="86">
        <v>6200000</v>
      </c>
      <c r="H466" s="97" t="s">
        <v>13</v>
      </c>
      <c r="I466" s="59"/>
      <c r="J466" s="98"/>
      <c r="K466" s="485"/>
      <c r="L466" s="65" t="str">
        <f t="shared" si="15"/>
        <v/>
      </c>
      <c r="M466" s="76"/>
      <c r="N466" s="1325"/>
      <c r="O466" s="1312"/>
      <c r="P466" s="99"/>
      <c r="Q466" s="79"/>
      <c r="R466" s="291"/>
      <c r="U466" s="1056"/>
      <c r="V466" s="1056"/>
      <c r="W466" s="1056"/>
    </row>
    <row r="467" spans="1:23">
      <c r="A467" s="801">
        <v>2</v>
      </c>
      <c r="B467" s="1311">
        <v>39857</v>
      </c>
      <c r="C467" s="368" t="s">
        <v>720</v>
      </c>
      <c r="D467" s="95" t="s">
        <v>764</v>
      </c>
      <c r="E467" s="75" t="s">
        <v>736</v>
      </c>
      <c r="F467" s="96" t="s">
        <v>242</v>
      </c>
      <c r="G467" s="86">
        <v>1992000</v>
      </c>
      <c r="H467" s="97" t="s">
        <v>13</v>
      </c>
      <c r="I467" s="59"/>
      <c r="J467" s="98"/>
      <c r="K467" s="485"/>
      <c r="L467" s="65" t="str">
        <f t="shared" si="15"/>
        <v/>
      </c>
      <c r="M467" s="76"/>
      <c r="N467" s="1325"/>
      <c r="O467" s="1312"/>
      <c r="P467" s="99"/>
      <c r="Q467" s="79"/>
      <c r="R467" s="291"/>
      <c r="U467" s="1056"/>
      <c r="V467" s="1056"/>
      <c r="W467" s="1056"/>
    </row>
    <row r="468" spans="1:23">
      <c r="A468" s="801"/>
      <c r="B468" s="1311">
        <v>39864</v>
      </c>
      <c r="C468" s="95" t="s">
        <v>772</v>
      </c>
      <c r="D468" s="95" t="s">
        <v>773</v>
      </c>
      <c r="E468" s="775" t="s">
        <v>763</v>
      </c>
      <c r="F468" s="776" t="s">
        <v>287</v>
      </c>
      <c r="G468" s="86">
        <v>30407000</v>
      </c>
      <c r="H468" s="97" t="s">
        <v>13</v>
      </c>
      <c r="I468" s="59"/>
      <c r="J468" s="98"/>
      <c r="K468" s="485"/>
      <c r="L468" s="65" t="str">
        <f t="shared" si="15"/>
        <v/>
      </c>
      <c r="M468" s="76"/>
      <c r="N468" s="1325"/>
      <c r="O468" s="1312"/>
      <c r="P468" s="99"/>
      <c r="Q468" s="79"/>
      <c r="R468" s="291"/>
      <c r="U468" s="1056"/>
      <c r="V468" s="1056"/>
      <c r="W468" s="1056"/>
    </row>
    <row r="469" spans="1:23">
      <c r="A469" s="1362" t="s">
        <v>1945</v>
      </c>
      <c r="B469" s="1377">
        <v>39864</v>
      </c>
      <c r="C469" s="1413" t="s">
        <v>774</v>
      </c>
      <c r="D469" s="1413" t="s">
        <v>775</v>
      </c>
      <c r="E469" s="1574" t="s">
        <v>776</v>
      </c>
      <c r="F469" s="776" t="s">
        <v>287</v>
      </c>
      <c r="G469" s="86">
        <v>69600000</v>
      </c>
      <c r="H469" s="97" t="s">
        <v>13</v>
      </c>
      <c r="I469" s="59">
        <v>40808</v>
      </c>
      <c r="J469" s="98">
        <v>50</v>
      </c>
      <c r="K469" s="485">
        <v>69600000</v>
      </c>
      <c r="L469" s="65">
        <f t="shared" si="15"/>
        <v>0</v>
      </c>
      <c r="M469" s="1480" t="s">
        <v>1019</v>
      </c>
      <c r="N469" s="1426">
        <v>40865</v>
      </c>
      <c r="O469" s="1404" t="s">
        <v>1019</v>
      </c>
      <c r="P469" s="1428"/>
      <c r="Q469" s="1421" t="s">
        <v>1988</v>
      </c>
      <c r="R469" s="1396">
        <v>367500</v>
      </c>
      <c r="U469" s="1056"/>
      <c r="V469" s="1056"/>
      <c r="W469" s="1056"/>
    </row>
    <row r="470" spans="1:23">
      <c r="A470" s="1363"/>
      <c r="B470" s="1379"/>
      <c r="C470" s="1414"/>
      <c r="D470" s="1414"/>
      <c r="E470" s="1575"/>
      <c r="F470" s="776" t="s">
        <v>1650</v>
      </c>
      <c r="G470" s="86">
        <v>46400000</v>
      </c>
      <c r="H470" s="97" t="s">
        <v>13</v>
      </c>
      <c r="I470" s="59">
        <v>40808</v>
      </c>
      <c r="J470" s="98">
        <v>49</v>
      </c>
      <c r="K470" s="485">
        <v>46400000</v>
      </c>
      <c r="L470" s="65">
        <f t="shared" si="15"/>
        <v>0</v>
      </c>
      <c r="M470" s="1481"/>
      <c r="N470" s="1427"/>
      <c r="O470" s="1406"/>
      <c r="P470" s="1429"/>
      <c r="Q470" s="1423"/>
      <c r="R470" s="1398"/>
      <c r="U470" s="1056"/>
      <c r="V470" s="1056"/>
      <c r="W470" s="1056"/>
    </row>
    <row r="471" spans="1:23">
      <c r="A471" s="801"/>
      <c r="B471" s="1311">
        <v>39864</v>
      </c>
      <c r="C471" s="95" t="s">
        <v>821</v>
      </c>
      <c r="D471" s="95" t="s">
        <v>777</v>
      </c>
      <c r="E471" s="775" t="s">
        <v>722</v>
      </c>
      <c r="F471" s="776" t="s">
        <v>287</v>
      </c>
      <c r="G471" s="86">
        <v>17211000</v>
      </c>
      <c r="H471" s="97" t="s">
        <v>13</v>
      </c>
      <c r="I471" s="59"/>
      <c r="J471" s="98"/>
      <c r="K471" s="485"/>
      <c r="L471" s="65" t="str">
        <f t="shared" si="15"/>
        <v/>
      </c>
      <c r="M471" s="76"/>
      <c r="N471" s="1325"/>
      <c r="O471" s="1312"/>
      <c r="P471" s="99"/>
      <c r="Q471" s="79"/>
      <c r="R471" s="291"/>
      <c r="U471" s="1056"/>
      <c r="V471" s="1056"/>
      <c r="W471" s="1056"/>
    </row>
    <row r="472" spans="1:23">
      <c r="A472" s="801" t="s">
        <v>1467</v>
      </c>
      <c r="B472" s="1311">
        <v>39864</v>
      </c>
      <c r="C472" s="100" t="s">
        <v>778</v>
      </c>
      <c r="D472" s="101" t="s">
        <v>779</v>
      </c>
      <c r="E472" s="102" t="s">
        <v>724</v>
      </c>
      <c r="F472" s="96" t="s">
        <v>242</v>
      </c>
      <c r="G472" s="86">
        <v>8653000</v>
      </c>
      <c r="H472" s="97" t="s">
        <v>13</v>
      </c>
      <c r="I472" s="59"/>
      <c r="J472" s="98"/>
      <c r="K472" s="485"/>
      <c r="L472" s="65" t="str">
        <f t="shared" si="15"/>
        <v/>
      </c>
      <c r="M472" s="76"/>
      <c r="N472" s="1325"/>
      <c r="O472" s="1312"/>
      <c r="P472" s="99"/>
      <c r="Q472" s="79"/>
      <c r="R472" s="291"/>
      <c r="U472" s="1056"/>
      <c r="V472" s="1056"/>
      <c r="W472" s="1056"/>
    </row>
    <row r="473" spans="1:23">
      <c r="A473" s="801" t="s">
        <v>1904</v>
      </c>
      <c r="B473" s="1311">
        <v>39864</v>
      </c>
      <c r="C473" s="100" t="s">
        <v>780</v>
      </c>
      <c r="D473" s="101" t="s">
        <v>781</v>
      </c>
      <c r="E473" s="102" t="s">
        <v>782</v>
      </c>
      <c r="F473" s="96" t="s">
        <v>242</v>
      </c>
      <c r="G473" s="86">
        <v>6920000</v>
      </c>
      <c r="H473" s="97" t="s">
        <v>13</v>
      </c>
      <c r="I473" s="59">
        <v>40801</v>
      </c>
      <c r="J473" s="98">
        <v>50</v>
      </c>
      <c r="K473" s="485">
        <v>6920000</v>
      </c>
      <c r="L473" s="65">
        <f t="shared" si="15"/>
        <v>0</v>
      </c>
      <c r="M473" s="534" t="s">
        <v>184</v>
      </c>
      <c r="N473" s="1325">
        <v>40801</v>
      </c>
      <c r="O473" s="1312" t="s">
        <v>395</v>
      </c>
      <c r="P473" s="99" t="s">
        <v>188</v>
      </c>
      <c r="Q473" s="79" t="s">
        <v>1283</v>
      </c>
      <c r="R473" s="291">
        <v>346000</v>
      </c>
      <c r="U473" s="1056"/>
      <c r="V473" s="1056"/>
      <c r="W473" s="1056"/>
    </row>
    <row r="474" spans="1:23">
      <c r="A474" s="801" t="s">
        <v>1901</v>
      </c>
      <c r="B474" s="1311">
        <v>39864</v>
      </c>
      <c r="C474" s="100" t="s">
        <v>783</v>
      </c>
      <c r="D474" s="101" t="s">
        <v>727</v>
      </c>
      <c r="E474" s="102" t="s">
        <v>724</v>
      </c>
      <c r="F474" s="96" t="s">
        <v>242</v>
      </c>
      <c r="G474" s="86">
        <v>5450000</v>
      </c>
      <c r="H474" s="97" t="s">
        <v>13</v>
      </c>
      <c r="I474" s="59">
        <v>40787</v>
      </c>
      <c r="J474" s="98">
        <v>49</v>
      </c>
      <c r="K474" s="485">
        <v>5450000</v>
      </c>
      <c r="L474" s="65">
        <f t="shared" si="15"/>
        <v>0</v>
      </c>
      <c r="M474" s="534" t="s">
        <v>184</v>
      </c>
      <c r="N474" s="1325">
        <v>40787</v>
      </c>
      <c r="O474" s="1312" t="s">
        <v>395</v>
      </c>
      <c r="P474" s="99" t="s">
        <v>188</v>
      </c>
      <c r="Q474" s="79" t="s">
        <v>1283</v>
      </c>
      <c r="R474" s="291">
        <v>273000</v>
      </c>
      <c r="U474" s="1056"/>
      <c r="V474" s="1056"/>
      <c r="W474" s="1056"/>
    </row>
    <row r="475" spans="1:23" s="380" customFormat="1" ht="33">
      <c r="A475" s="801" t="s">
        <v>1539</v>
      </c>
      <c r="B475" s="378">
        <v>39864</v>
      </c>
      <c r="C475" s="100" t="s">
        <v>784</v>
      </c>
      <c r="D475" s="101" t="s">
        <v>785</v>
      </c>
      <c r="E475" s="533" t="s">
        <v>740</v>
      </c>
      <c r="F475" s="463" t="s">
        <v>242</v>
      </c>
      <c r="G475" s="352">
        <v>1998000</v>
      </c>
      <c r="H475" s="353" t="s">
        <v>13</v>
      </c>
      <c r="I475" s="464">
        <v>40450</v>
      </c>
      <c r="J475" s="384">
        <v>4</v>
      </c>
      <c r="K475" s="484">
        <v>1998000</v>
      </c>
      <c r="L475" s="1241">
        <f t="shared" si="15"/>
        <v>0</v>
      </c>
      <c r="M475" s="534" t="s">
        <v>184</v>
      </c>
      <c r="N475" s="398">
        <v>40450</v>
      </c>
      <c r="O475" s="1312" t="s">
        <v>395</v>
      </c>
      <c r="P475" s="385" t="s">
        <v>1591</v>
      </c>
      <c r="Q475" s="263" t="s">
        <v>1283</v>
      </c>
      <c r="R475" s="291">
        <v>100000</v>
      </c>
      <c r="U475" s="1056"/>
      <c r="V475" s="1056"/>
      <c r="W475" s="1056"/>
    </row>
    <row r="476" spans="1:23">
      <c r="A476" s="801">
        <v>2</v>
      </c>
      <c r="B476" s="1311">
        <v>39864</v>
      </c>
      <c r="C476" s="100" t="s">
        <v>814</v>
      </c>
      <c r="D476" s="101" t="s">
        <v>786</v>
      </c>
      <c r="E476" s="102" t="s">
        <v>787</v>
      </c>
      <c r="F476" s="96" t="s">
        <v>242</v>
      </c>
      <c r="G476" s="86">
        <v>17280000</v>
      </c>
      <c r="H476" s="97" t="s">
        <v>13</v>
      </c>
      <c r="I476" s="59"/>
      <c r="J476" s="98"/>
      <c r="K476" s="485"/>
      <c r="L476" s="65" t="str">
        <f t="shared" si="15"/>
        <v/>
      </c>
      <c r="M476" s="76"/>
      <c r="N476" s="1325"/>
      <c r="O476" s="1312"/>
      <c r="P476" s="99"/>
      <c r="Q476" s="79"/>
      <c r="R476" s="291"/>
      <c r="U476" s="1056"/>
      <c r="V476" s="1056"/>
      <c r="W476" s="1056"/>
    </row>
    <row r="477" spans="1:23">
      <c r="A477" s="801">
        <v>2</v>
      </c>
      <c r="B477" s="1311">
        <v>39864</v>
      </c>
      <c r="C477" s="100" t="s">
        <v>815</v>
      </c>
      <c r="D477" s="101" t="s">
        <v>788</v>
      </c>
      <c r="E477" s="102" t="s">
        <v>729</v>
      </c>
      <c r="F477" s="96" t="s">
        <v>242</v>
      </c>
      <c r="G477" s="86">
        <v>16800000</v>
      </c>
      <c r="H477" s="97" t="s">
        <v>13</v>
      </c>
      <c r="I477" s="59"/>
      <c r="J477" s="98"/>
      <c r="K477" s="485"/>
      <c r="L477" s="65" t="str">
        <f t="shared" si="15"/>
        <v/>
      </c>
      <c r="M477" s="76"/>
      <c r="N477" s="1325"/>
      <c r="O477" s="1312"/>
      <c r="P477" s="99"/>
      <c r="Q477" s="79"/>
      <c r="R477" s="291"/>
      <c r="U477" s="1056"/>
      <c r="V477" s="1056"/>
      <c r="W477" s="1056"/>
    </row>
    <row r="478" spans="1:23">
      <c r="A478" s="801">
        <v>2</v>
      </c>
      <c r="B478" s="1311">
        <v>39864</v>
      </c>
      <c r="C478" s="100" t="s">
        <v>789</v>
      </c>
      <c r="D478" s="101" t="s">
        <v>790</v>
      </c>
      <c r="E478" s="102" t="s">
        <v>724</v>
      </c>
      <c r="F478" s="96" t="s">
        <v>242</v>
      </c>
      <c r="G478" s="86">
        <v>8700000</v>
      </c>
      <c r="H478" s="97" t="s">
        <v>13</v>
      </c>
      <c r="I478" s="59"/>
      <c r="J478" s="98"/>
      <c r="K478" s="485"/>
      <c r="L478" s="65" t="str">
        <f t="shared" si="15"/>
        <v/>
      </c>
      <c r="M478" s="76"/>
      <c r="N478" s="1325"/>
      <c r="O478" s="1312"/>
      <c r="P478" s="99"/>
      <c r="Q478" s="79"/>
      <c r="R478" s="291"/>
      <c r="U478" s="1056"/>
      <c r="V478" s="1056"/>
      <c r="W478" s="1056"/>
    </row>
    <row r="479" spans="1:23">
      <c r="A479" s="801">
        <v>2</v>
      </c>
      <c r="B479" s="1311">
        <v>39864</v>
      </c>
      <c r="C479" s="100" t="s">
        <v>791</v>
      </c>
      <c r="D479" s="101" t="s">
        <v>792</v>
      </c>
      <c r="E479" s="102" t="s">
        <v>747</v>
      </c>
      <c r="F479" s="96" t="s">
        <v>242</v>
      </c>
      <c r="G479" s="86">
        <v>3100000</v>
      </c>
      <c r="H479" s="97" t="s">
        <v>13</v>
      </c>
      <c r="I479" s="59"/>
      <c r="J479" s="98"/>
      <c r="K479" s="485"/>
      <c r="L479" s="65" t="str">
        <f t="shared" si="15"/>
        <v/>
      </c>
      <c r="M479" s="76"/>
      <c r="N479" s="1325"/>
      <c r="O479" s="1312"/>
      <c r="P479" s="99"/>
      <c r="Q479" s="79"/>
      <c r="R479" s="291"/>
      <c r="U479" s="1056"/>
      <c r="V479" s="1056"/>
      <c r="W479" s="1056"/>
    </row>
    <row r="480" spans="1:23">
      <c r="A480" s="801">
        <v>2</v>
      </c>
      <c r="B480" s="1311">
        <v>39864</v>
      </c>
      <c r="C480" s="100" t="s">
        <v>793</v>
      </c>
      <c r="D480" s="101" t="s">
        <v>794</v>
      </c>
      <c r="E480" s="102" t="s">
        <v>763</v>
      </c>
      <c r="F480" s="96" t="s">
        <v>242</v>
      </c>
      <c r="G480" s="86">
        <v>4579000</v>
      </c>
      <c r="H480" s="97" t="s">
        <v>13</v>
      </c>
      <c r="I480" s="59"/>
      <c r="J480" s="98"/>
      <c r="K480" s="485"/>
      <c r="L480" s="65" t="str">
        <f t="shared" si="15"/>
        <v/>
      </c>
      <c r="M480" s="76"/>
      <c r="N480" s="1325"/>
      <c r="O480" s="1312"/>
      <c r="P480" s="99"/>
      <c r="Q480" s="79"/>
      <c r="R480" s="291"/>
      <c r="U480" s="1056"/>
      <c r="V480" s="1056"/>
      <c r="W480" s="1056"/>
    </row>
    <row r="481" spans="1:23">
      <c r="A481" s="801">
        <v>2</v>
      </c>
      <c r="B481" s="1311">
        <v>39864</v>
      </c>
      <c r="C481" s="100" t="s">
        <v>795</v>
      </c>
      <c r="D481" s="101" t="s">
        <v>796</v>
      </c>
      <c r="E481" s="102" t="s">
        <v>738</v>
      </c>
      <c r="F481" s="96" t="s">
        <v>242</v>
      </c>
      <c r="G481" s="86">
        <v>10000000</v>
      </c>
      <c r="H481" s="97" t="s">
        <v>13</v>
      </c>
      <c r="I481" s="59"/>
      <c r="J481" s="98"/>
      <c r="K481" s="485"/>
      <c r="L481" s="65" t="str">
        <f t="shared" si="15"/>
        <v/>
      </c>
      <c r="M481" s="76"/>
      <c r="N481" s="1325"/>
      <c r="O481" s="1312"/>
      <c r="P481" s="99"/>
      <c r="Q481" s="79"/>
      <c r="R481" s="291"/>
      <c r="U481" s="1056"/>
      <c r="V481" s="1056"/>
      <c r="W481" s="1056"/>
    </row>
    <row r="482" spans="1:23">
      <c r="A482" s="801">
        <v>2</v>
      </c>
      <c r="B482" s="1311">
        <v>39864</v>
      </c>
      <c r="C482" s="100" t="s">
        <v>816</v>
      </c>
      <c r="D482" s="101" t="s">
        <v>797</v>
      </c>
      <c r="E482" s="102" t="s">
        <v>798</v>
      </c>
      <c r="F482" s="96" t="s">
        <v>242</v>
      </c>
      <c r="G482" s="86">
        <v>2060000</v>
      </c>
      <c r="H482" s="97" t="s">
        <v>13</v>
      </c>
      <c r="I482" s="59"/>
      <c r="J482" s="98"/>
      <c r="K482" s="485"/>
      <c r="L482" s="65" t="str">
        <f t="shared" si="15"/>
        <v/>
      </c>
      <c r="M482" s="76"/>
      <c r="N482" s="1325"/>
      <c r="O482" s="1312"/>
      <c r="P482" s="99"/>
      <c r="Q482" s="79"/>
      <c r="R482" s="291"/>
      <c r="U482" s="1056"/>
      <c r="V482" s="1056"/>
      <c r="W482" s="1056"/>
    </row>
    <row r="483" spans="1:23">
      <c r="A483" s="801">
        <v>2</v>
      </c>
      <c r="B483" s="1311">
        <v>39864</v>
      </c>
      <c r="C483" s="100" t="s">
        <v>799</v>
      </c>
      <c r="D483" s="101" t="s">
        <v>800</v>
      </c>
      <c r="E483" s="102" t="s">
        <v>801</v>
      </c>
      <c r="F483" s="96" t="s">
        <v>242</v>
      </c>
      <c r="G483" s="86">
        <v>3250000</v>
      </c>
      <c r="H483" s="97" t="s">
        <v>13</v>
      </c>
      <c r="I483" s="59"/>
      <c r="J483" s="98"/>
      <c r="K483" s="485"/>
      <c r="L483" s="65" t="str">
        <f t="shared" si="15"/>
        <v/>
      </c>
      <c r="M483" s="76"/>
      <c r="N483" s="1325"/>
      <c r="O483" s="1312"/>
      <c r="P483" s="99"/>
      <c r="Q483" s="79"/>
      <c r="R483" s="291"/>
      <c r="U483" s="1056"/>
      <c r="V483" s="1056"/>
      <c r="W483" s="1056"/>
    </row>
    <row r="484" spans="1:23">
      <c r="A484" s="801" t="s">
        <v>1901</v>
      </c>
      <c r="B484" s="1311">
        <v>39864</v>
      </c>
      <c r="C484" s="100" t="s">
        <v>818</v>
      </c>
      <c r="D484" s="101" t="s">
        <v>673</v>
      </c>
      <c r="E484" s="102" t="s">
        <v>742</v>
      </c>
      <c r="F484" s="96" t="s">
        <v>242</v>
      </c>
      <c r="G484" s="86">
        <v>12500000</v>
      </c>
      <c r="H484" s="97" t="s">
        <v>13</v>
      </c>
      <c r="I484" s="59">
        <v>40808</v>
      </c>
      <c r="J484" s="98">
        <v>49</v>
      </c>
      <c r="K484" s="485">
        <v>12500000</v>
      </c>
      <c r="L484" s="65">
        <f t="shared" si="15"/>
        <v>0</v>
      </c>
      <c r="M484" s="534" t="s">
        <v>184</v>
      </c>
      <c r="N484" s="1325">
        <v>40808</v>
      </c>
      <c r="O484" s="1312" t="s">
        <v>395</v>
      </c>
      <c r="P484" s="99" t="s">
        <v>188</v>
      </c>
      <c r="Q484" s="79" t="s">
        <v>1283</v>
      </c>
      <c r="R484" s="291">
        <v>625000</v>
      </c>
      <c r="U484" s="1056"/>
      <c r="V484" s="1056"/>
      <c r="W484" s="1056"/>
    </row>
    <row r="485" spans="1:23">
      <c r="A485" s="801">
        <v>2</v>
      </c>
      <c r="B485" s="1311">
        <v>39864</v>
      </c>
      <c r="C485" s="100" t="s">
        <v>819</v>
      </c>
      <c r="D485" s="101" t="s">
        <v>802</v>
      </c>
      <c r="E485" s="102" t="s">
        <v>787</v>
      </c>
      <c r="F485" s="96" t="s">
        <v>242</v>
      </c>
      <c r="G485" s="86">
        <v>2644000</v>
      </c>
      <c r="H485" s="97" t="s">
        <v>13</v>
      </c>
      <c r="I485" s="59"/>
      <c r="J485" s="98"/>
      <c r="K485" s="485"/>
      <c r="L485" s="65" t="str">
        <f t="shared" si="15"/>
        <v/>
      </c>
      <c r="M485" s="76"/>
      <c r="N485" s="1325"/>
      <c r="O485" s="1312"/>
      <c r="P485" s="99"/>
      <c r="Q485" s="79"/>
      <c r="R485" s="291"/>
      <c r="U485" s="1056"/>
      <c r="V485" s="1056"/>
      <c r="W485" s="1056"/>
    </row>
    <row r="486" spans="1:23" s="380" customFormat="1" ht="33">
      <c r="A486" s="801" t="s">
        <v>1539</v>
      </c>
      <c r="B486" s="378">
        <v>39864</v>
      </c>
      <c r="C486" s="100" t="s">
        <v>803</v>
      </c>
      <c r="D486" s="101" t="s">
        <v>804</v>
      </c>
      <c r="E486" s="533" t="s">
        <v>740</v>
      </c>
      <c r="F486" s="463" t="s">
        <v>242</v>
      </c>
      <c r="G486" s="352">
        <v>48000000</v>
      </c>
      <c r="H486" s="353" t="s">
        <v>13</v>
      </c>
      <c r="I486" s="464">
        <v>40450</v>
      </c>
      <c r="J486" s="384">
        <v>4</v>
      </c>
      <c r="K486" s="484">
        <v>48000000</v>
      </c>
      <c r="L486" s="65">
        <f t="shared" si="15"/>
        <v>0</v>
      </c>
      <c r="M486" s="534" t="s">
        <v>184</v>
      </c>
      <c r="N486" s="398">
        <v>40450</v>
      </c>
      <c r="O486" s="1312" t="s">
        <v>395</v>
      </c>
      <c r="P486" s="385" t="s">
        <v>1591</v>
      </c>
      <c r="Q486" s="263" t="s">
        <v>1283</v>
      </c>
      <c r="R486" s="291">
        <v>2400000</v>
      </c>
      <c r="U486" s="1056"/>
      <c r="V486" s="1056"/>
      <c r="W486" s="1056"/>
    </row>
    <row r="487" spans="1:23">
      <c r="A487" s="801">
        <v>2</v>
      </c>
      <c r="B487" s="1311">
        <v>39864</v>
      </c>
      <c r="C487" s="100" t="s">
        <v>817</v>
      </c>
      <c r="D487" s="101" t="s">
        <v>805</v>
      </c>
      <c r="E487" s="102" t="s">
        <v>806</v>
      </c>
      <c r="F487" s="96" t="s">
        <v>242</v>
      </c>
      <c r="G487" s="86">
        <v>22000000</v>
      </c>
      <c r="H487" s="97" t="s">
        <v>13</v>
      </c>
      <c r="I487" s="59"/>
      <c r="J487" s="98"/>
      <c r="K487" s="485"/>
      <c r="L487" s="65" t="str">
        <f t="shared" si="15"/>
        <v/>
      </c>
      <c r="M487" s="76"/>
      <c r="N487" s="1325"/>
      <c r="O487" s="1312"/>
      <c r="P487" s="99"/>
      <c r="Q487" s="79"/>
      <c r="R487" s="291"/>
      <c r="U487" s="1056"/>
      <c r="V487" s="1056"/>
      <c r="W487" s="1056"/>
    </row>
    <row r="488" spans="1:23">
      <c r="A488" s="801">
        <v>2</v>
      </c>
      <c r="B488" s="1311">
        <v>39864</v>
      </c>
      <c r="C488" s="100" t="s">
        <v>807</v>
      </c>
      <c r="D488" s="101" t="s">
        <v>808</v>
      </c>
      <c r="E488" s="102" t="s">
        <v>722</v>
      </c>
      <c r="F488" s="96" t="s">
        <v>242</v>
      </c>
      <c r="G488" s="86">
        <v>7350000</v>
      </c>
      <c r="H488" s="97" t="s">
        <v>13</v>
      </c>
      <c r="I488" s="59">
        <v>40926</v>
      </c>
      <c r="J488" s="98">
        <v>4</v>
      </c>
      <c r="K488" s="485">
        <v>3675000</v>
      </c>
      <c r="L488" s="65">
        <f t="shared" si="15"/>
        <v>3675000</v>
      </c>
      <c r="M488" s="534" t="s">
        <v>184</v>
      </c>
      <c r="N488" s="1325"/>
      <c r="O488" s="1312"/>
      <c r="P488" s="99"/>
      <c r="Q488" s="79"/>
      <c r="R488" s="291"/>
      <c r="U488" s="1056"/>
      <c r="V488" s="1056"/>
      <c r="W488" s="1056"/>
    </row>
    <row r="489" spans="1:23">
      <c r="A489" s="801">
        <v>2</v>
      </c>
      <c r="B489" s="1311">
        <v>39864</v>
      </c>
      <c r="C489" s="100" t="s">
        <v>809</v>
      </c>
      <c r="D489" s="101" t="s">
        <v>388</v>
      </c>
      <c r="E489" s="102" t="s">
        <v>724</v>
      </c>
      <c r="F489" s="96" t="s">
        <v>242</v>
      </c>
      <c r="G489" s="86">
        <v>4000000</v>
      </c>
      <c r="H489" s="97" t="s">
        <v>13</v>
      </c>
      <c r="I489" s="59"/>
      <c r="J489" s="98"/>
      <c r="K489" s="485"/>
      <c r="L489" s="65" t="str">
        <f t="shared" si="15"/>
        <v/>
      </c>
      <c r="M489" s="76"/>
      <c r="N489" s="1325"/>
      <c r="O489" s="1312"/>
      <c r="P489" s="99"/>
      <c r="Q489" s="79"/>
      <c r="R489" s="291"/>
      <c r="U489" s="1056"/>
      <c r="V489" s="1056"/>
      <c r="W489" s="1056"/>
    </row>
    <row r="490" spans="1:23">
      <c r="A490" s="801" t="s">
        <v>1901</v>
      </c>
      <c r="B490" s="1311">
        <v>39864</v>
      </c>
      <c r="C490" s="100" t="s">
        <v>820</v>
      </c>
      <c r="D490" s="101" t="s">
        <v>810</v>
      </c>
      <c r="E490" s="102" t="s">
        <v>811</v>
      </c>
      <c r="F490" s="96" t="s">
        <v>242</v>
      </c>
      <c r="G490" s="86">
        <v>9495000</v>
      </c>
      <c r="H490" s="97" t="s">
        <v>13</v>
      </c>
      <c r="I490" s="59">
        <v>40808</v>
      </c>
      <c r="J490" s="98">
        <v>49</v>
      </c>
      <c r="K490" s="485">
        <v>9495000</v>
      </c>
      <c r="L490" s="65">
        <f t="shared" si="15"/>
        <v>0</v>
      </c>
      <c r="M490" s="534" t="s">
        <v>184</v>
      </c>
      <c r="N490" s="1325">
        <v>40808</v>
      </c>
      <c r="O490" s="1312" t="s">
        <v>395</v>
      </c>
      <c r="P490" s="99" t="s">
        <v>188</v>
      </c>
      <c r="Q490" s="79" t="s">
        <v>1283</v>
      </c>
      <c r="R490" s="291">
        <v>475000</v>
      </c>
      <c r="U490" s="1056"/>
      <c r="V490" s="1056"/>
      <c r="W490" s="1056"/>
    </row>
    <row r="491" spans="1:23">
      <c r="A491" s="801">
        <v>2</v>
      </c>
      <c r="B491" s="1311">
        <v>39864</v>
      </c>
      <c r="C491" s="100" t="s">
        <v>812</v>
      </c>
      <c r="D491" s="101" t="s">
        <v>813</v>
      </c>
      <c r="E491" s="102" t="s">
        <v>787</v>
      </c>
      <c r="F491" s="103" t="s">
        <v>242</v>
      </c>
      <c r="G491" s="86">
        <v>7000000</v>
      </c>
      <c r="H491" s="97" t="s">
        <v>13</v>
      </c>
      <c r="I491" s="59">
        <v>40646</v>
      </c>
      <c r="J491" s="98">
        <v>4</v>
      </c>
      <c r="K491" s="485">
        <v>7000000</v>
      </c>
      <c r="L491" s="65">
        <f t="shared" si="15"/>
        <v>0</v>
      </c>
      <c r="M491" s="534" t="s">
        <v>184</v>
      </c>
      <c r="N491" s="1325">
        <v>40646</v>
      </c>
      <c r="O491" s="1312" t="s">
        <v>395</v>
      </c>
      <c r="P491" s="99" t="s">
        <v>188</v>
      </c>
      <c r="Q491" s="79" t="s">
        <v>1283</v>
      </c>
      <c r="R491" s="291">
        <v>350000</v>
      </c>
      <c r="U491" s="1056"/>
      <c r="V491" s="1056"/>
      <c r="W491" s="1056"/>
    </row>
    <row r="492" spans="1:23">
      <c r="A492" s="801"/>
      <c r="B492" s="1311">
        <v>39871</v>
      </c>
      <c r="C492" s="100" t="s">
        <v>822</v>
      </c>
      <c r="D492" s="101" t="s">
        <v>826</v>
      </c>
      <c r="E492" s="102" t="s">
        <v>776</v>
      </c>
      <c r="F492" s="103" t="s">
        <v>287</v>
      </c>
      <c r="G492" s="86">
        <v>56044000</v>
      </c>
      <c r="H492" s="97" t="s">
        <v>13</v>
      </c>
      <c r="I492" s="59">
        <v>40338</v>
      </c>
      <c r="J492" s="98">
        <v>5</v>
      </c>
      <c r="K492" s="485">
        <v>56044000</v>
      </c>
      <c r="L492" s="65">
        <f t="shared" si="15"/>
        <v>0</v>
      </c>
      <c r="M492" s="76" t="s">
        <v>1019</v>
      </c>
      <c r="N492" s="1325">
        <v>40865</v>
      </c>
      <c r="O492" s="1312" t="s">
        <v>1019</v>
      </c>
      <c r="P492" s="99"/>
      <c r="Q492" s="79" t="s">
        <v>1988</v>
      </c>
      <c r="R492" s="291">
        <v>877557</v>
      </c>
      <c r="U492" s="1056"/>
      <c r="V492" s="1056"/>
      <c r="W492" s="1056"/>
    </row>
    <row r="493" spans="1:23" s="380" customFormat="1" ht="28.5">
      <c r="A493" s="801" t="s">
        <v>1535</v>
      </c>
      <c r="B493" s="378">
        <v>39871</v>
      </c>
      <c r="C493" s="100" t="s">
        <v>823</v>
      </c>
      <c r="D493" s="101" t="s">
        <v>827</v>
      </c>
      <c r="E493" s="533" t="s">
        <v>740</v>
      </c>
      <c r="F493" s="379" t="s">
        <v>287</v>
      </c>
      <c r="G493" s="352">
        <v>30000000</v>
      </c>
      <c r="H493" s="353" t="s">
        <v>13</v>
      </c>
      <c r="I493" s="464">
        <v>40450</v>
      </c>
      <c r="J493" s="384">
        <v>4</v>
      </c>
      <c r="K493" s="484">
        <v>30000000</v>
      </c>
      <c r="L493" s="65">
        <f t="shared" si="15"/>
        <v>0</v>
      </c>
      <c r="M493" s="76" t="s">
        <v>1019</v>
      </c>
      <c r="N493" s="398"/>
      <c r="O493" s="1312"/>
      <c r="P493" s="385"/>
      <c r="Q493" s="263"/>
      <c r="R493" s="291"/>
      <c r="U493" s="1056"/>
      <c r="V493" s="1056"/>
      <c r="W493" s="1056"/>
    </row>
    <row r="494" spans="1:23" ht="28.5">
      <c r="A494" s="801" t="s">
        <v>2086</v>
      </c>
      <c r="B494" s="1311">
        <v>39871</v>
      </c>
      <c r="C494" s="100" t="s">
        <v>824</v>
      </c>
      <c r="D494" s="101" t="s">
        <v>744</v>
      </c>
      <c r="E494" s="102" t="s">
        <v>745</v>
      </c>
      <c r="F494" s="103" t="s">
        <v>287</v>
      </c>
      <c r="G494" s="86">
        <v>17299000</v>
      </c>
      <c r="H494" s="97" t="s">
        <v>13</v>
      </c>
      <c r="I494" s="59">
        <v>41087</v>
      </c>
      <c r="J494" s="98">
        <v>98</v>
      </c>
      <c r="K494" s="485">
        <v>15403721.560000001</v>
      </c>
      <c r="L494" s="65">
        <v>0</v>
      </c>
      <c r="M494" s="76" t="s">
        <v>1019</v>
      </c>
      <c r="N494" s="1325">
        <v>41115</v>
      </c>
      <c r="O494" s="1312" t="s">
        <v>1019</v>
      </c>
      <c r="P494" s="99"/>
      <c r="Q494" s="79" t="s">
        <v>1283</v>
      </c>
      <c r="R494" s="291">
        <v>1100000</v>
      </c>
      <c r="U494" s="1056"/>
      <c r="V494" s="1056"/>
      <c r="W494" s="1056"/>
    </row>
    <row r="495" spans="1:23">
      <c r="A495" s="801" t="s">
        <v>1925</v>
      </c>
      <c r="B495" s="1311">
        <v>39871</v>
      </c>
      <c r="C495" s="100" t="s">
        <v>825</v>
      </c>
      <c r="D495" s="101" t="s">
        <v>828</v>
      </c>
      <c r="E495" s="102" t="s">
        <v>776</v>
      </c>
      <c r="F495" s="103" t="s">
        <v>287</v>
      </c>
      <c r="G495" s="86">
        <v>83586000</v>
      </c>
      <c r="H495" s="97" t="s">
        <v>13</v>
      </c>
      <c r="I495" s="59"/>
      <c r="J495" s="98"/>
      <c r="K495" s="485"/>
      <c r="L495" s="65" t="str">
        <f t="shared" si="15"/>
        <v/>
      </c>
      <c r="M495" s="76"/>
      <c r="N495" s="1325"/>
      <c r="O495" s="1312"/>
      <c r="P495" s="99"/>
      <c r="Q495" s="79"/>
      <c r="R495" s="291"/>
      <c r="U495" s="1056"/>
      <c r="V495" s="1056"/>
      <c r="W495" s="1056"/>
    </row>
    <row r="496" spans="1:23">
      <c r="A496" s="801">
        <v>2</v>
      </c>
      <c r="B496" s="1311">
        <v>39871</v>
      </c>
      <c r="C496" s="100" t="s">
        <v>876</v>
      </c>
      <c r="D496" s="101" t="s">
        <v>442</v>
      </c>
      <c r="E496" s="102" t="s">
        <v>761</v>
      </c>
      <c r="F496" s="103" t="s">
        <v>242</v>
      </c>
      <c r="G496" s="86">
        <v>17806000</v>
      </c>
      <c r="H496" s="97" t="s">
        <v>13</v>
      </c>
      <c r="I496" s="59"/>
      <c r="J496" s="98"/>
      <c r="K496" s="485"/>
      <c r="L496" s="65" t="str">
        <f t="shared" si="15"/>
        <v/>
      </c>
      <c r="M496" s="76"/>
      <c r="N496" s="1325"/>
      <c r="O496" s="1312"/>
      <c r="P496" s="99"/>
      <c r="Q496" s="79"/>
      <c r="R496" s="291"/>
      <c r="U496" s="1056"/>
      <c r="V496" s="1056"/>
      <c r="W496" s="1056"/>
    </row>
    <row r="497" spans="1:23">
      <c r="A497" s="801" t="s">
        <v>1901</v>
      </c>
      <c r="B497" s="1311">
        <v>39871</v>
      </c>
      <c r="C497" s="100" t="s">
        <v>829</v>
      </c>
      <c r="D497" s="101" t="s">
        <v>842</v>
      </c>
      <c r="E497" s="102" t="s">
        <v>843</v>
      </c>
      <c r="F497" s="103" t="s">
        <v>242</v>
      </c>
      <c r="G497" s="86">
        <v>4797000</v>
      </c>
      <c r="H497" s="97" t="s">
        <v>13</v>
      </c>
      <c r="I497" s="59">
        <v>40759</v>
      </c>
      <c r="J497" s="98">
        <v>49</v>
      </c>
      <c r="K497" s="485">
        <v>4797000</v>
      </c>
      <c r="L497" s="65">
        <f t="shared" si="15"/>
        <v>0</v>
      </c>
      <c r="M497" s="534" t="s">
        <v>184</v>
      </c>
      <c r="N497" s="1325">
        <v>40759</v>
      </c>
      <c r="O497" s="1312" t="s">
        <v>395</v>
      </c>
      <c r="P497" s="99" t="s">
        <v>188</v>
      </c>
      <c r="Q497" s="79" t="s">
        <v>1283</v>
      </c>
      <c r="R497" s="291">
        <v>240000</v>
      </c>
      <c r="U497" s="1056"/>
      <c r="V497" s="1056"/>
      <c r="W497" s="1056"/>
    </row>
    <row r="498" spans="1:23">
      <c r="A498" s="801" t="s">
        <v>1901</v>
      </c>
      <c r="B498" s="1311">
        <v>39871</v>
      </c>
      <c r="C498" s="100" t="s">
        <v>830</v>
      </c>
      <c r="D498" s="101" t="s">
        <v>844</v>
      </c>
      <c r="E498" s="102" t="s">
        <v>724</v>
      </c>
      <c r="F498" s="103" t="s">
        <v>242</v>
      </c>
      <c r="G498" s="86">
        <v>4000000</v>
      </c>
      <c r="H498" s="97" t="s">
        <v>13</v>
      </c>
      <c r="I498" s="59">
        <v>40801</v>
      </c>
      <c r="J498" s="98">
        <v>49</v>
      </c>
      <c r="K498" s="485">
        <v>4000000</v>
      </c>
      <c r="L498" s="65">
        <f t="shared" si="15"/>
        <v>0</v>
      </c>
      <c r="M498" s="534" t="s">
        <v>184</v>
      </c>
      <c r="N498" s="1325">
        <v>40801</v>
      </c>
      <c r="O498" s="1312" t="s">
        <v>395</v>
      </c>
      <c r="P498" s="99" t="s">
        <v>188</v>
      </c>
      <c r="Q498" s="79" t="s">
        <v>1283</v>
      </c>
      <c r="R498" s="291">
        <v>200000</v>
      </c>
      <c r="U498" s="1056"/>
      <c r="V498" s="1056"/>
      <c r="W498" s="1056"/>
    </row>
    <row r="499" spans="1:23">
      <c r="A499" s="801" t="s">
        <v>1901</v>
      </c>
      <c r="B499" s="1311">
        <v>39871</v>
      </c>
      <c r="C499" s="100" t="s">
        <v>831</v>
      </c>
      <c r="D499" s="101" t="s">
        <v>845</v>
      </c>
      <c r="E499" s="102" t="s">
        <v>749</v>
      </c>
      <c r="F499" s="103" t="s">
        <v>242</v>
      </c>
      <c r="G499" s="86">
        <v>2260000</v>
      </c>
      <c r="H499" s="97" t="s">
        <v>13</v>
      </c>
      <c r="I499" s="59">
        <v>40808</v>
      </c>
      <c r="J499" s="98">
        <v>49</v>
      </c>
      <c r="K499" s="485">
        <v>2260000</v>
      </c>
      <c r="L499" s="65">
        <f t="shared" si="15"/>
        <v>0</v>
      </c>
      <c r="M499" s="534" t="s">
        <v>184</v>
      </c>
      <c r="N499" s="1325">
        <v>40808</v>
      </c>
      <c r="O499" s="1312" t="s">
        <v>395</v>
      </c>
      <c r="P499" s="99" t="s">
        <v>188</v>
      </c>
      <c r="Q499" s="79" t="s">
        <v>1283</v>
      </c>
      <c r="R499" s="291">
        <v>113000</v>
      </c>
      <c r="U499" s="1056"/>
      <c r="V499" s="1056"/>
      <c r="W499" s="1056"/>
    </row>
    <row r="500" spans="1:23">
      <c r="A500" s="801">
        <v>2</v>
      </c>
      <c r="B500" s="1311">
        <v>39871</v>
      </c>
      <c r="C500" s="100" t="s">
        <v>832</v>
      </c>
      <c r="D500" s="101" t="s">
        <v>846</v>
      </c>
      <c r="E500" s="102" t="s">
        <v>847</v>
      </c>
      <c r="F500" s="103" t="s">
        <v>242</v>
      </c>
      <c r="G500" s="86">
        <v>24664000</v>
      </c>
      <c r="H500" s="97" t="s">
        <v>13</v>
      </c>
      <c r="I500" s="59"/>
      <c r="J500" s="98"/>
      <c r="K500" s="485"/>
      <c r="L500" s="65" t="str">
        <f t="shared" si="15"/>
        <v/>
      </c>
      <c r="M500" s="76"/>
      <c r="N500" s="1325"/>
      <c r="O500" s="1312"/>
      <c r="P500" s="99"/>
      <c r="Q500" s="79"/>
      <c r="R500" s="291"/>
      <c r="U500" s="1056"/>
      <c r="V500" s="1056"/>
      <c r="W500" s="1056"/>
    </row>
    <row r="501" spans="1:23">
      <c r="A501" s="801">
        <v>2</v>
      </c>
      <c r="B501" s="1311">
        <v>39871</v>
      </c>
      <c r="C501" s="100" t="s">
        <v>833</v>
      </c>
      <c r="D501" s="101" t="s">
        <v>848</v>
      </c>
      <c r="E501" s="102" t="s">
        <v>806</v>
      </c>
      <c r="F501" s="103" t="s">
        <v>242</v>
      </c>
      <c r="G501" s="86">
        <v>731000</v>
      </c>
      <c r="H501" s="97" t="s">
        <v>13</v>
      </c>
      <c r="I501" s="59">
        <v>40282</v>
      </c>
      <c r="J501" s="98">
        <v>4</v>
      </c>
      <c r="K501" s="485">
        <v>731000</v>
      </c>
      <c r="L501" s="65">
        <f t="shared" si="15"/>
        <v>0</v>
      </c>
      <c r="M501" s="534" t="s">
        <v>184</v>
      </c>
      <c r="N501" s="1325">
        <v>40282</v>
      </c>
      <c r="O501" s="1312" t="s">
        <v>395</v>
      </c>
      <c r="P501" s="99" t="s">
        <v>188</v>
      </c>
      <c r="Q501" s="79" t="s">
        <v>1283</v>
      </c>
      <c r="R501" s="291">
        <v>37000</v>
      </c>
      <c r="U501" s="1056"/>
      <c r="V501" s="1056"/>
      <c r="W501" s="1056"/>
    </row>
    <row r="502" spans="1:23">
      <c r="A502" s="801">
        <v>2</v>
      </c>
      <c r="B502" s="1311">
        <v>39871</v>
      </c>
      <c r="C502" s="100" t="s">
        <v>870</v>
      </c>
      <c r="D502" s="101" t="s">
        <v>849</v>
      </c>
      <c r="E502" s="102" t="s">
        <v>738</v>
      </c>
      <c r="F502" s="103" t="s">
        <v>242</v>
      </c>
      <c r="G502" s="86">
        <v>10900000</v>
      </c>
      <c r="H502" s="97" t="s">
        <v>13</v>
      </c>
      <c r="I502" s="59"/>
      <c r="J502" s="98"/>
      <c r="K502" s="485"/>
      <c r="L502" s="65" t="str">
        <f t="shared" si="15"/>
        <v/>
      </c>
      <c r="M502" s="76"/>
      <c r="N502" s="1325"/>
      <c r="O502" s="1312"/>
      <c r="P502" s="99"/>
      <c r="Q502" s="79"/>
      <c r="R502" s="291"/>
      <c r="U502" s="1056"/>
      <c r="V502" s="1056"/>
      <c r="W502" s="1056"/>
    </row>
    <row r="503" spans="1:23">
      <c r="A503" s="801">
        <v>2</v>
      </c>
      <c r="B503" s="1311">
        <v>39871</v>
      </c>
      <c r="C503" s="100" t="s">
        <v>834</v>
      </c>
      <c r="D503" s="101" t="s">
        <v>850</v>
      </c>
      <c r="E503" s="102" t="s">
        <v>724</v>
      </c>
      <c r="F503" s="103" t="s">
        <v>242</v>
      </c>
      <c r="G503" s="86">
        <v>3976000</v>
      </c>
      <c r="H503" s="97" t="s">
        <v>13</v>
      </c>
      <c r="I503" s="59"/>
      <c r="J503" s="98"/>
      <c r="K503" s="485"/>
      <c r="L503" s="65" t="str">
        <f t="shared" si="15"/>
        <v/>
      </c>
      <c r="M503" s="76"/>
      <c r="N503" s="1325"/>
      <c r="O503" s="1312"/>
      <c r="P503" s="99"/>
      <c r="Q503" s="79"/>
      <c r="R503" s="291"/>
      <c r="U503" s="1056"/>
      <c r="V503" s="1056"/>
      <c r="W503" s="1056"/>
    </row>
    <row r="504" spans="1:23">
      <c r="A504" s="801" t="s">
        <v>1901</v>
      </c>
      <c r="B504" s="1311">
        <v>39871</v>
      </c>
      <c r="C504" s="100" t="s">
        <v>835</v>
      </c>
      <c r="D504" s="101" t="s">
        <v>851</v>
      </c>
      <c r="E504" s="102" t="s">
        <v>852</v>
      </c>
      <c r="F504" s="103" t="s">
        <v>242</v>
      </c>
      <c r="G504" s="86">
        <v>19891000</v>
      </c>
      <c r="H504" s="97" t="s">
        <v>13</v>
      </c>
      <c r="I504" s="59">
        <v>40813</v>
      </c>
      <c r="J504" s="98">
        <v>49</v>
      </c>
      <c r="K504" s="485">
        <v>19891000</v>
      </c>
      <c r="L504" s="65">
        <f t="shared" si="15"/>
        <v>0</v>
      </c>
      <c r="M504" s="534" t="s">
        <v>184</v>
      </c>
      <c r="N504" s="1325">
        <v>40813</v>
      </c>
      <c r="O504" s="1312" t="s">
        <v>395</v>
      </c>
      <c r="P504" s="99" t="s">
        <v>188</v>
      </c>
      <c r="Q504" s="79" t="s">
        <v>1283</v>
      </c>
      <c r="R504" s="291">
        <v>995000</v>
      </c>
      <c r="U504" s="1056"/>
      <c r="V504" s="1056"/>
      <c r="W504" s="1056"/>
    </row>
    <row r="505" spans="1:23">
      <c r="A505" s="801">
        <v>2</v>
      </c>
      <c r="B505" s="1311">
        <v>39871</v>
      </c>
      <c r="C505" s="100" t="s">
        <v>836</v>
      </c>
      <c r="D505" s="101" t="s">
        <v>853</v>
      </c>
      <c r="E505" s="102" t="s">
        <v>763</v>
      </c>
      <c r="F505" s="103" t="s">
        <v>242</v>
      </c>
      <c r="G505" s="86">
        <v>23000000</v>
      </c>
      <c r="H505" s="97" t="s">
        <v>13</v>
      </c>
      <c r="I505" s="59"/>
      <c r="J505" s="98"/>
      <c r="K505" s="485"/>
      <c r="L505" s="65" t="str">
        <f t="shared" si="15"/>
        <v/>
      </c>
      <c r="M505" s="76"/>
      <c r="N505" s="1325"/>
      <c r="O505" s="1312"/>
      <c r="P505" s="99"/>
      <c r="Q505" s="79"/>
      <c r="R505" s="291"/>
      <c r="U505" s="1056"/>
      <c r="V505" s="1056"/>
      <c r="W505" s="1056"/>
    </row>
    <row r="506" spans="1:23">
      <c r="A506" s="801">
        <v>2</v>
      </c>
      <c r="B506" s="1311">
        <v>39871</v>
      </c>
      <c r="C506" s="100" t="s">
        <v>871</v>
      </c>
      <c r="D506" s="101" t="s">
        <v>854</v>
      </c>
      <c r="E506" s="102" t="s">
        <v>742</v>
      </c>
      <c r="F506" s="103" t="s">
        <v>242</v>
      </c>
      <c r="G506" s="86">
        <v>651000</v>
      </c>
      <c r="H506" s="97" t="s">
        <v>13</v>
      </c>
      <c r="I506" s="59">
        <v>40373</v>
      </c>
      <c r="J506" s="98">
        <v>4</v>
      </c>
      <c r="K506" s="485">
        <v>651000</v>
      </c>
      <c r="L506" s="65">
        <f>IF($K506&lt;&gt;0,$G506-$K506,"")</f>
        <v>0</v>
      </c>
      <c r="M506" s="534" t="s">
        <v>184</v>
      </c>
      <c r="N506" s="1325">
        <v>40373</v>
      </c>
      <c r="O506" s="1312" t="s">
        <v>395</v>
      </c>
      <c r="P506" s="99" t="s">
        <v>188</v>
      </c>
      <c r="Q506" s="79" t="s">
        <v>1283</v>
      </c>
      <c r="R506" s="291">
        <v>33000</v>
      </c>
      <c r="U506" s="1056"/>
      <c r="V506" s="1056"/>
      <c r="W506" s="1056"/>
    </row>
    <row r="507" spans="1:23">
      <c r="A507" s="801">
        <v>2</v>
      </c>
      <c r="B507" s="1311">
        <v>39871</v>
      </c>
      <c r="C507" s="100" t="s">
        <v>872</v>
      </c>
      <c r="D507" s="101" t="s">
        <v>855</v>
      </c>
      <c r="E507" s="102" t="s">
        <v>602</v>
      </c>
      <c r="F507" s="103" t="s">
        <v>242</v>
      </c>
      <c r="G507" s="86">
        <v>7570000</v>
      </c>
      <c r="H507" s="97" t="s">
        <v>13</v>
      </c>
      <c r="I507" s="59"/>
      <c r="J507" s="98"/>
      <c r="K507" s="485"/>
      <c r="L507" s="65" t="str">
        <f t="shared" ref="L507:L569" si="16">IF($K507&lt;&gt;0,$G507-$K507,"")</f>
        <v/>
      </c>
      <c r="M507" s="76"/>
      <c r="N507" s="1325"/>
      <c r="O507" s="1312"/>
      <c r="P507" s="99"/>
      <c r="Q507" s="79"/>
      <c r="R507" s="291"/>
      <c r="U507" s="1056"/>
      <c r="V507" s="1056"/>
      <c r="W507" s="1056"/>
    </row>
    <row r="508" spans="1:23">
      <c r="A508" s="801">
        <v>2</v>
      </c>
      <c r="B508" s="1311">
        <v>39871</v>
      </c>
      <c r="C508" s="100" t="s">
        <v>873</v>
      </c>
      <c r="D508" s="101" t="s">
        <v>856</v>
      </c>
      <c r="E508" s="102" t="s">
        <v>847</v>
      </c>
      <c r="F508" s="103" t="s">
        <v>242</v>
      </c>
      <c r="G508" s="86">
        <v>2400000</v>
      </c>
      <c r="H508" s="97" t="s">
        <v>13</v>
      </c>
      <c r="I508" s="59"/>
      <c r="J508" s="98"/>
      <c r="K508" s="485"/>
      <c r="L508" s="65" t="str">
        <f t="shared" si="16"/>
        <v/>
      </c>
      <c r="M508" s="76"/>
      <c r="N508" s="1325"/>
      <c r="O508" s="1312"/>
      <c r="P508" s="99"/>
      <c r="Q508" s="79"/>
      <c r="R508" s="291"/>
      <c r="U508" s="1056"/>
      <c r="V508" s="1056"/>
      <c r="W508" s="1056"/>
    </row>
    <row r="509" spans="1:23">
      <c r="A509" s="801">
        <v>2</v>
      </c>
      <c r="B509" s="1311">
        <v>39871</v>
      </c>
      <c r="C509" s="100" t="s">
        <v>874</v>
      </c>
      <c r="D509" s="101" t="s">
        <v>857</v>
      </c>
      <c r="E509" s="102" t="s">
        <v>798</v>
      </c>
      <c r="F509" s="103" t="s">
        <v>242</v>
      </c>
      <c r="G509" s="86">
        <v>4960000</v>
      </c>
      <c r="H509" s="97" t="s">
        <v>13</v>
      </c>
      <c r="I509" s="59"/>
      <c r="J509" s="98"/>
      <c r="K509" s="485"/>
      <c r="L509" s="65" t="str">
        <f t="shared" si="16"/>
        <v/>
      </c>
      <c r="M509" s="76"/>
      <c r="N509" s="1325"/>
      <c r="O509" s="1312"/>
      <c r="P509" s="99"/>
      <c r="Q509" s="79"/>
      <c r="R509" s="291"/>
      <c r="U509" s="1056"/>
      <c r="V509" s="1056"/>
      <c r="W509" s="1056"/>
    </row>
    <row r="510" spans="1:23">
      <c r="A510" s="801" t="s">
        <v>1901</v>
      </c>
      <c r="B510" s="1311">
        <v>39871</v>
      </c>
      <c r="C510" s="100" t="s">
        <v>878</v>
      </c>
      <c r="D510" s="101" t="s">
        <v>858</v>
      </c>
      <c r="E510" s="102" t="s">
        <v>859</v>
      </c>
      <c r="F510" s="103" t="s">
        <v>242</v>
      </c>
      <c r="G510" s="86">
        <v>2655000</v>
      </c>
      <c r="H510" s="97" t="s">
        <v>13</v>
      </c>
      <c r="I510" s="59">
        <v>40745</v>
      </c>
      <c r="J510" s="98">
        <v>49</v>
      </c>
      <c r="K510" s="485">
        <v>2655000</v>
      </c>
      <c r="L510" s="65">
        <f t="shared" si="16"/>
        <v>0</v>
      </c>
      <c r="M510" s="534" t="s">
        <v>184</v>
      </c>
      <c r="N510" s="1325">
        <v>40745</v>
      </c>
      <c r="O510" s="1312" t="s">
        <v>395</v>
      </c>
      <c r="P510" s="99" t="s">
        <v>188</v>
      </c>
      <c r="Q510" s="79" t="s">
        <v>1283</v>
      </c>
      <c r="R510" s="291">
        <v>133000</v>
      </c>
      <c r="U510" s="1056"/>
      <c r="V510" s="1056"/>
      <c r="W510" s="1056"/>
    </row>
    <row r="511" spans="1:23">
      <c r="A511" s="801">
        <v>2</v>
      </c>
      <c r="B511" s="1311">
        <v>39871</v>
      </c>
      <c r="C511" s="100" t="s">
        <v>115</v>
      </c>
      <c r="D511" s="101" t="s">
        <v>860</v>
      </c>
      <c r="E511" s="102" t="s">
        <v>806</v>
      </c>
      <c r="F511" s="103" t="s">
        <v>242</v>
      </c>
      <c r="G511" s="86">
        <v>22500000</v>
      </c>
      <c r="H511" s="97" t="s">
        <v>13</v>
      </c>
      <c r="I511" s="59"/>
      <c r="J511" s="98"/>
      <c r="K511" s="485"/>
      <c r="L511" s="65" t="str">
        <f t="shared" si="16"/>
        <v/>
      </c>
      <c r="M511" s="76"/>
      <c r="N511" s="1325"/>
      <c r="O511" s="1312"/>
      <c r="P511" s="99"/>
      <c r="Q511" s="79"/>
      <c r="R511" s="291"/>
      <c r="U511" s="1056"/>
      <c r="V511" s="1056"/>
      <c r="W511" s="1056"/>
    </row>
    <row r="512" spans="1:23">
      <c r="A512" s="801" t="s">
        <v>1901</v>
      </c>
      <c r="B512" s="1311">
        <v>39871</v>
      </c>
      <c r="C512" s="100" t="s">
        <v>837</v>
      </c>
      <c r="D512" s="101" t="s">
        <v>861</v>
      </c>
      <c r="E512" s="102" t="s">
        <v>862</v>
      </c>
      <c r="F512" s="103" t="s">
        <v>242</v>
      </c>
      <c r="G512" s="86">
        <v>11800000</v>
      </c>
      <c r="H512" s="97" t="s">
        <v>13</v>
      </c>
      <c r="I512" s="59">
        <v>40745</v>
      </c>
      <c r="J512" s="98">
        <v>49</v>
      </c>
      <c r="K512" s="485">
        <v>11800000</v>
      </c>
      <c r="L512" s="65">
        <f t="shared" si="16"/>
        <v>0</v>
      </c>
      <c r="M512" s="534" t="s">
        <v>184</v>
      </c>
      <c r="N512" s="1325">
        <v>40745</v>
      </c>
      <c r="O512" s="1312" t="s">
        <v>395</v>
      </c>
      <c r="P512" s="99" t="s">
        <v>188</v>
      </c>
      <c r="Q512" s="79" t="s">
        <v>1283</v>
      </c>
      <c r="R512" s="291">
        <v>590000</v>
      </c>
      <c r="U512" s="1056"/>
      <c r="V512" s="1056"/>
      <c r="W512" s="1056"/>
    </row>
    <row r="513" spans="1:23" s="380" customFormat="1" ht="33">
      <c r="A513" s="801" t="s">
        <v>1539</v>
      </c>
      <c r="B513" s="378">
        <v>39871</v>
      </c>
      <c r="C513" s="100" t="s">
        <v>838</v>
      </c>
      <c r="D513" s="101" t="s">
        <v>863</v>
      </c>
      <c r="E513" s="533" t="s">
        <v>864</v>
      </c>
      <c r="F513" s="379" t="s">
        <v>242</v>
      </c>
      <c r="G513" s="352">
        <v>9270000</v>
      </c>
      <c r="H513" s="353" t="s">
        <v>13</v>
      </c>
      <c r="I513" s="464">
        <v>40450</v>
      </c>
      <c r="J513" s="384">
        <v>4</v>
      </c>
      <c r="K513" s="484">
        <v>9270000</v>
      </c>
      <c r="L513" s="65">
        <f t="shared" si="16"/>
        <v>0</v>
      </c>
      <c r="M513" s="534" t="s">
        <v>184</v>
      </c>
      <c r="N513" s="398">
        <v>40450</v>
      </c>
      <c r="O513" s="1312" t="s">
        <v>395</v>
      </c>
      <c r="P513" s="385" t="s">
        <v>1591</v>
      </c>
      <c r="Q513" s="263" t="s">
        <v>1283</v>
      </c>
      <c r="R513" s="291">
        <v>464000</v>
      </c>
      <c r="U513" s="1056"/>
      <c r="V513" s="1056"/>
      <c r="W513" s="1056"/>
    </row>
    <row r="514" spans="1:23">
      <c r="A514" s="801" t="s">
        <v>1901</v>
      </c>
      <c r="B514" s="1311">
        <v>39871</v>
      </c>
      <c r="C514" s="100" t="s">
        <v>877</v>
      </c>
      <c r="D514" s="101" t="s">
        <v>865</v>
      </c>
      <c r="E514" s="102" t="s">
        <v>761</v>
      </c>
      <c r="F514" s="103" t="s">
        <v>242</v>
      </c>
      <c r="G514" s="86">
        <v>7400000</v>
      </c>
      <c r="H514" s="97" t="s">
        <v>13</v>
      </c>
      <c r="I514" s="59">
        <v>40801</v>
      </c>
      <c r="J514" s="98">
        <v>49</v>
      </c>
      <c r="K514" s="485">
        <v>7400000</v>
      </c>
      <c r="L514" s="65">
        <f t="shared" si="16"/>
        <v>0</v>
      </c>
      <c r="M514" s="534" t="s">
        <v>184</v>
      </c>
      <c r="N514" s="1325">
        <v>40801</v>
      </c>
      <c r="O514" s="1312" t="s">
        <v>395</v>
      </c>
      <c r="P514" s="99" t="s">
        <v>188</v>
      </c>
      <c r="Q514" s="79" t="s">
        <v>1283</v>
      </c>
      <c r="R514" s="291">
        <v>370000</v>
      </c>
      <c r="U514" s="1056"/>
      <c r="V514" s="1056"/>
      <c r="W514" s="1056"/>
    </row>
    <row r="515" spans="1:23">
      <c r="A515" s="801" t="s">
        <v>1901</v>
      </c>
      <c r="B515" s="1311">
        <v>39871</v>
      </c>
      <c r="C515" s="100" t="s">
        <v>839</v>
      </c>
      <c r="D515" s="101" t="s">
        <v>866</v>
      </c>
      <c r="E515" s="102" t="s">
        <v>734</v>
      </c>
      <c r="F515" s="103" t="s">
        <v>242</v>
      </c>
      <c r="G515" s="86">
        <v>5983000</v>
      </c>
      <c r="H515" s="97" t="s">
        <v>13</v>
      </c>
      <c r="I515" s="59">
        <v>40808</v>
      </c>
      <c r="J515" s="98">
        <v>49</v>
      </c>
      <c r="K515" s="485">
        <v>5983000</v>
      </c>
      <c r="L515" s="65">
        <f t="shared" si="16"/>
        <v>0</v>
      </c>
      <c r="M515" s="534" t="s">
        <v>184</v>
      </c>
      <c r="N515" s="1325">
        <v>40808</v>
      </c>
      <c r="O515" s="1312" t="s">
        <v>395</v>
      </c>
      <c r="P515" s="99" t="s">
        <v>188</v>
      </c>
      <c r="Q515" s="79" t="s">
        <v>1283</v>
      </c>
      <c r="R515" s="291">
        <v>299000</v>
      </c>
      <c r="U515" s="1056"/>
      <c r="V515" s="1056"/>
      <c r="W515" s="1056"/>
    </row>
    <row r="516" spans="1:23" ht="15.75" customHeight="1">
      <c r="A516" s="801" t="s">
        <v>1904</v>
      </c>
      <c r="B516" s="1311">
        <v>39871</v>
      </c>
      <c r="C516" s="100" t="s">
        <v>875</v>
      </c>
      <c r="D516" s="101" t="s">
        <v>867</v>
      </c>
      <c r="E516" s="102" t="s">
        <v>724</v>
      </c>
      <c r="F516" s="103" t="s">
        <v>242</v>
      </c>
      <c r="G516" s="86">
        <v>12000000</v>
      </c>
      <c r="H516" s="97" t="s">
        <v>13</v>
      </c>
      <c r="I516" s="59">
        <v>40801</v>
      </c>
      <c r="J516" s="98">
        <v>50</v>
      </c>
      <c r="K516" s="485">
        <v>12000000</v>
      </c>
      <c r="L516" s="65">
        <f t="shared" si="16"/>
        <v>0</v>
      </c>
      <c r="M516" s="534" t="s">
        <v>184</v>
      </c>
      <c r="N516" s="1325">
        <v>40801</v>
      </c>
      <c r="O516" s="1312" t="s">
        <v>395</v>
      </c>
      <c r="P516" s="99" t="s">
        <v>188</v>
      </c>
      <c r="Q516" s="79" t="s">
        <v>1283</v>
      </c>
      <c r="R516" s="291">
        <v>600000</v>
      </c>
      <c r="U516" s="1056"/>
      <c r="V516" s="1056"/>
      <c r="W516" s="1056"/>
    </row>
    <row r="517" spans="1:23" ht="42.75">
      <c r="A517" s="801" t="s">
        <v>1938</v>
      </c>
      <c r="B517" s="1311">
        <v>39871</v>
      </c>
      <c r="C517" s="100" t="s">
        <v>1304</v>
      </c>
      <c r="D517" s="101" t="s">
        <v>868</v>
      </c>
      <c r="E517" s="102" t="s">
        <v>763</v>
      </c>
      <c r="F517" s="103" t="s">
        <v>242</v>
      </c>
      <c r="G517" s="86">
        <v>541000</v>
      </c>
      <c r="H517" s="97" t="s">
        <v>13</v>
      </c>
      <c r="I517" s="59">
        <v>40808</v>
      </c>
      <c r="J517" s="98">
        <v>49</v>
      </c>
      <c r="K517" s="485">
        <v>541000</v>
      </c>
      <c r="L517" s="65">
        <f t="shared" si="16"/>
        <v>0</v>
      </c>
      <c r="M517" s="534" t="s">
        <v>184</v>
      </c>
      <c r="N517" s="1325">
        <v>40808</v>
      </c>
      <c r="O517" s="1312" t="s">
        <v>395</v>
      </c>
      <c r="P517" s="99" t="s">
        <v>188</v>
      </c>
      <c r="Q517" s="79" t="s">
        <v>1283</v>
      </c>
      <c r="R517" s="291">
        <v>27000</v>
      </c>
      <c r="U517" s="1056"/>
      <c r="V517" s="1056"/>
      <c r="W517" s="1056"/>
    </row>
    <row r="518" spans="1:23">
      <c r="A518" s="801" t="s">
        <v>1901</v>
      </c>
      <c r="B518" s="1311">
        <v>39871</v>
      </c>
      <c r="C518" s="100" t="s">
        <v>840</v>
      </c>
      <c r="D518" s="101" t="s">
        <v>869</v>
      </c>
      <c r="E518" s="102" t="s">
        <v>85</v>
      </c>
      <c r="F518" s="103" t="s">
        <v>242</v>
      </c>
      <c r="G518" s="86">
        <v>3000000</v>
      </c>
      <c r="H518" s="97" t="s">
        <v>13</v>
      </c>
      <c r="I518" s="59">
        <v>40745</v>
      </c>
      <c r="J518" s="98">
        <v>49</v>
      </c>
      <c r="K518" s="485">
        <v>3000000</v>
      </c>
      <c r="L518" s="65">
        <f t="shared" si="16"/>
        <v>0</v>
      </c>
      <c r="M518" s="534" t="s">
        <v>184</v>
      </c>
      <c r="N518" s="1325">
        <v>40745</v>
      </c>
      <c r="O518" s="1312" t="s">
        <v>395</v>
      </c>
      <c r="P518" s="99" t="s">
        <v>188</v>
      </c>
      <c r="Q518" s="79" t="s">
        <v>1283</v>
      </c>
      <c r="R518" s="291">
        <v>150000</v>
      </c>
      <c r="U518" s="1056"/>
      <c r="V518" s="1056"/>
      <c r="W518" s="1056"/>
    </row>
    <row r="519" spans="1:23">
      <c r="A519" s="801">
        <v>2</v>
      </c>
      <c r="B519" s="1311">
        <v>39871</v>
      </c>
      <c r="C519" s="100" t="s">
        <v>841</v>
      </c>
      <c r="D519" s="101" t="s">
        <v>672</v>
      </c>
      <c r="E519" s="102" t="s">
        <v>787</v>
      </c>
      <c r="F519" s="103" t="s">
        <v>242</v>
      </c>
      <c r="G519" s="86">
        <v>5222000</v>
      </c>
      <c r="H519" s="97" t="s">
        <v>13</v>
      </c>
      <c r="I519" s="59"/>
      <c r="J519" s="98"/>
      <c r="K519" s="485"/>
      <c r="L519" s="65" t="str">
        <f t="shared" si="16"/>
        <v/>
      </c>
      <c r="M519" s="76"/>
      <c r="N519" s="1325"/>
      <c r="O519" s="1312"/>
      <c r="P519" s="99"/>
      <c r="Q519" s="79"/>
      <c r="R519" s="291"/>
      <c r="U519" s="1056"/>
      <c r="V519" s="1056"/>
      <c r="W519" s="1056"/>
    </row>
    <row r="520" spans="1:23">
      <c r="A520" s="801"/>
      <c r="B520" s="1311">
        <v>39878</v>
      </c>
      <c r="C520" s="1301" t="s">
        <v>883</v>
      </c>
      <c r="D520" s="1300" t="s">
        <v>884</v>
      </c>
      <c r="E520" s="1326" t="s">
        <v>745</v>
      </c>
      <c r="F520" s="57" t="s">
        <v>287</v>
      </c>
      <c r="G520" s="86">
        <v>12895000</v>
      </c>
      <c r="H520" s="97" t="s">
        <v>13</v>
      </c>
      <c r="I520" s="59"/>
      <c r="J520" s="98"/>
      <c r="K520" s="485"/>
      <c r="L520" s="65" t="str">
        <f t="shared" si="16"/>
        <v/>
      </c>
      <c r="M520" s="76"/>
      <c r="N520" s="1325"/>
      <c r="O520" s="1312"/>
      <c r="P520" s="99"/>
      <c r="Q520" s="79"/>
      <c r="R520" s="291"/>
      <c r="U520" s="1056"/>
      <c r="V520" s="1056"/>
      <c r="W520" s="1056"/>
    </row>
    <row r="521" spans="1:23">
      <c r="A521" s="801">
        <v>50</v>
      </c>
      <c r="B521" s="1311">
        <v>39878</v>
      </c>
      <c r="C521" s="1301" t="s">
        <v>885</v>
      </c>
      <c r="D521" s="1300" t="s">
        <v>886</v>
      </c>
      <c r="E521" s="1326" t="s">
        <v>722</v>
      </c>
      <c r="F521" s="57" t="s">
        <v>287</v>
      </c>
      <c r="G521" s="86">
        <v>100000000</v>
      </c>
      <c r="H521" s="97" t="s">
        <v>13</v>
      </c>
      <c r="I521" s="59">
        <v>40780</v>
      </c>
      <c r="J521" s="98">
        <v>50</v>
      </c>
      <c r="K521" s="485">
        <v>100000000</v>
      </c>
      <c r="L521" s="65">
        <f t="shared" si="16"/>
        <v>0</v>
      </c>
      <c r="M521" s="76" t="s">
        <v>1019</v>
      </c>
      <c r="N521" s="1325">
        <v>40865</v>
      </c>
      <c r="O521" s="1312" t="s">
        <v>1019</v>
      </c>
      <c r="P521" s="99"/>
      <c r="Q521" s="79" t="s">
        <v>1988</v>
      </c>
      <c r="R521" s="291">
        <v>63677</v>
      </c>
      <c r="U521" s="1056"/>
      <c r="V521" s="1056"/>
      <c r="W521" s="1056"/>
    </row>
    <row r="522" spans="1:23" ht="28.5">
      <c r="A522" s="801" t="s">
        <v>1865</v>
      </c>
      <c r="B522" s="1311">
        <v>39878</v>
      </c>
      <c r="C522" s="1301" t="s">
        <v>921</v>
      </c>
      <c r="D522" s="1300" t="s">
        <v>887</v>
      </c>
      <c r="E522" s="1326" t="s">
        <v>729</v>
      </c>
      <c r="F522" s="57" t="s">
        <v>287</v>
      </c>
      <c r="G522" s="86">
        <v>16500000</v>
      </c>
      <c r="H522" s="97" t="s">
        <v>13</v>
      </c>
      <c r="I522" s="59">
        <v>40666</v>
      </c>
      <c r="J522" s="98">
        <v>42</v>
      </c>
      <c r="K522" s="485">
        <v>6000000</v>
      </c>
      <c r="L522" s="65">
        <v>0</v>
      </c>
      <c r="M522" s="76" t="s">
        <v>334</v>
      </c>
      <c r="N522" s="1325" t="s">
        <v>334</v>
      </c>
      <c r="O522" s="1312" t="s">
        <v>334</v>
      </c>
      <c r="P522" s="99"/>
      <c r="Q522" s="79"/>
      <c r="R522" s="291" t="s">
        <v>334</v>
      </c>
      <c r="U522" s="1056"/>
      <c r="V522" s="1056"/>
      <c r="W522" s="1056"/>
    </row>
    <row r="523" spans="1:23" s="106" customFormat="1" ht="28.5">
      <c r="A523" s="801" t="s">
        <v>1459</v>
      </c>
      <c r="B523" s="1311">
        <v>39878</v>
      </c>
      <c r="C523" s="1301" t="s">
        <v>920</v>
      </c>
      <c r="D523" s="1300" t="s">
        <v>672</v>
      </c>
      <c r="E523" s="1326" t="s">
        <v>787</v>
      </c>
      <c r="F523" s="57" t="s">
        <v>395</v>
      </c>
      <c r="G523" s="86">
        <v>7462000</v>
      </c>
      <c r="H523" s="97" t="s">
        <v>13</v>
      </c>
      <c r="I523" s="59">
        <v>40403</v>
      </c>
      <c r="J523" s="98">
        <v>4</v>
      </c>
      <c r="K523" s="485">
        <v>7462000</v>
      </c>
      <c r="L523" s="65">
        <f t="shared" si="16"/>
        <v>0</v>
      </c>
      <c r="M523" s="356" t="s">
        <v>334</v>
      </c>
      <c r="N523" s="357" t="s">
        <v>334</v>
      </c>
      <c r="O523" s="1312" t="s">
        <v>334</v>
      </c>
      <c r="P523" s="358"/>
      <c r="Q523" s="1195" t="s">
        <v>1226</v>
      </c>
      <c r="R523" s="291" t="s">
        <v>334</v>
      </c>
      <c r="U523" s="1056"/>
      <c r="V523" s="1056"/>
      <c r="W523" s="1056"/>
    </row>
    <row r="524" spans="1:23">
      <c r="A524" s="801">
        <v>2</v>
      </c>
      <c r="B524" s="1311">
        <v>39878</v>
      </c>
      <c r="C524" s="1301" t="s">
        <v>888</v>
      </c>
      <c r="D524" s="1300" t="s">
        <v>889</v>
      </c>
      <c r="E524" s="1326" t="s">
        <v>724</v>
      </c>
      <c r="F524" s="103" t="s">
        <v>242</v>
      </c>
      <c r="G524" s="86">
        <v>6000000</v>
      </c>
      <c r="H524" s="97" t="s">
        <v>13</v>
      </c>
      <c r="I524" s="59"/>
      <c r="J524" s="98"/>
      <c r="K524" s="485"/>
      <c r="L524" s="65" t="str">
        <f t="shared" si="16"/>
        <v/>
      </c>
      <c r="M524" s="76"/>
      <c r="N524" s="1325"/>
      <c r="O524" s="1312"/>
      <c r="P524" s="99"/>
      <c r="Q524" s="79"/>
      <c r="R524" s="291"/>
      <c r="U524" s="1056"/>
      <c r="V524" s="1056"/>
      <c r="W524" s="1056"/>
    </row>
    <row r="525" spans="1:23">
      <c r="A525" s="801" t="s">
        <v>1901</v>
      </c>
      <c r="B525" s="1311">
        <v>39878</v>
      </c>
      <c r="C525" s="1301" t="s">
        <v>890</v>
      </c>
      <c r="D525" s="1300" t="s">
        <v>891</v>
      </c>
      <c r="E525" s="1326" t="s">
        <v>806</v>
      </c>
      <c r="F525" s="103" t="s">
        <v>242</v>
      </c>
      <c r="G525" s="86">
        <v>13533000</v>
      </c>
      <c r="H525" s="97" t="s">
        <v>13</v>
      </c>
      <c r="I525" s="59">
        <v>40801</v>
      </c>
      <c r="J525" s="98">
        <v>49</v>
      </c>
      <c r="K525" s="485">
        <v>13533000</v>
      </c>
      <c r="L525" s="65">
        <f t="shared" si="16"/>
        <v>0</v>
      </c>
      <c r="M525" s="76" t="s">
        <v>184</v>
      </c>
      <c r="N525" s="1325">
        <v>40801</v>
      </c>
      <c r="O525" s="1312" t="s">
        <v>395</v>
      </c>
      <c r="P525" s="99" t="s">
        <v>188</v>
      </c>
      <c r="Q525" s="79" t="s">
        <v>1283</v>
      </c>
      <c r="R525" s="291">
        <v>677000</v>
      </c>
      <c r="U525" s="1056"/>
      <c r="V525" s="1056"/>
      <c r="W525" s="1056"/>
    </row>
    <row r="526" spans="1:23">
      <c r="A526" s="801">
        <v>2</v>
      </c>
      <c r="B526" s="1311">
        <v>39878</v>
      </c>
      <c r="C526" s="1301" t="s">
        <v>892</v>
      </c>
      <c r="D526" s="1300" t="s">
        <v>450</v>
      </c>
      <c r="E526" s="1326" t="s">
        <v>806</v>
      </c>
      <c r="F526" s="103" t="s">
        <v>242</v>
      </c>
      <c r="G526" s="86">
        <v>11000000</v>
      </c>
      <c r="H526" s="97" t="s">
        <v>13</v>
      </c>
      <c r="I526" s="59"/>
      <c r="J526" s="98"/>
      <c r="K526" s="485"/>
      <c r="L526" s="65" t="str">
        <f t="shared" si="16"/>
        <v/>
      </c>
      <c r="M526" s="76"/>
      <c r="N526" s="1325"/>
      <c r="O526" s="1312"/>
      <c r="P526" s="99"/>
      <c r="Q526" s="79"/>
      <c r="R526" s="291"/>
      <c r="U526" s="1056"/>
      <c r="V526" s="1056"/>
      <c r="W526" s="1056"/>
    </row>
    <row r="527" spans="1:23">
      <c r="A527" s="801">
        <v>2</v>
      </c>
      <c r="B527" s="1311">
        <v>39878</v>
      </c>
      <c r="C527" s="1301" t="s">
        <v>893</v>
      </c>
      <c r="D527" s="1300" t="s">
        <v>894</v>
      </c>
      <c r="E527" s="1326" t="s">
        <v>742</v>
      </c>
      <c r="F527" s="103" t="s">
        <v>242</v>
      </c>
      <c r="G527" s="86">
        <v>12000000</v>
      </c>
      <c r="H527" s="97" t="s">
        <v>13</v>
      </c>
      <c r="I527" s="59"/>
      <c r="J527" s="98"/>
      <c r="K527" s="485"/>
      <c r="L527" s="65" t="str">
        <f t="shared" si="16"/>
        <v/>
      </c>
      <c r="M527" s="76"/>
      <c r="N527" s="1325"/>
      <c r="O527" s="1312"/>
      <c r="P527" s="99"/>
      <c r="Q527" s="79"/>
      <c r="R527" s="291"/>
      <c r="U527" s="1056"/>
      <c r="V527" s="1056"/>
      <c r="W527" s="1056"/>
    </row>
    <row r="528" spans="1:23">
      <c r="A528" s="801">
        <v>2</v>
      </c>
      <c r="B528" s="1311">
        <v>39878</v>
      </c>
      <c r="C528" s="1301" t="s">
        <v>895</v>
      </c>
      <c r="D528" s="1300" t="s">
        <v>896</v>
      </c>
      <c r="E528" s="1326" t="s">
        <v>745</v>
      </c>
      <c r="F528" s="103" t="s">
        <v>242</v>
      </c>
      <c r="G528" s="86">
        <v>15349000</v>
      </c>
      <c r="H528" s="97" t="s">
        <v>13</v>
      </c>
      <c r="I528" s="59"/>
      <c r="J528" s="98"/>
      <c r="K528" s="485"/>
      <c r="L528" s="65" t="str">
        <f t="shared" si="16"/>
        <v/>
      </c>
      <c r="M528" s="76"/>
      <c r="N528" s="1325"/>
      <c r="O528" s="1312"/>
      <c r="P528" s="99"/>
      <c r="Q528" s="79"/>
      <c r="R528" s="291"/>
      <c r="U528" s="1056"/>
      <c r="V528" s="1056"/>
      <c r="W528" s="1056"/>
    </row>
    <row r="529" spans="1:23">
      <c r="A529" s="801" t="s">
        <v>1944</v>
      </c>
      <c r="B529" s="1311">
        <v>39878</v>
      </c>
      <c r="C529" s="1301" t="s">
        <v>898</v>
      </c>
      <c r="D529" s="1300" t="s">
        <v>897</v>
      </c>
      <c r="E529" s="1326" t="s">
        <v>761</v>
      </c>
      <c r="F529" s="103" t="s">
        <v>242</v>
      </c>
      <c r="G529" s="86">
        <v>1881000</v>
      </c>
      <c r="H529" s="97" t="s">
        <v>13</v>
      </c>
      <c r="I529" s="59">
        <v>40793</v>
      </c>
      <c r="J529" s="98">
        <v>62</v>
      </c>
      <c r="K529" s="485">
        <v>1881000</v>
      </c>
      <c r="L529" s="65">
        <f t="shared" si="16"/>
        <v>0</v>
      </c>
      <c r="M529" s="76" t="s">
        <v>184</v>
      </c>
      <c r="N529" s="1325">
        <v>40793</v>
      </c>
      <c r="O529" s="1312" t="s">
        <v>395</v>
      </c>
      <c r="P529" s="99" t="s">
        <v>188</v>
      </c>
      <c r="Q529" s="79" t="s">
        <v>1283</v>
      </c>
      <c r="R529" s="291">
        <v>94000</v>
      </c>
      <c r="U529" s="1056"/>
      <c r="V529" s="1056"/>
      <c r="W529" s="1056"/>
    </row>
    <row r="530" spans="1:23">
      <c r="A530" s="801">
        <v>2</v>
      </c>
      <c r="B530" s="1311">
        <v>39878</v>
      </c>
      <c r="C530" s="1301" t="s">
        <v>899</v>
      </c>
      <c r="D530" s="1300" t="s">
        <v>900</v>
      </c>
      <c r="E530" s="1326" t="s">
        <v>749</v>
      </c>
      <c r="F530" s="103" t="s">
        <v>242</v>
      </c>
      <c r="G530" s="86">
        <v>5500000</v>
      </c>
      <c r="H530" s="97" t="s">
        <v>13</v>
      </c>
      <c r="I530" s="59"/>
      <c r="J530" s="98"/>
      <c r="K530" s="485"/>
      <c r="L530" s="65" t="str">
        <f t="shared" si="16"/>
        <v/>
      </c>
      <c r="M530" s="76"/>
      <c r="N530" s="1325"/>
      <c r="O530" s="1312"/>
      <c r="P530" s="99"/>
      <c r="Q530" s="79"/>
      <c r="R530" s="291"/>
      <c r="U530" s="1056"/>
      <c r="V530" s="1056"/>
      <c r="W530" s="1056"/>
    </row>
    <row r="531" spans="1:23">
      <c r="A531" s="801">
        <v>2</v>
      </c>
      <c r="B531" s="1311">
        <v>39878</v>
      </c>
      <c r="C531" s="1301" t="s">
        <v>922</v>
      </c>
      <c r="D531" s="1300" t="s">
        <v>901</v>
      </c>
      <c r="E531" s="1326" t="s">
        <v>761</v>
      </c>
      <c r="F531" s="103" t="s">
        <v>242</v>
      </c>
      <c r="G531" s="86">
        <v>4967000</v>
      </c>
      <c r="H531" s="97" t="s">
        <v>13</v>
      </c>
      <c r="I531" s="59"/>
      <c r="J531" s="98"/>
      <c r="K531" s="485"/>
      <c r="L531" s="65" t="str">
        <f t="shared" si="16"/>
        <v/>
      </c>
      <c r="M531" s="76"/>
      <c r="N531" s="1325"/>
      <c r="O531" s="1312"/>
      <c r="P531" s="99"/>
      <c r="Q531" s="79"/>
      <c r="R531" s="291"/>
      <c r="U531" s="1056"/>
      <c r="V531" s="1056"/>
      <c r="W531" s="1056"/>
    </row>
    <row r="532" spans="1:23">
      <c r="A532" s="801" t="s">
        <v>1901</v>
      </c>
      <c r="B532" s="1311">
        <v>39878</v>
      </c>
      <c r="C532" s="1301" t="s">
        <v>902</v>
      </c>
      <c r="D532" s="1300" t="s">
        <v>450</v>
      </c>
      <c r="E532" s="1326" t="s">
        <v>806</v>
      </c>
      <c r="F532" s="103" t="s">
        <v>242</v>
      </c>
      <c r="G532" s="86">
        <v>10000000</v>
      </c>
      <c r="H532" s="97" t="s">
        <v>13</v>
      </c>
      <c r="I532" s="59">
        <v>40738</v>
      </c>
      <c r="J532" s="98">
        <v>49</v>
      </c>
      <c r="K532" s="485">
        <v>10000000</v>
      </c>
      <c r="L532" s="65">
        <f t="shared" si="16"/>
        <v>0</v>
      </c>
      <c r="M532" s="76" t="s">
        <v>184</v>
      </c>
      <c r="N532" s="1325">
        <v>40738</v>
      </c>
      <c r="O532" s="1312" t="s">
        <v>395</v>
      </c>
      <c r="P532" s="99" t="s">
        <v>188</v>
      </c>
      <c r="Q532" s="79" t="s">
        <v>1283</v>
      </c>
      <c r="R532" s="291">
        <v>500000</v>
      </c>
      <c r="U532" s="1056"/>
      <c r="V532" s="1056"/>
      <c r="W532" s="1056"/>
    </row>
    <row r="533" spans="1:23">
      <c r="A533" s="801" t="s">
        <v>1901</v>
      </c>
      <c r="B533" s="1311">
        <v>39878</v>
      </c>
      <c r="C533" s="1301" t="s">
        <v>903</v>
      </c>
      <c r="D533" s="1300" t="s">
        <v>904</v>
      </c>
      <c r="E533" s="1326" t="s">
        <v>859</v>
      </c>
      <c r="F533" s="103" t="s">
        <v>242</v>
      </c>
      <c r="G533" s="86">
        <v>2492000</v>
      </c>
      <c r="H533" s="97" t="s">
        <v>13</v>
      </c>
      <c r="I533" s="59">
        <v>40801</v>
      </c>
      <c r="J533" s="98">
        <v>49</v>
      </c>
      <c r="K533" s="485">
        <v>2492000</v>
      </c>
      <c r="L533" s="65">
        <f t="shared" si="16"/>
        <v>0</v>
      </c>
      <c r="M533" s="76" t="s">
        <v>184</v>
      </c>
      <c r="N533" s="1325">
        <v>40801</v>
      </c>
      <c r="O533" s="1312" t="s">
        <v>395</v>
      </c>
      <c r="P533" s="99" t="s">
        <v>188</v>
      </c>
      <c r="Q533" s="79" t="s">
        <v>1283</v>
      </c>
      <c r="R533" s="291">
        <v>125000</v>
      </c>
      <c r="U533" s="1056"/>
      <c r="V533" s="1056"/>
      <c r="W533" s="1056"/>
    </row>
    <row r="534" spans="1:23">
      <c r="A534" s="801">
        <v>2</v>
      </c>
      <c r="B534" s="1311">
        <v>39878</v>
      </c>
      <c r="C534" s="1301" t="s">
        <v>905</v>
      </c>
      <c r="D534" s="1300" t="s">
        <v>906</v>
      </c>
      <c r="E534" s="1326" t="s">
        <v>811</v>
      </c>
      <c r="F534" s="103" t="s">
        <v>242</v>
      </c>
      <c r="G534" s="86">
        <v>6700000</v>
      </c>
      <c r="H534" s="97" t="s">
        <v>13</v>
      </c>
      <c r="I534" s="59"/>
      <c r="J534" s="98"/>
      <c r="K534" s="485"/>
      <c r="L534" s="65" t="str">
        <f t="shared" si="16"/>
        <v/>
      </c>
      <c r="M534" s="76"/>
      <c r="N534" s="1325"/>
      <c r="O534" s="1312"/>
      <c r="P534" s="99"/>
      <c r="Q534" s="79"/>
      <c r="R534" s="291"/>
      <c r="U534" s="1056"/>
      <c r="V534" s="1056"/>
      <c r="W534" s="1056"/>
    </row>
    <row r="535" spans="1:23">
      <c r="A535" s="801" t="s">
        <v>2118</v>
      </c>
      <c r="B535" s="1311">
        <v>39878</v>
      </c>
      <c r="C535" s="1301" t="s">
        <v>907</v>
      </c>
      <c r="D535" s="1300" t="s">
        <v>908</v>
      </c>
      <c r="E535" s="1326" t="s">
        <v>811</v>
      </c>
      <c r="F535" s="103" t="s">
        <v>242</v>
      </c>
      <c r="G535" s="86">
        <v>4389000</v>
      </c>
      <c r="H535" s="97" t="s">
        <v>13</v>
      </c>
      <c r="I535" s="59"/>
      <c r="J535" s="98"/>
      <c r="K535" s="485"/>
      <c r="L535" s="65" t="str">
        <f t="shared" si="16"/>
        <v/>
      </c>
      <c r="M535" s="76"/>
      <c r="N535" s="1325"/>
      <c r="O535" s="1312"/>
      <c r="P535" s="99"/>
      <c r="Q535" s="79"/>
      <c r="R535" s="291"/>
      <c r="U535" s="1056"/>
      <c r="V535" s="1056"/>
      <c r="W535" s="1056"/>
    </row>
    <row r="536" spans="1:23">
      <c r="A536" s="801" t="s">
        <v>2006</v>
      </c>
      <c r="B536" s="1311">
        <v>39878</v>
      </c>
      <c r="C536" s="1301" t="s">
        <v>909</v>
      </c>
      <c r="D536" s="1300" t="s">
        <v>910</v>
      </c>
      <c r="E536" s="1326" t="s">
        <v>776</v>
      </c>
      <c r="F536" s="103" t="s">
        <v>242</v>
      </c>
      <c r="G536" s="86">
        <v>5000000</v>
      </c>
      <c r="H536" s="97" t="s">
        <v>13</v>
      </c>
      <c r="I536" s="59"/>
      <c r="J536" s="98"/>
      <c r="K536" s="485"/>
      <c r="L536" s="65" t="str">
        <f t="shared" si="16"/>
        <v/>
      </c>
      <c r="M536" s="76"/>
      <c r="N536" s="1325"/>
      <c r="O536" s="1312"/>
      <c r="P536" s="99"/>
      <c r="Q536" s="79"/>
      <c r="R536" s="291"/>
      <c r="U536" s="1056"/>
      <c r="V536" s="1056"/>
      <c r="W536" s="1056"/>
    </row>
    <row r="537" spans="1:23">
      <c r="A537" s="801">
        <v>2</v>
      </c>
      <c r="B537" s="1311">
        <v>39878</v>
      </c>
      <c r="C537" s="1301" t="s">
        <v>911</v>
      </c>
      <c r="D537" s="1300" t="s">
        <v>912</v>
      </c>
      <c r="E537" s="1326" t="s">
        <v>811</v>
      </c>
      <c r="F537" s="103" t="s">
        <v>242</v>
      </c>
      <c r="G537" s="86">
        <v>3000000</v>
      </c>
      <c r="H537" s="97" t="s">
        <v>13</v>
      </c>
      <c r="I537" s="59"/>
      <c r="J537" s="98"/>
      <c r="K537" s="485"/>
      <c r="L537" s="65" t="str">
        <f t="shared" si="16"/>
        <v/>
      </c>
      <c r="M537" s="76"/>
      <c r="N537" s="1325"/>
      <c r="O537" s="1312"/>
      <c r="P537" s="99"/>
      <c r="Q537" s="79"/>
      <c r="R537" s="291"/>
      <c r="U537" s="1056"/>
      <c r="V537" s="1056"/>
      <c r="W537" s="1056"/>
    </row>
    <row r="538" spans="1:23">
      <c r="A538" s="801">
        <v>2</v>
      </c>
      <c r="B538" s="1311">
        <v>39878</v>
      </c>
      <c r="C538" s="1301" t="s">
        <v>913</v>
      </c>
      <c r="D538" s="1300" t="s">
        <v>914</v>
      </c>
      <c r="E538" s="1326" t="s">
        <v>758</v>
      </c>
      <c r="F538" s="103" t="s">
        <v>242</v>
      </c>
      <c r="G538" s="86">
        <v>500000</v>
      </c>
      <c r="H538" s="97" t="s">
        <v>13</v>
      </c>
      <c r="I538" s="59">
        <v>41108</v>
      </c>
      <c r="J538" s="98">
        <v>4</v>
      </c>
      <c r="K538" s="485">
        <v>500000</v>
      </c>
      <c r="L538" s="65">
        <f t="shared" si="16"/>
        <v>0</v>
      </c>
      <c r="M538" s="76" t="s">
        <v>184</v>
      </c>
      <c r="N538" s="1325">
        <v>41108</v>
      </c>
      <c r="O538" s="1312" t="s">
        <v>395</v>
      </c>
      <c r="P538" s="99" t="s">
        <v>188</v>
      </c>
      <c r="Q538" s="79" t="s">
        <v>1283</v>
      </c>
      <c r="R538" s="291">
        <v>25000</v>
      </c>
      <c r="U538" s="1056"/>
      <c r="V538" s="1056"/>
      <c r="W538" s="1056"/>
    </row>
    <row r="539" spans="1:23">
      <c r="A539" s="801">
        <v>2</v>
      </c>
      <c r="B539" s="1311">
        <v>39878</v>
      </c>
      <c r="C539" s="1301" t="s">
        <v>915</v>
      </c>
      <c r="D539" s="1300" t="s">
        <v>916</v>
      </c>
      <c r="E539" s="1326" t="s">
        <v>811</v>
      </c>
      <c r="F539" s="103" t="s">
        <v>242</v>
      </c>
      <c r="G539" s="86">
        <v>9982000</v>
      </c>
      <c r="H539" s="97" t="s">
        <v>13</v>
      </c>
      <c r="I539" s="59"/>
      <c r="J539" s="98"/>
      <c r="K539" s="485"/>
      <c r="L539" s="65" t="str">
        <f t="shared" si="16"/>
        <v/>
      </c>
      <c r="M539" s="76"/>
      <c r="N539" s="1325"/>
      <c r="O539" s="1312"/>
      <c r="P539" s="99"/>
      <c r="Q539" s="79"/>
      <c r="R539" s="291"/>
      <c r="U539" s="1056"/>
      <c r="V539" s="1056"/>
      <c r="W539" s="1056"/>
    </row>
    <row r="540" spans="1:23">
      <c r="A540" s="801" t="s">
        <v>2105</v>
      </c>
      <c r="B540" s="1311">
        <v>39878</v>
      </c>
      <c r="C540" s="1301" t="s">
        <v>917</v>
      </c>
      <c r="D540" s="1300" t="s">
        <v>555</v>
      </c>
      <c r="E540" s="1326" t="s">
        <v>738</v>
      </c>
      <c r="F540" s="103" t="s">
        <v>242</v>
      </c>
      <c r="G540" s="86">
        <v>23200000</v>
      </c>
      <c r="H540" s="97" t="s">
        <v>13</v>
      </c>
      <c r="I540" s="59">
        <v>41117</v>
      </c>
      <c r="J540" s="98">
        <v>106</v>
      </c>
      <c r="K540" s="485">
        <v>16772382</v>
      </c>
      <c r="L540" s="65">
        <v>0</v>
      </c>
      <c r="M540" s="76" t="s">
        <v>184</v>
      </c>
      <c r="N540" s="77">
        <v>41117</v>
      </c>
      <c r="O540" s="1312" t="s">
        <v>395</v>
      </c>
      <c r="P540" s="99" t="s">
        <v>188</v>
      </c>
      <c r="Q540" s="79" t="s">
        <v>1988</v>
      </c>
      <c r="R540" s="291">
        <v>896039.1</v>
      </c>
      <c r="U540" s="1056"/>
      <c r="V540" s="1056"/>
      <c r="W540" s="1056"/>
    </row>
    <row r="541" spans="1:23">
      <c r="A541" s="801">
        <v>2</v>
      </c>
      <c r="B541" s="1311">
        <v>39878</v>
      </c>
      <c r="C541" s="1301" t="s">
        <v>918</v>
      </c>
      <c r="D541" s="1300" t="s">
        <v>919</v>
      </c>
      <c r="E541" s="1326" t="s">
        <v>787</v>
      </c>
      <c r="F541" s="103" t="s">
        <v>242</v>
      </c>
      <c r="G541" s="86">
        <v>12325000</v>
      </c>
      <c r="H541" s="97" t="s">
        <v>13</v>
      </c>
      <c r="I541" s="59"/>
      <c r="J541" s="98"/>
      <c r="K541" s="485"/>
      <c r="L541" s="65" t="str">
        <f t="shared" si="16"/>
        <v/>
      </c>
      <c r="M541" s="76"/>
      <c r="N541" s="1325"/>
      <c r="O541" s="1312"/>
      <c r="P541" s="99"/>
      <c r="Q541" s="79"/>
      <c r="R541" s="291"/>
      <c r="U541" s="1056"/>
      <c r="V541" s="1056"/>
      <c r="W541" s="1056"/>
    </row>
    <row r="542" spans="1:23">
      <c r="A542" s="801"/>
      <c r="B542" s="1311">
        <v>39885</v>
      </c>
      <c r="C542" s="1301" t="s">
        <v>923</v>
      </c>
      <c r="D542" s="1300" t="s">
        <v>926</v>
      </c>
      <c r="E542" s="1326" t="s">
        <v>927</v>
      </c>
      <c r="F542" s="57" t="s">
        <v>287</v>
      </c>
      <c r="G542" s="86">
        <v>72927000</v>
      </c>
      <c r="H542" s="97" t="s">
        <v>13</v>
      </c>
      <c r="I542" s="59"/>
      <c r="J542" s="98"/>
      <c r="K542" s="485"/>
      <c r="L542" s="65" t="str">
        <f t="shared" si="16"/>
        <v/>
      </c>
      <c r="M542" s="76"/>
      <c r="N542" s="1325"/>
      <c r="O542" s="1312"/>
      <c r="P542" s="99"/>
      <c r="Q542" s="79"/>
      <c r="R542" s="291"/>
      <c r="U542" s="1056"/>
      <c r="V542" s="1056"/>
      <c r="W542" s="1056"/>
    </row>
    <row r="543" spans="1:23">
      <c r="A543" s="801">
        <v>49</v>
      </c>
      <c r="B543" s="1311">
        <v>39885</v>
      </c>
      <c r="C543" s="1301" t="s">
        <v>924</v>
      </c>
      <c r="D543" s="1300" t="s">
        <v>928</v>
      </c>
      <c r="E543" s="1326" t="s">
        <v>843</v>
      </c>
      <c r="F543" s="57" t="s">
        <v>287</v>
      </c>
      <c r="G543" s="86">
        <v>8816000</v>
      </c>
      <c r="H543" s="97" t="s">
        <v>13</v>
      </c>
      <c r="I543" s="59">
        <v>40780</v>
      </c>
      <c r="J543" s="98">
        <v>49</v>
      </c>
      <c r="K543" s="485">
        <v>8816000</v>
      </c>
      <c r="L543" s="65">
        <f t="shared" si="16"/>
        <v>0</v>
      </c>
      <c r="M543" s="76" t="s">
        <v>1019</v>
      </c>
      <c r="N543" s="1325">
        <v>40849</v>
      </c>
      <c r="O543" s="1312" t="s">
        <v>1019</v>
      </c>
      <c r="P543" s="99"/>
      <c r="Q543" s="79" t="s">
        <v>1283</v>
      </c>
      <c r="R543" s="291">
        <v>205000</v>
      </c>
      <c r="U543" s="1056"/>
      <c r="V543" s="1056"/>
      <c r="W543" s="1056"/>
    </row>
    <row r="544" spans="1:23">
      <c r="A544" s="801">
        <v>49</v>
      </c>
      <c r="B544" s="1311">
        <v>39885</v>
      </c>
      <c r="C544" s="1301" t="s">
        <v>957</v>
      </c>
      <c r="D544" s="1300" t="s">
        <v>929</v>
      </c>
      <c r="E544" s="1326" t="s">
        <v>724</v>
      </c>
      <c r="F544" s="57" t="s">
        <v>287</v>
      </c>
      <c r="G544" s="86">
        <v>17390000</v>
      </c>
      <c r="H544" s="97" t="s">
        <v>13</v>
      </c>
      <c r="I544" s="59">
        <v>40801</v>
      </c>
      <c r="J544" s="98">
        <v>49</v>
      </c>
      <c r="K544" s="485">
        <v>17390000</v>
      </c>
      <c r="L544" s="65">
        <f t="shared" si="16"/>
        <v>0</v>
      </c>
      <c r="M544" s="76" t="s">
        <v>1019</v>
      </c>
      <c r="N544" s="1325">
        <v>40863</v>
      </c>
      <c r="O544" s="1312" t="s">
        <v>1019</v>
      </c>
      <c r="P544" s="99"/>
      <c r="Q544" s="79" t="s">
        <v>1283</v>
      </c>
      <c r="R544" s="291">
        <v>375000</v>
      </c>
      <c r="U544" s="1056"/>
      <c r="V544" s="1056"/>
      <c r="W544" s="1056"/>
    </row>
    <row r="545" spans="1:23">
      <c r="A545" s="801"/>
      <c r="B545" s="1311">
        <v>39885</v>
      </c>
      <c r="C545" s="1301" t="s">
        <v>959</v>
      </c>
      <c r="D545" s="1300" t="s">
        <v>930</v>
      </c>
      <c r="E545" s="1326" t="s">
        <v>722</v>
      </c>
      <c r="F545" s="57" t="s">
        <v>287</v>
      </c>
      <c r="G545" s="86">
        <v>1224558000</v>
      </c>
      <c r="H545" s="97" t="s">
        <v>13</v>
      </c>
      <c r="I545" s="59">
        <v>40289</v>
      </c>
      <c r="J545" s="98">
        <v>4</v>
      </c>
      <c r="K545" s="128">
        <v>1224558000</v>
      </c>
      <c r="L545" s="65">
        <f t="shared" si="16"/>
        <v>0</v>
      </c>
      <c r="M545" s="76" t="s">
        <v>1019</v>
      </c>
      <c r="N545" s="1325">
        <v>40366</v>
      </c>
      <c r="O545" s="1312" t="s">
        <v>1019</v>
      </c>
      <c r="P545" s="99"/>
      <c r="Q545" s="79" t="s">
        <v>1283</v>
      </c>
      <c r="R545" s="291">
        <v>172000000</v>
      </c>
      <c r="U545" s="1056"/>
      <c r="V545" s="1056"/>
      <c r="W545" s="1056"/>
    </row>
    <row r="546" spans="1:23">
      <c r="A546" s="801"/>
      <c r="B546" s="1311">
        <v>39885</v>
      </c>
      <c r="C546" s="1301" t="s">
        <v>925</v>
      </c>
      <c r="D546" s="1300" t="s">
        <v>931</v>
      </c>
      <c r="E546" s="1326" t="s">
        <v>745</v>
      </c>
      <c r="F546" s="57" t="s">
        <v>287</v>
      </c>
      <c r="G546" s="86">
        <v>9266000</v>
      </c>
      <c r="H546" s="97" t="s">
        <v>13</v>
      </c>
      <c r="I546" s="59"/>
      <c r="J546" s="98"/>
      <c r="K546" s="485"/>
      <c r="L546" s="65" t="str">
        <f t="shared" si="16"/>
        <v/>
      </c>
      <c r="M546" s="76"/>
      <c r="N546" s="1325"/>
      <c r="O546" s="1312"/>
      <c r="P546" s="99"/>
      <c r="Q546" s="79"/>
      <c r="R546" s="291"/>
      <c r="U546" s="1056"/>
      <c r="V546" s="1056"/>
      <c r="W546" s="1056"/>
    </row>
    <row r="547" spans="1:23" s="380" customFormat="1" ht="28.5">
      <c r="A547" s="801" t="s">
        <v>1459</v>
      </c>
      <c r="B547" s="378">
        <v>39885</v>
      </c>
      <c r="C547" s="1300" t="s">
        <v>932</v>
      </c>
      <c r="D547" s="1300" t="s">
        <v>944</v>
      </c>
      <c r="E547" s="108" t="s">
        <v>85</v>
      </c>
      <c r="F547" s="379" t="s">
        <v>395</v>
      </c>
      <c r="G547" s="352">
        <v>17000000</v>
      </c>
      <c r="H547" s="353" t="s">
        <v>13</v>
      </c>
      <c r="I547" s="59">
        <v>40403</v>
      </c>
      <c r="J547" s="98">
        <v>4</v>
      </c>
      <c r="K547" s="485">
        <v>17000000</v>
      </c>
      <c r="L547" s="65">
        <f t="shared" si="16"/>
        <v>0</v>
      </c>
      <c r="M547" s="356" t="s">
        <v>334</v>
      </c>
      <c r="N547" s="357" t="s">
        <v>334</v>
      </c>
      <c r="O547" s="1312" t="s">
        <v>334</v>
      </c>
      <c r="P547" s="358"/>
      <c r="Q547" s="1195" t="s">
        <v>1226</v>
      </c>
      <c r="R547" s="291" t="s">
        <v>334</v>
      </c>
      <c r="U547" s="1056"/>
      <c r="V547" s="1056"/>
      <c r="W547" s="1056"/>
    </row>
    <row r="548" spans="1:23">
      <c r="A548" s="801" t="s">
        <v>1901</v>
      </c>
      <c r="B548" s="1311">
        <v>39885</v>
      </c>
      <c r="C548" s="1301" t="s">
        <v>933</v>
      </c>
      <c r="D548" s="1300" t="s">
        <v>945</v>
      </c>
      <c r="E548" s="1326" t="s">
        <v>801</v>
      </c>
      <c r="F548" s="103" t="s">
        <v>242</v>
      </c>
      <c r="G548" s="86">
        <v>21100000</v>
      </c>
      <c r="H548" s="97" t="s">
        <v>13</v>
      </c>
      <c r="I548" s="59">
        <v>40738</v>
      </c>
      <c r="J548" s="98">
        <v>49</v>
      </c>
      <c r="K548" s="485">
        <v>21100000</v>
      </c>
      <c r="L548" s="65">
        <f t="shared" si="16"/>
        <v>0</v>
      </c>
      <c r="M548" s="76" t="s">
        <v>184</v>
      </c>
      <c r="N548" s="1325">
        <v>40738</v>
      </c>
      <c r="O548" s="1312" t="s">
        <v>395</v>
      </c>
      <c r="P548" s="99" t="s">
        <v>188</v>
      </c>
      <c r="Q548" s="79" t="s">
        <v>1283</v>
      </c>
      <c r="R548" s="291">
        <v>1055000</v>
      </c>
      <c r="U548" s="1056"/>
      <c r="V548" s="1056"/>
      <c r="W548" s="1056"/>
    </row>
    <row r="549" spans="1:23">
      <c r="A549" s="801">
        <v>2</v>
      </c>
      <c r="B549" s="1311">
        <v>39885</v>
      </c>
      <c r="C549" s="1301" t="s">
        <v>934</v>
      </c>
      <c r="D549" s="1300" t="s">
        <v>946</v>
      </c>
      <c r="E549" s="1326" t="s">
        <v>758</v>
      </c>
      <c r="F549" s="103" t="s">
        <v>242</v>
      </c>
      <c r="G549" s="86">
        <v>425000</v>
      </c>
      <c r="H549" s="97" t="s">
        <v>13</v>
      </c>
      <c r="I549" s="59">
        <v>40541</v>
      </c>
      <c r="J549" s="98">
        <v>4</v>
      </c>
      <c r="K549" s="485">
        <v>425000</v>
      </c>
      <c r="L549" s="65">
        <f t="shared" si="16"/>
        <v>0</v>
      </c>
      <c r="M549" s="76" t="s">
        <v>184</v>
      </c>
      <c r="N549" s="1325">
        <v>40541</v>
      </c>
      <c r="O549" s="1312" t="s">
        <v>395</v>
      </c>
      <c r="P549" s="99" t="s">
        <v>188</v>
      </c>
      <c r="Q549" s="79" t="s">
        <v>1283</v>
      </c>
      <c r="R549" s="291">
        <v>21000</v>
      </c>
      <c r="U549" s="1056"/>
      <c r="V549" s="1056"/>
      <c r="W549" s="1056"/>
    </row>
    <row r="550" spans="1:23">
      <c r="A550" s="801">
        <v>2</v>
      </c>
      <c r="B550" s="1311">
        <v>39885</v>
      </c>
      <c r="C550" s="1301" t="s">
        <v>935</v>
      </c>
      <c r="D550" s="1300" t="s">
        <v>605</v>
      </c>
      <c r="E550" s="1326" t="s">
        <v>811</v>
      </c>
      <c r="F550" s="103" t="s">
        <v>242</v>
      </c>
      <c r="G550" s="86">
        <v>10000000</v>
      </c>
      <c r="H550" s="97" t="s">
        <v>13</v>
      </c>
      <c r="I550" s="59">
        <v>40135</v>
      </c>
      <c r="J550" s="98">
        <v>4</v>
      </c>
      <c r="K550" s="485">
        <v>10000000</v>
      </c>
      <c r="L550" s="65">
        <f t="shared" si="16"/>
        <v>0</v>
      </c>
      <c r="M550" s="534" t="s">
        <v>184</v>
      </c>
      <c r="N550" s="1325">
        <v>40135</v>
      </c>
      <c r="O550" s="1312" t="s">
        <v>395</v>
      </c>
      <c r="P550" s="99" t="s">
        <v>188</v>
      </c>
      <c r="Q550" s="79" t="s">
        <v>1283</v>
      </c>
      <c r="R550" s="291">
        <v>500000</v>
      </c>
      <c r="U550" s="1056"/>
      <c r="V550" s="1056"/>
      <c r="W550" s="1056"/>
    </row>
    <row r="551" spans="1:23">
      <c r="A551" s="801">
        <v>2</v>
      </c>
      <c r="B551" s="1311">
        <v>39885</v>
      </c>
      <c r="C551" s="1301" t="s">
        <v>936</v>
      </c>
      <c r="D551" s="1300" t="s">
        <v>668</v>
      </c>
      <c r="E551" s="1326" t="s">
        <v>726</v>
      </c>
      <c r="F551" s="103" t="s">
        <v>242</v>
      </c>
      <c r="G551" s="86">
        <v>3370000</v>
      </c>
      <c r="H551" s="97" t="s">
        <v>13</v>
      </c>
      <c r="I551" s="59"/>
      <c r="J551" s="98"/>
      <c r="K551" s="485"/>
      <c r="L551" s="65" t="str">
        <f t="shared" si="16"/>
        <v/>
      </c>
      <c r="M551" s="76"/>
      <c r="N551" s="1325"/>
      <c r="O551" s="1312"/>
      <c r="P551" s="99"/>
      <c r="Q551" s="79"/>
      <c r="R551" s="291"/>
      <c r="U551" s="1056"/>
      <c r="V551" s="1056"/>
      <c r="W551" s="1056"/>
    </row>
    <row r="552" spans="1:23">
      <c r="A552" s="801" t="s">
        <v>2138</v>
      </c>
      <c r="B552" s="1311">
        <v>39885</v>
      </c>
      <c r="C552" s="1301" t="s">
        <v>937</v>
      </c>
      <c r="D552" s="1300" t="s">
        <v>947</v>
      </c>
      <c r="E552" s="1326" t="s">
        <v>948</v>
      </c>
      <c r="F552" s="103" t="s">
        <v>242</v>
      </c>
      <c r="G552" s="86">
        <v>13900000</v>
      </c>
      <c r="H552" s="97" t="s">
        <v>13</v>
      </c>
      <c r="I552" s="59">
        <v>41144</v>
      </c>
      <c r="J552" s="98">
        <v>123</v>
      </c>
      <c r="K552" s="485">
        <v>12082748.75</v>
      </c>
      <c r="L552" s="65">
        <v>0</v>
      </c>
      <c r="M552" s="534" t="s">
        <v>184</v>
      </c>
      <c r="N552" s="1325">
        <v>41144</v>
      </c>
      <c r="O552" s="1312" t="s">
        <v>395</v>
      </c>
      <c r="P552" s="99" t="s">
        <v>188</v>
      </c>
      <c r="Q552" s="79" t="s">
        <v>1988</v>
      </c>
      <c r="R552" s="291">
        <v>624674.68999999994</v>
      </c>
      <c r="U552" s="1056"/>
      <c r="V552" s="1056"/>
      <c r="W552" s="1056"/>
    </row>
    <row r="553" spans="1:23">
      <c r="A553" s="801">
        <v>2</v>
      </c>
      <c r="B553" s="1311">
        <v>39885</v>
      </c>
      <c r="C553" s="1301" t="s">
        <v>938</v>
      </c>
      <c r="D553" s="1300" t="s">
        <v>949</v>
      </c>
      <c r="E553" s="1326" t="s">
        <v>742</v>
      </c>
      <c r="F553" s="103" t="s">
        <v>242</v>
      </c>
      <c r="G553" s="86">
        <v>3000000</v>
      </c>
      <c r="H553" s="97" t="s">
        <v>13</v>
      </c>
      <c r="I553" s="59"/>
      <c r="J553" s="98"/>
      <c r="K553" s="485"/>
      <c r="L553" s="65" t="str">
        <f t="shared" si="16"/>
        <v/>
      </c>
      <c r="M553" s="76"/>
      <c r="N553" s="1325"/>
      <c r="O553" s="1312"/>
      <c r="P553" s="99"/>
      <c r="Q553" s="79"/>
      <c r="R553" s="291"/>
      <c r="U553" s="1056"/>
      <c r="V553" s="1056"/>
      <c r="W553" s="1056"/>
    </row>
    <row r="554" spans="1:23">
      <c r="A554" s="801">
        <v>2</v>
      </c>
      <c r="B554" s="1311">
        <v>39885</v>
      </c>
      <c r="C554" s="1301" t="s">
        <v>939</v>
      </c>
      <c r="D554" s="1300" t="s">
        <v>950</v>
      </c>
      <c r="E554" s="1326" t="s">
        <v>738</v>
      </c>
      <c r="F554" s="103" t="s">
        <v>242</v>
      </c>
      <c r="G554" s="86">
        <v>10000000</v>
      </c>
      <c r="H554" s="97" t="s">
        <v>13</v>
      </c>
      <c r="I554" s="59"/>
      <c r="J554" s="98"/>
      <c r="K554" s="485"/>
      <c r="L554" s="65" t="str">
        <f t="shared" si="16"/>
        <v/>
      </c>
      <c r="M554" s="76"/>
      <c r="N554" s="1325"/>
      <c r="O554" s="1312"/>
      <c r="P554" s="99"/>
      <c r="Q554" s="79"/>
      <c r="R554" s="291"/>
      <c r="U554" s="1056"/>
      <c r="V554" s="1056"/>
      <c r="W554" s="1056"/>
    </row>
    <row r="555" spans="1:23" s="106" customFormat="1" ht="57">
      <c r="A555" s="801" t="s">
        <v>1476</v>
      </c>
      <c r="B555" s="1311">
        <v>39885</v>
      </c>
      <c r="C555" s="1301" t="s">
        <v>958</v>
      </c>
      <c r="D555" s="1300" t="s">
        <v>951</v>
      </c>
      <c r="E555" s="1326" t="s">
        <v>952</v>
      </c>
      <c r="F555" s="103" t="s">
        <v>395</v>
      </c>
      <c r="G555" s="86">
        <v>6000000</v>
      </c>
      <c r="H555" s="97" t="s">
        <v>13</v>
      </c>
      <c r="I555" s="59">
        <v>40424</v>
      </c>
      <c r="J555" s="98">
        <v>4</v>
      </c>
      <c r="K555" s="485">
        <v>6000000</v>
      </c>
      <c r="L555" s="65">
        <f t="shared" si="16"/>
        <v>0</v>
      </c>
      <c r="M555" s="356" t="s">
        <v>334</v>
      </c>
      <c r="N555" s="357" t="s">
        <v>334</v>
      </c>
      <c r="O555" s="1312" t="s">
        <v>334</v>
      </c>
      <c r="P555" s="358"/>
      <c r="Q555" s="1195" t="s">
        <v>1226</v>
      </c>
      <c r="R555" s="291" t="s">
        <v>334</v>
      </c>
      <c r="U555" s="1056"/>
      <c r="V555" s="1056"/>
      <c r="W555" s="1056"/>
    </row>
    <row r="556" spans="1:23">
      <c r="A556" s="801">
        <v>2</v>
      </c>
      <c r="B556" s="1311">
        <v>39885</v>
      </c>
      <c r="C556" s="1301" t="s">
        <v>956</v>
      </c>
      <c r="D556" s="1300" t="s">
        <v>953</v>
      </c>
      <c r="E556" s="1326" t="s">
        <v>722</v>
      </c>
      <c r="F556" s="103" t="s">
        <v>242</v>
      </c>
      <c r="G556" s="86">
        <v>607000</v>
      </c>
      <c r="H556" s="97" t="s">
        <v>13</v>
      </c>
      <c r="I556" s="59">
        <v>40849</v>
      </c>
      <c r="J556" s="98">
        <v>4</v>
      </c>
      <c r="K556" s="485">
        <v>607000</v>
      </c>
      <c r="L556" s="65">
        <f t="shared" si="16"/>
        <v>0</v>
      </c>
      <c r="M556" s="534" t="s">
        <v>184</v>
      </c>
      <c r="N556" s="1325">
        <v>40849</v>
      </c>
      <c r="O556" s="1312" t="s">
        <v>395</v>
      </c>
      <c r="P556" s="99" t="s">
        <v>188</v>
      </c>
      <c r="Q556" s="79" t="s">
        <v>1283</v>
      </c>
      <c r="R556" s="291">
        <v>30000</v>
      </c>
      <c r="U556" s="1056"/>
      <c r="V556" s="1056"/>
      <c r="W556" s="1056"/>
    </row>
    <row r="557" spans="1:23">
      <c r="A557" s="801">
        <v>2</v>
      </c>
      <c r="B557" s="1311">
        <v>39885</v>
      </c>
      <c r="C557" s="1301" t="s">
        <v>940</v>
      </c>
      <c r="D557" s="1300" t="s">
        <v>61</v>
      </c>
      <c r="E557" s="1326" t="s">
        <v>954</v>
      </c>
      <c r="F557" s="103" t="s">
        <v>242</v>
      </c>
      <c r="G557" s="86">
        <v>2672000</v>
      </c>
      <c r="H557" s="97" t="s">
        <v>13</v>
      </c>
      <c r="I557" s="59"/>
      <c r="J557" s="98"/>
      <c r="K557" s="485"/>
      <c r="L557" s="65" t="str">
        <f t="shared" si="16"/>
        <v/>
      </c>
      <c r="M557" s="76"/>
      <c r="N557" s="1325"/>
      <c r="O557" s="1312"/>
      <c r="P557" s="99"/>
      <c r="Q557" s="79"/>
      <c r="R557" s="291"/>
      <c r="U557" s="1056"/>
      <c r="V557" s="1056"/>
      <c r="W557" s="1056"/>
    </row>
    <row r="558" spans="1:23">
      <c r="A558" s="801" t="s">
        <v>1904</v>
      </c>
      <c r="B558" s="1311">
        <v>39885</v>
      </c>
      <c r="C558" s="1301" t="s">
        <v>941</v>
      </c>
      <c r="D558" s="1300" t="s">
        <v>955</v>
      </c>
      <c r="E558" s="1326" t="s">
        <v>761</v>
      </c>
      <c r="F558" s="103" t="s">
        <v>242</v>
      </c>
      <c r="G558" s="86">
        <v>9516000</v>
      </c>
      <c r="H558" s="97" t="s">
        <v>13</v>
      </c>
      <c r="I558" s="59">
        <v>40801</v>
      </c>
      <c r="J558" s="98">
        <v>50</v>
      </c>
      <c r="K558" s="485">
        <v>9516000</v>
      </c>
      <c r="L558" s="65">
        <f t="shared" si="16"/>
        <v>0</v>
      </c>
      <c r="M558" s="534" t="s">
        <v>184</v>
      </c>
      <c r="N558" s="1325">
        <v>40801</v>
      </c>
      <c r="O558" s="1312" t="s">
        <v>395</v>
      </c>
      <c r="P558" s="99" t="s">
        <v>188</v>
      </c>
      <c r="Q558" s="79" t="s">
        <v>1283</v>
      </c>
      <c r="R558" s="291">
        <v>476000</v>
      </c>
      <c r="U558" s="1056"/>
      <c r="V558" s="1056"/>
      <c r="W558" s="1056"/>
    </row>
    <row r="559" spans="1:23">
      <c r="A559" s="801" t="s">
        <v>1901</v>
      </c>
      <c r="B559" s="1311">
        <v>39885</v>
      </c>
      <c r="C559" s="1301" t="s">
        <v>942</v>
      </c>
      <c r="D559" s="1300" t="s">
        <v>446</v>
      </c>
      <c r="E559" s="1326" t="s">
        <v>806</v>
      </c>
      <c r="F559" s="103" t="s">
        <v>242</v>
      </c>
      <c r="G559" s="86">
        <v>18215000</v>
      </c>
      <c r="H559" s="97" t="s">
        <v>13</v>
      </c>
      <c r="I559" s="59">
        <v>40808</v>
      </c>
      <c r="J559" s="98">
        <v>49</v>
      </c>
      <c r="K559" s="485">
        <v>18215000</v>
      </c>
      <c r="L559" s="65">
        <f t="shared" si="16"/>
        <v>0</v>
      </c>
      <c r="M559" s="534" t="s">
        <v>184</v>
      </c>
      <c r="N559" s="1325">
        <v>40808</v>
      </c>
      <c r="O559" s="1312" t="s">
        <v>395</v>
      </c>
      <c r="P559" s="99" t="s">
        <v>188</v>
      </c>
      <c r="Q559" s="79" t="s">
        <v>1283</v>
      </c>
      <c r="R559" s="291">
        <v>911000</v>
      </c>
      <c r="U559" s="1056"/>
      <c r="V559" s="1056"/>
      <c r="W559" s="1056"/>
    </row>
    <row r="560" spans="1:23">
      <c r="A560" s="801">
        <v>2</v>
      </c>
      <c r="B560" s="1311">
        <v>39885</v>
      </c>
      <c r="C560" s="1301" t="s">
        <v>943</v>
      </c>
      <c r="D560" s="1300" t="s">
        <v>620</v>
      </c>
      <c r="E560" s="1326" t="s">
        <v>787</v>
      </c>
      <c r="F560" s="103" t="s">
        <v>242</v>
      </c>
      <c r="G560" s="86">
        <v>6398000</v>
      </c>
      <c r="H560" s="97" t="s">
        <v>13</v>
      </c>
      <c r="I560" s="59"/>
      <c r="J560" s="98"/>
      <c r="K560" s="485"/>
      <c r="L560" s="65" t="str">
        <f t="shared" si="16"/>
        <v/>
      </c>
      <c r="M560" s="76"/>
      <c r="N560" s="1325"/>
      <c r="O560" s="1312"/>
      <c r="P560" s="99"/>
      <c r="Q560" s="79"/>
      <c r="R560" s="291"/>
      <c r="U560" s="1056"/>
      <c r="V560" s="1056"/>
      <c r="W560" s="1056"/>
    </row>
    <row r="561" spans="1:23">
      <c r="A561" s="801"/>
      <c r="B561" s="1311">
        <v>39892</v>
      </c>
      <c r="C561" s="1301" t="s">
        <v>960</v>
      </c>
      <c r="D561" s="1300" t="s">
        <v>968</v>
      </c>
      <c r="E561" s="1326" t="s">
        <v>724</v>
      </c>
      <c r="F561" s="57" t="s">
        <v>287</v>
      </c>
      <c r="G561" s="86">
        <v>21000000</v>
      </c>
      <c r="H561" s="97" t="s">
        <v>13</v>
      </c>
      <c r="I561" s="59"/>
      <c r="J561" s="98"/>
      <c r="K561" s="485"/>
      <c r="L561" s="65" t="str">
        <f t="shared" si="16"/>
        <v/>
      </c>
      <c r="M561" s="76"/>
      <c r="N561" s="1325"/>
      <c r="O561" s="1312"/>
      <c r="P561" s="99"/>
      <c r="Q561" s="79"/>
      <c r="R561" s="291"/>
      <c r="U561" s="1056"/>
      <c r="V561" s="1056"/>
      <c r="W561" s="1056"/>
    </row>
    <row r="562" spans="1:23">
      <c r="A562" s="801" t="s">
        <v>1901</v>
      </c>
      <c r="B562" s="1311">
        <v>39892</v>
      </c>
      <c r="C562" s="1301" t="s">
        <v>977</v>
      </c>
      <c r="D562" s="1300" t="s">
        <v>969</v>
      </c>
      <c r="E562" s="1326" t="s">
        <v>761</v>
      </c>
      <c r="F562" s="103" t="s">
        <v>242</v>
      </c>
      <c r="G562" s="86">
        <v>20000000</v>
      </c>
      <c r="H562" s="97" t="s">
        <v>13</v>
      </c>
      <c r="I562" s="59">
        <v>40773</v>
      </c>
      <c r="J562" s="98">
        <v>49</v>
      </c>
      <c r="K562" s="485">
        <v>20000000</v>
      </c>
      <c r="L562" s="65">
        <f t="shared" si="16"/>
        <v>0</v>
      </c>
      <c r="M562" s="534" t="s">
        <v>184</v>
      </c>
      <c r="N562" s="1325">
        <v>40773</v>
      </c>
      <c r="O562" s="1312" t="s">
        <v>395</v>
      </c>
      <c r="P562" s="99" t="s">
        <v>188</v>
      </c>
      <c r="Q562" s="79" t="s">
        <v>1283</v>
      </c>
      <c r="R562" s="291">
        <v>1000000</v>
      </c>
      <c r="U562" s="1056"/>
      <c r="V562" s="1056"/>
      <c r="W562" s="1056"/>
    </row>
    <row r="563" spans="1:23">
      <c r="A563" s="801" t="s">
        <v>1901</v>
      </c>
      <c r="B563" s="1311">
        <v>39892</v>
      </c>
      <c r="C563" s="1301" t="s">
        <v>961</v>
      </c>
      <c r="D563" s="1300" t="s">
        <v>667</v>
      </c>
      <c r="E563" s="1326" t="s">
        <v>864</v>
      </c>
      <c r="F563" s="103" t="s">
        <v>242</v>
      </c>
      <c r="G563" s="86">
        <v>17836000</v>
      </c>
      <c r="H563" s="97" t="s">
        <v>13</v>
      </c>
      <c r="I563" s="59">
        <v>40759</v>
      </c>
      <c r="J563" s="98">
        <v>49</v>
      </c>
      <c r="K563" s="485">
        <v>17836000</v>
      </c>
      <c r="L563" s="65">
        <f t="shared" si="16"/>
        <v>0</v>
      </c>
      <c r="M563" s="534" t="s">
        <v>184</v>
      </c>
      <c r="N563" s="1325">
        <v>40759</v>
      </c>
      <c r="O563" s="1312" t="s">
        <v>395</v>
      </c>
      <c r="P563" s="99" t="s">
        <v>188</v>
      </c>
      <c r="Q563" s="79" t="s">
        <v>1283</v>
      </c>
      <c r="R563" s="291">
        <v>892000</v>
      </c>
      <c r="U563" s="1056"/>
      <c r="V563" s="1056"/>
      <c r="W563" s="1056"/>
    </row>
    <row r="564" spans="1:23">
      <c r="A564" s="801" t="s">
        <v>1901</v>
      </c>
      <c r="B564" s="1311">
        <v>39892</v>
      </c>
      <c r="C564" s="1301" t="s">
        <v>962</v>
      </c>
      <c r="D564" s="1300" t="s">
        <v>970</v>
      </c>
      <c r="E564" s="1326" t="s">
        <v>782</v>
      </c>
      <c r="F564" s="103" t="s">
        <v>242</v>
      </c>
      <c r="G564" s="86">
        <v>4500000</v>
      </c>
      <c r="H564" s="97" t="s">
        <v>13</v>
      </c>
      <c r="I564" s="59">
        <v>40808</v>
      </c>
      <c r="J564" s="98">
        <v>49</v>
      </c>
      <c r="K564" s="485">
        <v>4500000</v>
      </c>
      <c r="L564" s="65">
        <f t="shared" si="16"/>
        <v>0</v>
      </c>
      <c r="M564" s="534" t="s">
        <v>184</v>
      </c>
      <c r="N564" s="1325">
        <v>40808</v>
      </c>
      <c r="O564" s="1312" t="s">
        <v>395</v>
      </c>
      <c r="P564" s="99" t="s">
        <v>188</v>
      </c>
      <c r="Q564" s="79" t="s">
        <v>1283</v>
      </c>
      <c r="R564" s="291">
        <v>225000</v>
      </c>
      <c r="U564" s="1056"/>
      <c r="V564" s="1056"/>
      <c r="W564" s="1056"/>
    </row>
    <row r="565" spans="1:23">
      <c r="A565" s="801">
        <v>2</v>
      </c>
      <c r="B565" s="1311">
        <v>39892</v>
      </c>
      <c r="C565" s="1301" t="s">
        <v>978</v>
      </c>
      <c r="D565" s="1300" t="s">
        <v>971</v>
      </c>
      <c r="E565" s="1326" t="s">
        <v>742</v>
      </c>
      <c r="F565" s="103" t="s">
        <v>242</v>
      </c>
      <c r="G565" s="86">
        <v>470000</v>
      </c>
      <c r="H565" s="97" t="s">
        <v>13</v>
      </c>
      <c r="I565" s="59"/>
      <c r="J565" s="98"/>
      <c r="K565" s="485"/>
      <c r="L565" s="65" t="str">
        <f t="shared" si="16"/>
        <v/>
      </c>
      <c r="M565" s="76"/>
      <c r="N565" s="1325"/>
      <c r="O565" s="1312"/>
      <c r="P565" s="99"/>
      <c r="Q565" s="79"/>
      <c r="R565" s="291"/>
      <c r="U565" s="1056"/>
      <c r="V565" s="1056"/>
      <c r="W565" s="1056"/>
    </row>
    <row r="566" spans="1:23">
      <c r="A566" s="801">
        <v>2</v>
      </c>
      <c r="B566" s="1311">
        <v>39892</v>
      </c>
      <c r="C566" s="1301" t="s">
        <v>963</v>
      </c>
      <c r="D566" s="1300" t="s">
        <v>972</v>
      </c>
      <c r="E566" s="1326" t="s">
        <v>761</v>
      </c>
      <c r="F566" s="103" t="s">
        <v>242</v>
      </c>
      <c r="G566" s="86">
        <v>3900000</v>
      </c>
      <c r="H566" s="97" t="s">
        <v>13</v>
      </c>
      <c r="I566" s="59"/>
      <c r="J566" s="98"/>
      <c r="K566" s="485"/>
      <c r="L566" s="65" t="str">
        <f t="shared" si="16"/>
        <v/>
      </c>
      <c r="M566" s="76"/>
      <c r="N566" s="1325"/>
      <c r="O566" s="1312"/>
      <c r="P566" s="99"/>
      <c r="Q566" s="79"/>
      <c r="R566" s="291"/>
      <c r="U566" s="1056"/>
      <c r="V566" s="1056"/>
      <c r="W566" s="1056"/>
    </row>
    <row r="567" spans="1:23">
      <c r="A567" s="801">
        <v>2</v>
      </c>
      <c r="B567" s="1311">
        <v>39892</v>
      </c>
      <c r="C567" s="1301" t="s">
        <v>964</v>
      </c>
      <c r="D567" s="1300" t="s">
        <v>973</v>
      </c>
      <c r="E567" s="1326" t="s">
        <v>811</v>
      </c>
      <c r="F567" s="103" t="s">
        <v>242</v>
      </c>
      <c r="G567" s="86">
        <v>9500000</v>
      </c>
      <c r="H567" s="97" t="s">
        <v>13</v>
      </c>
      <c r="I567" s="59"/>
      <c r="J567" s="98"/>
      <c r="K567" s="485"/>
      <c r="L567" s="65" t="str">
        <f t="shared" si="16"/>
        <v/>
      </c>
      <c r="M567" s="76"/>
      <c r="N567" s="1325"/>
      <c r="O567" s="1312"/>
      <c r="P567" s="99"/>
      <c r="Q567" s="79"/>
      <c r="R567" s="291"/>
      <c r="U567" s="1056"/>
      <c r="V567" s="1056"/>
      <c r="W567" s="1056"/>
    </row>
    <row r="568" spans="1:23">
      <c r="A568" s="801">
        <v>2</v>
      </c>
      <c r="B568" s="1311">
        <v>39892</v>
      </c>
      <c r="C568" s="1301" t="s">
        <v>965</v>
      </c>
      <c r="D568" s="1300" t="s">
        <v>974</v>
      </c>
      <c r="E568" s="1326" t="s">
        <v>864</v>
      </c>
      <c r="F568" s="103" t="s">
        <v>242</v>
      </c>
      <c r="G568" s="86">
        <v>2400000</v>
      </c>
      <c r="H568" s="97" t="s">
        <v>13</v>
      </c>
      <c r="I568" s="59"/>
      <c r="J568" s="98"/>
      <c r="K568" s="485"/>
      <c r="L568" s="65" t="str">
        <f t="shared" si="16"/>
        <v/>
      </c>
      <c r="M568" s="76"/>
      <c r="N568" s="1325"/>
      <c r="O568" s="1312"/>
      <c r="P568" s="99"/>
      <c r="Q568" s="79"/>
      <c r="R568" s="291"/>
      <c r="U568" s="1056"/>
      <c r="V568" s="1056"/>
      <c r="W568" s="1056"/>
    </row>
    <row r="569" spans="1:23">
      <c r="A569" s="801">
        <v>2</v>
      </c>
      <c r="B569" s="1311">
        <v>39892</v>
      </c>
      <c r="C569" s="1301" t="s">
        <v>966</v>
      </c>
      <c r="D569" s="1300" t="s">
        <v>975</v>
      </c>
      <c r="E569" s="1326" t="s">
        <v>758</v>
      </c>
      <c r="F569" s="103" t="s">
        <v>242</v>
      </c>
      <c r="G569" s="86">
        <v>442000</v>
      </c>
      <c r="H569" s="97" t="s">
        <v>13</v>
      </c>
      <c r="I569" s="59"/>
      <c r="J569" s="98"/>
      <c r="K569" s="485"/>
      <c r="L569" s="65" t="str">
        <f t="shared" si="16"/>
        <v/>
      </c>
      <c r="M569" s="76"/>
      <c r="N569" s="1325"/>
      <c r="O569" s="1312"/>
      <c r="P569" s="99"/>
      <c r="Q569" s="79"/>
      <c r="R569" s="291"/>
      <c r="U569" s="1056"/>
      <c r="V569" s="1056"/>
      <c r="W569" s="1056"/>
    </row>
    <row r="570" spans="1:23">
      <c r="A570" s="801" t="s">
        <v>1904</v>
      </c>
      <c r="B570" s="1311">
        <v>39892</v>
      </c>
      <c r="C570" s="1301" t="s">
        <v>967</v>
      </c>
      <c r="D570" s="1300" t="s">
        <v>976</v>
      </c>
      <c r="E570" s="1326" t="s">
        <v>758</v>
      </c>
      <c r="F570" s="103" t="s">
        <v>242</v>
      </c>
      <c r="G570" s="86">
        <v>700000</v>
      </c>
      <c r="H570" s="97" t="s">
        <v>13</v>
      </c>
      <c r="I570" s="59">
        <v>40745</v>
      </c>
      <c r="J570" s="98">
        <v>50</v>
      </c>
      <c r="K570" s="485">
        <v>700000</v>
      </c>
      <c r="L570" s="65">
        <f t="shared" ref="L570:L636" si="17">IF($K570&lt;&gt;0,$G570-$K570,"")</f>
        <v>0</v>
      </c>
      <c r="M570" s="534" t="s">
        <v>184</v>
      </c>
      <c r="N570" s="1325">
        <v>40745</v>
      </c>
      <c r="O570" s="1312" t="s">
        <v>395</v>
      </c>
      <c r="P570" s="99" t="s">
        <v>188</v>
      </c>
      <c r="Q570" s="79" t="s">
        <v>1283</v>
      </c>
      <c r="R570" s="291">
        <v>40000</v>
      </c>
      <c r="U570" s="1056"/>
      <c r="V570" s="1056"/>
      <c r="W570" s="1056"/>
    </row>
    <row r="571" spans="1:23">
      <c r="A571" s="801" t="s">
        <v>1901</v>
      </c>
      <c r="B571" s="1311">
        <v>39899</v>
      </c>
      <c r="C571" s="1301" t="s">
        <v>999</v>
      </c>
      <c r="D571" s="1300" t="s">
        <v>986</v>
      </c>
      <c r="E571" s="1326" t="s">
        <v>843</v>
      </c>
      <c r="F571" s="103" t="s">
        <v>242</v>
      </c>
      <c r="G571" s="86">
        <v>4000000</v>
      </c>
      <c r="H571" s="97" t="s">
        <v>13</v>
      </c>
      <c r="I571" s="59">
        <v>40766</v>
      </c>
      <c r="J571" s="98">
        <v>49</v>
      </c>
      <c r="K571" s="485">
        <v>4000000</v>
      </c>
      <c r="L571" s="65">
        <f t="shared" si="17"/>
        <v>0</v>
      </c>
      <c r="M571" s="534" t="s">
        <v>184</v>
      </c>
      <c r="N571" s="1325">
        <v>40766</v>
      </c>
      <c r="O571" s="1312" t="s">
        <v>395</v>
      </c>
      <c r="P571" s="99" t="s">
        <v>188</v>
      </c>
      <c r="Q571" s="79" t="s">
        <v>1283</v>
      </c>
      <c r="R571" s="291">
        <v>200000</v>
      </c>
      <c r="U571" s="1056"/>
      <c r="V571" s="1056"/>
      <c r="W571" s="1056"/>
    </row>
    <row r="572" spans="1:23">
      <c r="A572" s="801">
        <v>2</v>
      </c>
      <c r="B572" s="1311">
        <v>39899</v>
      </c>
      <c r="C572" s="1301" t="s">
        <v>1000</v>
      </c>
      <c r="D572" s="1300" t="s">
        <v>987</v>
      </c>
      <c r="E572" s="1326" t="s">
        <v>787</v>
      </c>
      <c r="F572" s="103" t="s">
        <v>242</v>
      </c>
      <c r="G572" s="86">
        <v>2400000</v>
      </c>
      <c r="H572" s="97" t="s">
        <v>13</v>
      </c>
      <c r="I572" s="59"/>
      <c r="J572" s="98"/>
      <c r="K572" s="485"/>
      <c r="L572" s="65" t="str">
        <f t="shared" si="17"/>
        <v/>
      </c>
      <c r="M572" s="76"/>
      <c r="N572" s="1325"/>
      <c r="O572" s="1312"/>
      <c r="P572" s="99"/>
      <c r="Q572" s="79"/>
      <c r="R572" s="291"/>
      <c r="U572" s="1056"/>
      <c r="V572" s="1056"/>
      <c r="W572" s="1056"/>
    </row>
    <row r="573" spans="1:23">
      <c r="A573" s="801" t="s">
        <v>2106</v>
      </c>
      <c r="B573" s="1311">
        <v>39899</v>
      </c>
      <c r="C573" s="1301" t="s">
        <v>1001</v>
      </c>
      <c r="D573" s="1300" t="s">
        <v>988</v>
      </c>
      <c r="E573" s="1326" t="s">
        <v>998</v>
      </c>
      <c r="F573" s="103" t="s">
        <v>242</v>
      </c>
      <c r="G573" s="86">
        <v>35539000</v>
      </c>
      <c r="H573" s="97" t="s">
        <v>13</v>
      </c>
      <c r="I573" s="59">
        <v>41117</v>
      </c>
      <c r="J573" s="98">
        <v>107</v>
      </c>
      <c r="K573" s="485">
        <v>26396503.399999999</v>
      </c>
      <c r="L573" s="65">
        <v>0</v>
      </c>
      <c r="M573" s="534" t="s">
        <v>184</v>
      </c>
      <c r="N573" s="77">
        <v>41117</v>
      </c>
      <c r="O573" s="1312" t="s">
        <v>395</v>
      </c>
      <c r="P573" s="99" t="s">
        <v>188</v>
      </c>
      <c r="Q573" s="79" t="s">
        <v>1988</v>
      </c>
      <c r="R573" s="291">
        <v>1655787.2799999998</v>
      </c>
      <c r="U573" s="1056"/>
      <c r="V573" s="1056"/>
      <c r="W573" s="1056"/>
    </row>
    <row r="574" spans="1:23">
      <c r="A574" s="801">
        <v>2</v>
      </c>
      <c r="B574" s="1311">
        <v>39899</v>
      </c>
      <c r="C574" s="1301" t="s">
        <v>979</v>
      </c>
      <c r="D574" s="1300" t="s">
        <v>989</v>
      </c>
      <c r="E574" s="1326" t="s">
        <v>745</v>
      </c>
      <c r="F574" s="103" t="s">
        <v>242</v>
      </c>
      <c r="G574" s="86">
        <v>3000000</v>
      </c>
      <c r="H574" s="97" t="s">
        <v>13</v>
      </c>
      <c r="I574" s="59"/>
      <c r="J574" s="98"/>
      <c r="K574" s="485"/>
      <c r="L574" s="65" t="str">
        <f t="shared" si="17"/>
        <v/>
      </c>
      <c r="M574" s="76"/>
      <c r="N574" s="1325"/>
      <c r="O574" s="1312"/>
      <c r="P574" s="99"/>
      <c r="Q574" s="79"/>
      <c r="R574" s="291"/>
      <c r="U574" s="1056"/>
      <c r="V574" s="1056"/>
      <c r="W574" s="1056"/>
    </row>
    <row r="575" spans="1:23">
      <c r="A575" s="801">
        <v>2</v>
      </c>
      <c r="B575" s="1311">
        <v>39899</v>
      </c>
      <c r="C575" s="1301" t="s">
        <v>980</v>
      </c>
      <c r="D575" s="1300" t="s">
        <v>990</v>
      </c>
      <c r="E575" s="1326" t="s">
        <v>602</v>
      </c>
      <c r="F575" s="103" t="s">
        <v>242</v>
      </c>
      <c r="G575" s="86">
        <v>3727000</v>
      </c>
      <c r="H575" s="97" t="s">
        <v>13</v>
      </c>
      <c r="I575" s="59"/>
      <c r="J575" s="98"/>
      <c r="K575" s="485"/>
      <c r="L575" s="65" t="str">
        <f t="shared" si="17"/>
        <v/>
      </c>
      <c r="M575" s="76"/>
      <c r="N575" s="1325"/>
      <c r="O575" s="1312"/>
      <c r="P575" s="99"/>
      <c r="Q575" s="79"/>
      <c r="R575" s="291"/>
      <c r="U575" s="1056"/>
      <c r="V575" s="1056"/>
      <c r="W575" s="1056"/>
    </row>
    <row r="576" spans="1:23" s="106" customFormat="1">
      <c r="A576" s="801">
        <v>2</v>
      </c>
      <c r="B576" s="1311">
        <v>39899</v>
      </c>
      <c r="C576" s="1301" t="s">
        <v>981</v>
      </c>
      <c r="D576" s="1300" t="s">
        <v>1002</v>
      </c>
      <c r="E576" s="1326" t="s">
        <v>763</v>
      </c>
      <c r="F576" s="103" t="s">
        <v>242</v>
      </c>
      <c r="G576" s="86">
        <v>574000</v>
      </c>
      <c r="H576" s="97" t="s">
        <v>13</v>
      </c>
      <c r="I576" s="59">
        <v>40842</v>
      </c>
      <c r="J576" s="98">
        <v>4</v>
      </c>
      <c r="K576" s="485">
        <v>574000</v>
      </c>
      <c r="L576" s="65">
        <f t="shared" si="17"/>
        <v>0</v>
      </c>
      <c r="M576" s="76" t="s">
        <v>184</v>
      </c>
      <c r="N576" s="1325">
        <v>40842</v>
      </c>
      <c r="O576" s="1312" t="s">
        <v>395</v>
      </c>
      <c r="P576" s="99" t="s">
        <v>188</v>
      </c>
      <c r="Q576" s="79" t="s">
        <v>1283</v>
      </c>
      <c r="R576" s="291">
        <v>29000</v>
      </c>
      <c r="U576" s="1056"/>
      <c r="V576" s="1056"/>
      <c r="W576" s="1056"/>
    </row>
    <row r="577" spans="1:23">
      <c r="A577" s="801">
        <v>2</v>
      </c>
      <c r="B577" s="1311">
        <v>39899</v>
      </c>
      <c r="C577" s="1301" t="s">
        <v>1003</v>
      </c>
      <c r="D577" s="1300" t="s">
        <v>991</v>
      </c>
      <c r="E577" s="1326" t="s">
        <v>806</v>
      </c>
      <c r="F577" s="103" t="s">
        <v>242</v>
      </c>
      <c r="G577" s="86">
        <v>7723000</v>
      </c>
      <c r="H577" s="97" t="s">
        <v>13</v>
      </c>
      <c r="I577" s="59">
        <v>40835</v>
      </c>
      <c r="J577" s="98">
        <v>4</v>
      </c>
      <c r="K577" s="485">
        <v>7723000</v>
      </c>
      <c r="L577" s="65">
        <f t="shared" si="17"/>
        <v>0</v>
      </c>
      <c r="M577" s="76" t="s">
        <v>184</v>
      </c>
      <c r="N577" s="1325">
        <v>40835</v>
      </c>
      <c r="O577" s="1312" t="s">
        <v>395</v>
      </c>
      <c r="P577" s="99" t="s">
        <v>188</v>
      </c>
      <c r="Q577" s="79" t="s">
        <v>1283</v>
      </c>
      <c r="R577" s="291">
        <v>386000</v>
      </c>
      <c r="U577" s="1056"/>
      <c r="V577" s="1056"/>
      <c r="W577" s="1056"/>
    </row>
    <row r="578" spans="1:23">
      <c r="A578" s="801" t="s">
        <v>1901</v>
      </c>
      <c r="B578" s="1311">
        <v>39899</v>
      </c>
      <c r="C578" s="1301" t="s">
        <v>982</v>
      </c>
      <c r="D578" s="1300" t="s">
        <v>750</v>
      </c>
      <c r="E578" s="1326" t="s">
        <v>742</v>
      </c>
      <c r="F578" s="103" t="s">
        <v>242</v>
      </c>
      <c r="G578" s="86">
        <v>3700000</v>
      </c>
      <c r="H578" s="97" t="s">
        <v>13</v>
      </c>
      <c r="I578" s="59">
        <v>40808</v>
      </c>
      <c r="J578" s="98">
        <v>49</v>
      </c>
      <c r="K578" s="485">
        <v>3700000</v>
      </c>
      <c r="L578" s="65">
        <f t="shared" si="17"/>
        <v>0</v>
      </c>
      <c r="M578" s="76" t="s">
        <v>184</v>
      </c>
      <c r="N578" s="1325">
        <v>40808</v>
      </c>
      <c r="O578" s="1312" t="s">
        <v>395</v>
      </c>
      <c r="P578" s="99" t="s">
        <v>188</v>
      </c>
      <c r="Q578" s="79" t="s">
        <v>1283</v>
      </c>
      <c r="R578" s="291">
        <v>185000</v>
      </c>
      <c r="U578" s="1056"/>
      <c r="V578" s="1056"/>
      <c r="W578" s="1056"/>
    </row>
    <row r="579" spans="1:23">
      <c r="A579" s="801" t="s">
        <v>2153</v>
      </c>
      <c r="B579" s="1311">
        <v>39899</v>
      </c>
      <c r="C579" s="1301" t="s">
        <v>983</v>
      </c>
      <c r="D579" s="1300" t="s">
        <v>992</v>
      </c>
      <c r="E579" s="1326" t="s">
        <v>749</v>
      </c>
      <c r="F579" s="103" t="s">
        <v>242</v>
      </c>
      <c r="G579" s="86">
        <v>70000000</v>
      </c>
      <c r="H579" s="97" t="s">
        <v>13</v>
      </c>
      <c r="I579" s="59">
        <v>41164</v>
      </c>
      <c r="J579" s="98">
        <v>128</v>
      </c>
      <c r="K579" s="485">
        <v>56430297</v>
      </c>
      <c r="L579" s="65">
        <v>0</v>
      </c>
      <c r="M579" s="76" t="s">
        <v>184</v>
      </c>
      <c r="N579" s="1325">
        <v>41164</v>
      </c>
      <c r="O579" s="1312" t="s">
        <v>395</v>
      </c>
      <c r="P579" s="99" t="s">
        <v>188</v>
      </c>
      <c r="Q579" s="79" t="s">
        <v>1988</v>
      </c>
      <c r="R579" s="291">
        <v>3291750</v>
      </c>
      <c r="U579" s="1056"/>
      <c r="V579" s="1056"/>
      <c r="W579" s="1056"/>
    </row>
    <row r="580" spans="1:23" ht="28.5">
      <c r="A580" s="801" t="s">
        <v>2094</v>
      </c>
      <c r="B580" s="1311">
        <v>39899</v>
      </c>
      <c r="C580" s="1301" t="s">
        <v>1004</v>
      </c>
      <c r="D580" s="1300" t="s">
        <v>993</v>
      </c>
      <c r="E580" s="1326" t="s">
        <v>811</v>
      </c>
      <c r="F580" s="103" t="s">
        <v>242</v>
      </c>
      <c r="G580" s="86">
        <v>4000000</v>
      </c>
      <c r="H580" s="97" t="s">
        <v>13</v>
      </c>
      <c r="I580" s="59">
        <v>41102</v>
      </c>
      <c r="J580" s="98">
        <v>99</v>
      </c>
      <c r="K580" s="485">
        <v>600000</v>
      </c>
      <c r="L580" s="65">
        <v>0</v>
      </c>
      <c r="M580" s="76" t="s">
        <v>334</v>
      </c>
      <c r="N580" s="1325" t="s">
        <v>334</v>
      </c>
      <c r="O580" s="1312" t="s">
        <v>334</v>
      </c>
      <c r="P580" s="99"/>
      <c r="Q580" s="79"/>
      <c r="R580" s="291" t="s">
        <v>334</v>
      </c>
      <c r="U580" s="1056"/>
      <c r="V580" s="1056"/>
      <c r="W580" s="1056"/>
    </row>
    <row r="581" spans="1:23">
      <c r="A581" s="801" t="s">
        <v>2107</v>
      </c>
      <c r="B581" s="1311">
        <v>39899</v>
      </c>
      <c r="C581" s="1301" t="s">
        <v>1005</v>
      </c>
      <c r="D581" s="1300" t="s">
        <v>994</v>
      </c>
      <c r="E581" s="1326" t="s">
        <v>801</v>
      </c>
      <c r="F581" s="103" t="s">
        <v>242</v>
      </c>
      <c r="G581" s="86">
        <v>24300000</v>
      </c>
      <c r="H581" s="97" t="s">
        <v>13</v>
      </c>
      <c r="I581" s="59">
        <v>41117</v>
      </c>
      <c r="J581" s="98">
        <v>108</v>
      </c>
      <c r="K581" s="485">
        <v>21776396.399999999</v>
      </c>
      <c r="L581" s="65">
        <v>0</v>
      </c>
      <c r="M581" s="76" t="s">
        <v>184</v>
      </c>
      <c r="N581" s="77">
        <v>41117</v>
      </c>
      <c r="O581" s="1312" t="s">
        <v>395</v>
      </c>
      <c r="P581" s="99" t="s">
        <v>188</v>
      </c>
      <c r="Q581" s="79" t="s">
        <v>1988</v>
      </c>
      <c r="R581" s="291">
        <v>1107824.8500000001</v>
      </c>
      <c r="U581" s="1056"/>
      <c r="V581" s="1056"/>
      <c r="W581" s="1056"/>
    </row>
    <row r="582" spans="1:23">
      <c r="A582" s="801">
        <v>2</v>
      </c>
      <c r="B582" s="1311">
        <v>39899</v>
      </c>
      <c r="C582" s="1301" t="s">
        <v>984</v>
      </c>
      <c r="D582" s="1300" t="s">
        <v>995</v>
      </c>
      <c r="E582" s="1326" t="s">
        <v>806</v>
      </c>
      <c r="F582" s="103" t="s">
        <v>242</v>
      </c>
      <c r="G582" s="86">
        <v>2295000</v>
      </c>
      <c r="H582" s="97" t="s">
        <v>13</v>
      </c>
      <c r="I582" s="59"/>
      <c r="J582" s="98"/>
      <c r="K582" s="485"/>
      <c r="L582" s="65" t="str">
        <f t="shared" si="17"/>
        <v/>
      </c>
      <c r="M582" s="76"/>
      <c r="N582" s="1325"/>
      <c r="O582" s="1312"/>
      <c r="P582" s="99"/>
      <c r="Q582" s="79"/>
      <c r="R582" s="291"/>
      <c r="U582" s="1056"/>
      <c r="V582" s="1056"/>
      <c r="W582" s="1056"/>
    </row>
    <row r="583" spans="1:23">
      <c r="A583" s="801">
        <v>2</v>
      </c>
      <c r="B583" s="1311">
        <v>39899</v>
      </c>
      <c r="C583" s="1301" t="s">
        <v>1006</v>
      </c>
      <c r="D583" s="1300" t="s">
        <v>996</v>
      </c>
      <c r="E583" s="1326" t="s">
        <v>859</v>
      </c>
      <c r="F583" s="103" t="s">
        <v>242</v>
      </c>
      <c r="G583" s="86">
        <v>30000000</v>
      </c>
      <c r="H583" s="97" t="s">
        <v>13</v>
      </c>
      <c r="I583" s="59"/>
      <c r="J583" s="98"/>
      <c r="K583" s="485"/>
      <c r="L583" s="65" t="str">
        <f t="shared" si="17"/>
        <v/>
      </c>
      <c r="M583" s="76"/>
      <c r="N583" s="1325"/>
      <c r="O583" s="1312"/>
      <c r="P583" s="99"/>
      <c r="Q583" s="79"/>
      <c r="R583" s="291"/>
      <c r="U583" s="1056"/>
      <c r="V583" s="1056"/>
      <c r="W583" s="1056"/>
    </row>
    <row r="584" spans="1:23">
      <c r="A584" s="801">
        <v>2</v>
      </c>
      <c r="B584" s="1311">
        <v>39899</v>
      </c>
      <c r="C584" s="1301" t="s">
        <v>985</v>
      </c>
      <c r="D584" s="1300" t="s">
        <v>997</v>
      </c>
      <c r="E584" s="1326" t="s">
        <v>734</v>
      </c>
      <c r="F584" s="103" t="s">
        <v>242</v>
      </c>
      <c r="G584" s="86">
        <v>1700000</v>
      </c>
      <c r="H584" s="97" t="s">
        <v>13</v>
      </c>
      <c r="I584" s="59"/>
      <c r="J584" s="98"/>
      <c r="K584" s="485"/>
      <c r="L584" s="65" t="str">
        <f t="shared" si="17"/>
        <v/>
      </c>
      <c r="M584" s="76"/>
      <c r="N584" s="1325"/>
      <c r="O584" s="1312"/>
      <c r="P584" s="99"/>
      <c r="Q584" s="79"/>
      <c r="R584" s="291"/>
      <c r="U584" s="1056"/>
      <c r="V584" s="1056"/>
      <c r="W584" s="1056"/>
    </row>
    <row r="585" spans="1:23" ht="28.5">
      <c r="A585" s="801" t="s">
        <v>2071</v>
      </c>
      <c r="B585" s="1311">
        <v>39906</v>
      </c>
      <c r="C585" s="1301" t="s">
        <v>1040</v>
      </c>
      <c r="D585" s="1300" t="s">
        <v>1995</v>
      </c>
      <c r="E585" s="1326" t="s">
        <v>948</v>
      </c>
      <c r="F585" s="57" t="s">
        <v>287</v>
      </c>
      <c r="G585" s="86">
        <v>10958000</v>
      </c>
      <c r="H585" s="97" t="s">
        <v>13</v>
      </c>
      <c r="I585" s="59">
        <v>41073</v>
      </c>
      <c r="J585" s="98">
        <v>90</v>
      </c>
      <c r="K585" s="485">
        <v>9931326.9000000004</v>
      </c>
      <c r="L585" s="65">
        <v>0</v>
      </c>
      <c r="M585" s="76" t="s">
        <v>1019</v>
      </c>
      <c r="N585" s="1325"/>
      <c r="O585" s="1312"/>
      <c r="P585" s="99"/>
      <c r="Q585" s="79"/>
      <c r="R585" s="291"/>
      <c r="U585" s="1056"/>
      <c r="V585" s="1056"/>
      <c r="W585" s="1056"/>
    </row>
    <row r="586" spans="1:23" s="106" customFormat="1" ht="28.5">
      <c r="A586" s="801" t="s">
        <v>1460</v>
      </c>
      <c r="B586" s="1311">
        <v>39906</v>
      </c>
      <c r="C586" s="1301" t="s">
        <v>1024</v>
      </c>
      <c r="D586" s="1300" t="s">
        <v>1030</v>
      </c>
      <c r="E586" s="1326" t="s">
        <v>761</v>
      </c>
      <c r="F586" s="103" t="s">
        <v>395</v>
      </c>
      <c r="G586" s="86">
        <v>2795000</v>
      </c>
      <c r="H586" s="97" t="s">
        <v>13</v>
      </c>
      <c r="I586" s="59">
        <v>40403</v>
      </c>
      <c r="J586" s="98">
        <v>4</v>
      </c>
      <c r="K586" s="485">
        <v>2795000</v>
      </c>
      <c r="L586" s="65">
        <f t="shared" si="17"/>
        <v>0</v>
      </c>
      <c r="M586" s="356" t="s">
        <v>334</v>
      </c>
      <c r="N586" s="357" t="s">
        <v>334</v>
      </c>
      <c r="O586" s="1312" t="s">
        <v>334</v>
      </c>
      <c r="P586" s="358"/>
      <c r="Q586" s="1195" t="s">
        <v>1226</v>
      </c>
      <c r="R586" s="291" t="s">
        <v>334</v>
      </c>
      <c r="U586" s="1056"/>
      <c r="V586" s="1056"/>
      <c r="W586" s="1056"/>
    </row>
    <row r="587" spans="1:23">
      <c r="A587" s="800" t="s">
        <v>1904</v>
      </c>
      <c r="B587" s="1311">
        <v>39906</v>
      </c>
      <c r="C587" s="1301" t="s">
        <v>1037</v>
      </c>
      <c r="D587" s="1300" t="s">
        <v>1031</v>
      </c>
      <c r="E587" s="1326" t="s">
        <v>742</v>
      </c>
      <c r="F587" s="103" t="s">
        <v>242</v>
      </c>
      <c r="G587" s="86">
        <v>3100000</v>
      </c>
      <c r="H587" s="97" t="s">
        <v>13</v>
      </c>
      <c r="I587" s="59">
        <v>40801</v>
      </c>
      <c r="J587" s="98">
        <v>50</v>
      </c>
      <c r="K587" s="485">
        <v>3100000</v>
      </c>
      <c r="L587" s="65">
        <f t="shared" si="17"/>
        <v>0</v>
      </c>
      <c r="M587" s="76" t="s">
        <v>184</v>
      </c>
      <c r="N587" s="1325">
        <v>40801</v>
      </c>
      <c r="O587" s="1312" t="s">
        <v>395</v>
      </c>
      <c r="P587" s="99" t="s">
        <v>188</v>
      </c>
      <c r="Q587" s="79" t="s">
        <v>1283</v>
      </c>
      <c r="R587" s="291">
        <v>155000</v>
      </c>
      <c r="U587" s="1056"/>
      <c r="V587" s="1056"/>
      <c r="W587" s="1056"/>
    </row>
    <row r="588" spans="1:23">
      <c r="A588" s="800">
        <v>2</v>
      </c>
      <c r="B588" s="1311">
        <v>39906</v>
      </c>
      <c r="C588" s="1301" t="s">
        <v>1025</v>
      </c>
      <c r="D588" s="1300" t="s">
        <v>756</v>
      </c>
      <c r="E588" s="1326" t="s">
        <v>742</v>
      </c>
      <c r="F588" s="103" t="s">
        <v>242</v>
      </c>
      <c r="G588" s="86">
        <v>8600000</v>
      </c>
      <c r="H588" s="97" t="s">
        <v>13</v>
      </c>
      <c r="I588" s="59"/>
      <c r="J588" s="98"/>
      <c r="K588" s="485"/>
      <c r="L588" s="65" t="str">
        <f t="shared" si="17"/>
        <v/>
      </c>
      <c r="M588" s="76"/>
      <c r="N588" s="1325"/>
      <c r="O588" s="1312"/>
      <c r="P588" s="99"/>
      <c r="Q588" s="79"/>
      <c r="R588" s="291"/>
      <c r="U588" s="1056"/>
      <c r="V588" s="1056"/>
      <c r="W588" s="1056"/>
    </row>
    <row r="589" spans="1:23">
      <c r="A589" s="800">
        <v>2</v>
      </c>
      <c r="B589" s="1311">
        <v>39906</v>
      </c>
      <c r="C589" s="1301" t="s">
        <v>1026</v>
      </c>
      <c r="D589" s="1300" t="s">
        <v>1032</v>
      </c>
      <c r="E589" s="1326" t="s">
        <v>847</v>
      </c>
      <c r="F589" s="103" t="s">
        <v>242</v>
      </c>
      <c r="G589" s="86">
        <v>2117000</v>
      </c>
      <c r="H589" s="97" t="s">
        <v>13</v>
      </c>
      <c r="I589" s="59">
        <v>41003</v>
      </c>
      <c r="J589" s="98">
        <v>4</v>
      </c>
      <c r="K589" s="485">
        <v>2117000</v>
      </c>
      <c r="L589" s="65">
        <f t="shared" si="17"/>
        <v>0</v>
      </c>
      <c r="M589" s="76" t="s">
        <v>184</v>
      </c>
      <c r="N589" s="1325">
        <v>41003</v>
      </c>
      <c r="O589" s="1312" t="s">
        <v>395</v>
      </c>
      <c r="P589" s="99" t="s">
        <v>188</v>
      </c>
      <c r="Q589" s="79" t="s">
        <v>1283</v>
      </c>
      <c r="R589" s="291">
        <v>106000</v>
      </c>
      <c r="U589" s="1056"/>
      <c r="V589" s="1056"/>
      <c r="W589" s="1056"/>
    </row>
    <row r="590" spans="1:23">
      <c r="A590" s="800" t="s">
        <v>2061</v>
      </c>
      <c r="B590" s="1311">
        <v>39906</v>
      </c>
      <c r="C590" s="1301" t="s">
        <v>1027</v>
      </c>
      <c r="D590" s="1300" t="s">
        <v>1033</v>
      </c>
      <c r="E590" s="1326" t="s">
        <v>749</v>
      </c>
      <c r="F590" s="103" t="s">
        <v>242</v>
      </c>
      <c r="G590" s="86">
        <v>7260000</v>
      </c>
      <c r="H590" s="97" t="s">
        <v>13</v>
      </c>
      <c r="I590" s="59">
        <v>41135</v>
      </c>
      <c r="J590" s="98">
        <v>84</v>
      </c>
      <c r="K590" s="485">
        <v>2904000</v>
      </c>
      <c r="L590" s="65">
        <v>0</v>
      </c>
      <c r="M590" s="76" t="s">
        <v>184</v>
      </c>
      <c r="N590" s="1325">
        <v>41135</v>
      </c>
      <c r="O590" s="1312" t="s">
        <v>395</v>
      </c>
      <c r="P590" s="99" t="s">
        <v>2061</v>
      </c>
      <c r="Q590" s="79"/>
      <c r="R590" s="291">
        <v>0</v>
      </c>
      <c r="U590" s="1056"/>
      <c r="V590" s="1056"/>
      <c r="W590" s="1056"/>
    </row>
    <row r="591" spans="1:23">
      <c r="A591" s="800">
        <v>2</v>
      </c>
      <c r="B591" s="1311">
        <v>39906</v>
      </c>
      <c r="C591" s="1301" t="s">
        <v>1028</v>
      </c>
      <c r="D591" s="1300" t="s">
        <v>1034</v>
      </c>
      <c r="E591" s="1326" t="s">
        <v>761</v>
      </c>
      <c r="F591" s="103" t="s">
        <v>242</v>
      </c>
      <c r="G591" s="86">
        <v>2765000</v>
      </c>
      <c r="H591" s="97" t="s">
        <v>13</v>
      </c>
      <c r="I591" s="59"/>
      <c r="J591" s="98"/>
      <c r="K591" s="485"/>
      <c r="L591" s="65" t="str">
        <f t="shared" si="17"/>
        <v/>
      </c>
      <c r="M591" s="76"/>
      <c r="N591" s="1325"/>
      <c r="O591" s="1312"/>
      <c r="P591" s="99"/>
      <c r="Q591" s="79"/>
      <c r="R591" s="291"/>
      <c r="U591" s="1056"/>
      <c r="V591" s="1056"/>
      <c r="W591" s="1056"/>
    </row>
    <row r="592" spans="1:23">
      <c r="A592" s="800">
        <v>2</v>
      </c>
      <c r="B592" s="1311">
        <v>39906</v>
      </c>
      <c r="C592" s="1301" t="s">
        <v>1039</v>
      </c>
      <c r="D592" s="1300" t="s">
        <v>1035</v>
      </c>
      <c r="E592" s="1326" t="s">
        <v>758</v>
      </c>
      <c r="F592" s="103" t="s">
        <v>242</v>
      </c>
      <c r="G592" s="86">
        <v>2800000</v>
      </c>
      <c r="H592" s="97" t="s">
        <v>13</v>
      </c>
      <c r="I592" s="59"/>
      <c r="J592" s="98"/>
      <c r="K592" s="485"/>
      <c r="L592" s="65" t="str">
        <f t="shared" si="17"/>
        <v/>
      </c>
      <c r="M592" s="76"/>
      <c r="N592" s="1325"/>
      <c r="O592" s="1312"/>
      <c r="P592" s="99"/>
      <c r="Q592" s="79"/>
      <c r="R592" s="291"/>
      <c r="U592" s="1056"/>
      <c r="V592" s="1056"/>
      <c r="W592" s="1056"/>
    </row>
    <row r="593" spans="1:23">
      <c r="A593" s="800">
        <v>2</v>
      </c>
      <c r="B593" s="1311">
        <v>39906</v>
      </c>
      <c r="C593" s="1301" t="s">
        <v>1029</v>
      </c>
      <c r="D593" s="1300" t="s">
        <v>887</v>
      </c>
      <c r="E593" s="1326" t="s">
        <v>729</v>
      </c>
      <c r="F593" s="103" t="s">
        <v>242</v>
      </c>
      <c r="G593" s="86">
        <v>12725000</v>
      </c>
      <c r="H593" s="97" t="s">
        <v>13</v>
      </c>
      <c r="I593" s="59"/>
      <c r="J593" s="98"/>
      <c r="K593" s="485"/>
      <c r="L593" s="65" t="str">
        <f t="shared" si="17"/>
        <v/>
      </c>
      <c r="M593" s="76"/>
      <c r="N593" s="1325"/>
      <c r="O593" s="1312"/>
      <c r="P593" s="99"/>
      <c r="Q593" s="79"/>
      <c r="R593" s="291"/>
      <c r="U593" s="1056"/>
      <c r="V593" s="1056"/>
      <c r="W593" s="1056"/>
    </row>
    <row r="594" spans="1:23">
      <c r="A594" s="800">
        <v>2</v>
      </c>
      <c r="B594" s="1311">
        <v>39906</v>
      </c>
      <c r="C594" s="1301" t="s">
        <v>1038</v>
      </c>
      <c r="D594" s="1300" t="s">
        <v>1036</v>
      </c>
      <c r="E594" s="1326" t="s">
        <v>801</v>
      </c>
      <c r="F594" s="376" t="s">
        <v>242</v>
      </c>
      <c r="G594" s="86">
        <v>1706000</v>
      </c>
      <c r="H594" s="97" t="s">
        <v>13</v>
      </c>
      <c r="I594" s="59"/>
      <c r="J594" s="98"/>
      <c r="K594" s="485"/>
      <c r="L594" s="65" t="str">
        <f t="shared" si="17"/>
        <v/>
      </c>
      <c r="M594" s="76"/>
      <c r="N594" s="1325"/>
      <c r="O594" s="1312"/>
      <c r="P594" s="99"/>
      <c r="Q594" s="79"/>
      <c r="R594" s="291"/>
      <c r="U594" s="1056"/>
      <c r="V594" s="1056"/>
      <c r="W594" s="1056"/>
    </row>
    <row r="595" spans="1:23">
      <c r="A595" s="800" t="s">
        <v>280</v>
      </c>
      <c r="B595" s="1311">
        <v>39913</v>
      </c>
      <c r="C595" s="1301" t="s">
        <v>1043</v>
      </c>
      <c r="D595" s="1300" t="s">
        <v>1044</v>
      </c>
      <c r="E595" s="108" t="s">
        <v>1045</v>
      </c>
      <c r="F595" s="376" t="s">
        <v>395</v>
      </c>
      <c r="G595" s="86">
        <v>9439000</v>
      </c>
      <c r="H595" s="97" t="s">
        <v>13</v>
      </c>
      <c r="I595" s="59"/>
      <c r="J595" s="98"/>
      <c r="K595" s="485"/>
      <c r="L595" s="65" t="str">
        <f t="shared" si="17"/>
        <v/>
      </c>
      <c r="M595" s="76"/>
      <c r="N595" s="1325"/>
      <c r="O595" s="1312"/>
      <c r="P595" s="99"/>
      <c r="Q595" s="79"/>
      <c r="R595" s="291"/>
      <c r="U595" s="1056"/>
      <c r="V595" s="1056"/>
      <c r="W595" s="1056"/>
    </row>
    <row r="596" spans="1:23">
      <c r="A596" s="800">
        <v>2</v>
      </c>
      <c r="B596" s="1311">
        <v>39913</v>
      </c>
      <c r="C596" s="1301" t="s">
        <v>1046</v>
      </c>
      <c r="D596" s="1300" t="s">
        <v>390</v>
      </c>
      <c r="E596" s="108" t="s">
        <v>724</v>
      </c>
      <c r="F596" s="376" t="s">
        <v>242</v>
      </c>
      <c r="G596" s="86">
        <v>2211000</v>
      </c>
      <c r="H596" s="97" t="s">
        <v>13</v>
      </c>
      <c r="I596" s="59"/>
      <c r="J596" s="98"/>
      <c r="K596" s="485"/>
      <c r="L596" s="65" t="str">
        <f t="shared" si="17"/>
        <v/>
      </c>
      <c r="M596" s="76"/>
      <c r="N596" s="1325"/>
      <c r="O596" s="1312"/>
      <c r="P596" s="99"/>
      <c r="Q596" s="79"/>
      <c r="R596" s="291"/>
      <c r="U596" s="1056"/>
      <c r="V596" s="1056"/>
      <c r="W596" s="1056"/>
    </row>
    <row r="597" spans="1:23">
      <c r="A597" s="800">
        <v>2</v>
      </c>
      <c r="B597" s="1311">
        <v>39913</v>
      </c>
      <c r="C597" s="1301" t="s">
        <v>1047</v>
      </c>
      <c r="D597" s="1300" t="s">
        <v>1048</v>
      </c>
      <c r="E597" s="108" t="s">
        <v>722</v>
      </c>
      <c r="F597" s="376" t="s">
        <v>242</v>
      </c>
      <c r="G597" s="86">
        <v>4000000</v>
      </c>
      <c r="H597" s="97" t="s">
        <v>13</v>
      </c>
      <c r="I597" s="59">
        <v>40786</v>
      </c>
      <c r="J597" s="98">
        <v>4</v>
      </c>
      <c r="K597" s="485">
        <v>4000000</v>
      </c>
      <c r="L597" s="65">
        <f t="shared" si="17"/>
        <v>0</v>
      </c>
      <c r="M597" s="76" t="s">
        <v>184</v>
      </c>
      <c r="N597" s="1325">
        <v>40786</v>
      </c>
      <c r="O597" s="1312" t="s">
        <v>395</v>
      </c>
      <c r="P597" s="99" t="s">
        <v>188</v>
      </c>
      <c r="Q597" s="79" t="s">
        <v>1283</v>
      </c>
      <c r="R597" s="291">
        <v>200000</v>
      </c>
      <c r="U597" s="1056"/>
      <c r="V597" s="1056"/>
      <c r="W597" s="1056"/>
    </row>
    <row r="598" spans="1:23">
      <c r="A598" s="800">
        <v>2</v>
      </c>
      <c r="B598" s="1311">
        <v>39913</v>
      </c>
      <c r="C598" s="1301" t="s">
        <v>1049</v>
      </c>
      <c r="D598" s="1300" t="s">
        <v>604</v>
      </c>
      <c r="E598" s="108" t="s">
        <v>738</v>
      </c>
      <c r="F598" s="376" t="s">
        <v>242</v>
      </c>
      <c r="G598" s="86">
        <v>5100000</v>
      </c>
      <c r="H598" s="97" t="s">
        <v>13</v>
      </c>
      <c r="I598" s="59"/>
      <c r="J598" s="98"/>
      <c r="K598" s="485"/>
      <c r="L598" s="65" t="str">
        <f t="shared" si="17"/>
        <v/>
      </c>
      <c r="M598" s="76"/>
      <c r="N598" s="1325"/>
      <c r="O598" s="1312"/>
      <c r="P598" s="99"/>
      <c r="Q598" s="79"/>
      <c r="R598" s="291"/>
      <c r="U598" s="1056"/>
      <c r="V598" s="1056"/>
      <c r="W598" s="1056"/>
    </row>
    <row r="599" spans="1:23">
      <c r="A599" s="800">
        <v>2</v>
      </c>
      <c r="B599" s="1311">
        <v>39913</v>
      </c>
      <c r="C599" s="1301" t="s">
        <v>1050</v>
      </c>
      <c r="D599" s="1300" t="s">
        <v>1051</v>
      </c>
      <c r="E599" s="108" t="s">
        <v>722</v>
      </c>
      <c r="F599" s="376" t="s">
        <v>242</v>
      </c>
      <c r="G599" s="86">
        <v>2040000</v>
      </c>
      <c r="H599" s="97" t="s">
        <v>13</v>
      </c>
      <c r="I599" s="59"/>
      <c r="J599" s="98"/>
      <c r="K599" s="485"/>
      <c r="L599" s="65" t="str">
        <f t="shared" si="17"/>
        <v/>
      </c>
      <c r="M599" s="76"/>
      <c r="N599" s="1325"/>
      <c r="O599" s="1312"/>
      <c r="P599" s="99"/>
      <c r="Q599" s="79"/>
      <c r="R599" s="291"/>
      <c r="U599" s="1056"/>
      <c r="V599" s="1056"/>
      <c r="W599" s="1056"/>
    </row>
    <row r="600" spans="1:23" ht="15" customHeight="1">
      <c r="A600" s="800"/>
      <c r="B600" s="1311">
        <v>39920</v>
      </c>
      <c r="C600" s="1301" t="s">
        <v>1055</v>
      </c>
      <c r="D600" s="1300" t="s">
        <v>1060</v>
      </c>
      <c r="E600" s="108" t="s">
        <v>445</v>
      </c>
      <c r="F600" s="376" t="s">
        <v>287</v>
      </c>
      <c r="G600" s="86">
        <v>13179000</v>
      </c>
      <c r="H600" s="97" t="s">
        <v>13</v>
      </c>
      <c r="I600" s="59"/>
      <c r="J600" s="98"/>
      <c r="K600" s="485"/>
      <c r="L600" s="65" t="str">
        <f t="shared" si="17"/>
        <v/>
      </c>
      <c r="M600" s="76"/>
      <c r="N600" s="1325"/>
      <c r="O600" s="1312"/>
      <c r="P600" s="99"/>
      <c r="Q600" s="79"/>
      <c r="R600" s="291"/>
      <c r="U600" s="1056"/>
      <c r="V600" s="1056"/>
      <c r="W600" s="1056"/>
    </row>
    <row r="601" spans="1:23">
      <c r="A601" s="800" t="s">
        <v>1901</v>
      </c>
      <c r="B601" s="1311">
        <v>39920</v>
      </c>
      <c r="C601" s="1301" t="s">
        <v>1056</v>
      </c>
      <c r="D601" s="1300" t="s">
        <v>1061</v>
      </c>
      <c r="E601" s="108" t="s">
        <v>763</v>
      </c>
      <c r="F601" s="376" t="s">
        <v>242</v>
      </c>
      <c r="G601" s="86">
        <v>9960000</v>
      </c>
      <c r="H601" s="97" t="s">
        <v>13</v>
      </c>
      <c r="I601" s="59">
        <v>40787</v>
      </c>
      <c r="J601" s="98">
        <v>49</v>
      </c>
      <c r="K601" s="485">
        <v>9960000</v>
      </c>
      <c r="L601" s="65">
        <f t="shared" si="17"/>
        <v>0</v>
      </c>
      <c r="M601" s="76" t="s">
        <v>184</v>
      </c>
      <c r="N601" s="1325">
        <v>40787</v>
      </c>
      <c r="O601" s="1312" t="s">
        <v>395</v>
      </c>
      <c r="P601" s="99" t="s">
        <v>188</v>
      </c>
      <c r="Q601" s="79" t="s">
        <v>1283</v>
      </c>
      <c r="R601" s="291">
        <v>498000</v>
      </c>
      <c r="U601" s="1056"/>
      <c r="V601" s="1056"/>
      <c r="W601" s="1056"/>
    </row>
    <row r="602" spans="1:23">
      <c r="A602" s="800" t="s">
        <v>1910</v>
      </c>
      <c r="B602" s="1311">
        <v>39920</v>
      </c>
      <c r="C602" s="1301" t="s">
        <v>1057</v>
      </c>
      <c r="D602" s="1300" t="s">
        <v>1062</v>
      </c>
      <c r="E602" s="108" t="s">
        <v>787</v>
      </c>
      <c r="F602" s="376" t="s">
        <v>242</v>
      </c>
      <c r="G602" s="86">
        <v>3800000</v>
      </c>
      <c r="H602" s="97" t="s">
        <v>13</v>
      </c>
      <c r="I602" s="59"/>
      <c r="J602" s="98"/>
      <c r="K602" s="485"/>
      <c r="L602" s="65" t="str">
        <f t="shared" si="17"/>
        <v/>
      </c>
      <c r="M602" s="76"/>
      <c r="N602" s="1325"/>
      <c r="O602" s="1312"/>
      <c r="P602" s="99"/>
      <c r="Q602" s="79"/>
      <c r="R602" s="291"/>
      <c r="U602" s="1056"/>
      <c r="V602" s="1056"/>
      <c r="W602" s="1056"/>
    </row>
    <row r="603" spans="1:23">
      <c r="A603" s="1451">
        <v>2</v>
      </c>
      <c r="B603" s="1377">
        <v>39920</v>
      </c>
      <c r="C603" s="1562" t="s">
        <v>1058</v>
      </c>
      <c r="D603" s="1449" t="s">
        <v>1063</v>
      </c>
      <c r="E603" s="1511" t="s">
        <v>864</v>
      </c>
      <c r="F603" s="1587" t="s">
        <v>242</v>
      </c>
      <c r="G603" s="1390">
        <v>3690000</v>
      </c>
      <c r="H603" s="1393" t="s">
        <v>13</v>
      </c>
      <c r="I603" s="59">
        <v>40975</v>
      </c>
      <c r="J603" s="98">
        <v>4</v>
      </c>
      <c r="K603" s="485">
        <v>250000</v>
      </c>
      <c r="L603" s="65">
        <f t="shared" si="17"/>
        <v>3440000</v>
      </c>
      <c r="M603" s="76" t="s">
        <v>184</v>
      </c>
      <c r="N603" s="1426"/>
      <c r="O603" s="1404"/>
      <c r="P603" s="1428"/>
      <c r="Q603" s="1421"/>
      <c r="R603" s="1396"/>
      <c r="U603" s="1056"/>
      <c r="V603" s="1056"/>
      <c r="W603" s="1056"/>
    </row>
    <row r="604" spans="1:23">
      <c r="A604" s="1452"/>
      <c r="B604" s="1379"/>
      <c r="C604" s="1563"/>
      <c r="D604" s="1450"/>
      <c r="E604" s="1512"/>
      <c r="F604" s="1588"/>
      <c r="G604" s="1392"/>
      <c r="H604" s="1395"/>
      <c r="I604" s="59">
        <v>41143</v>
      </c>
      <c r="J604" s="98">
        <v>4</v>
      </c>
      <c r="K604" s="485">
        <v>250000</v>
      </c>
      <c r="L604" s="65">
        <f>L603-K604</f>
        <v>3190000</v>
      </c>
      <c r="M604" s="76" t="s">
        <v>184</v>
      </c>
      <c r="N604" s="1427"/>
      <c r="O604" s="1406"/>
      <c r="P604" s="1429"/>
      <c r="Q604" s="1423"/>
      <c r="R604" s="1398"/>
      <c r="U604" s="1056"/>
      <c r="V604" s="1056"/>
      <c r="W604" s="1056"/>
    </row>
    <row r="605" spans="1:23">
      <c r="A605" s="800">
        <v>2</v>
      </c>
      <c r="B605" s="1311">
        <v>39920</v>
      </c>
      <c r="C605" s="1301" t="s">
        <v>1059</v>
      </c>
      <c r="D605" s="1300" t="s">
        <v>84</v>
      </c>
      <c r="E605" s="108" t="s">
        <v>85</v>
      </c>
      <c r="F605" s="376" t="s">
        <v>242</v>
      </c>
      <c r="G605" s="86">
        <v>7500000</v>
      </c>
      <c r="H605" s="97" t="s">
        <v>13</v>
      </c>
      <c r="I605" s="59"/>
      <c r="J605" s="98"/>
      <c r="K605" s="485"/>
      <c r="L605" s="65" t="str">
        <f t="shared" si="17"/>
        <v/>
      </c>
      <c r="M605" s="76"/>
      <c r="N605" s="1325"/>
      <c r="O605" s="1312"/>
      <c r="P605" s="99"/>
      <c r="Q605" s="79"/>
      <c r="R605" s="291"/>
      <c r="U605" s="1056"/>
      <c r="V605" s="1056"/>
      <c r="W605" s="1056"/>
    </row>
    <row r="606" spans="1:23">
      <c r="A606" s="800">
        <v>2</v>
      </c>
      <c r="B606" s="1311">
        <v>39920</v>
      </c>
      <c r="C606" s="1301" t="s">
        <v>1064</v>
      </c>
      <c r="D606" s="1300" t="s">
        <v>764</v>
      </c>
      <c r="E606" s="108" t="s">
        <v>749</v>
      </c>
      <c r="F606" s="376" t="s">
        <v>242</v>
      </c>
      <c r="G606" s="86">
        <v>2816000</v>
      </c>
      <c r="H606" s="97" t="s">
        <v>13</v>
      </c>
      <c r="I606" s="360"/>
      <c r="J606" s="98"/>
      <c r="K606" s="485"/>
      <c r="L606" s="65" t="str">
        <f t="shared" si="17"/>
        <v/>
      </c>
      <c r="M606" s="76"/>
      <c r="N606" s="1325"/>
      <c r="O606" s="1312"/>
      <c r="P606" s="99"/>
      <c r="Q606" s="79"/>
      <c r="R606" s="291"/>
      <c r="U606" s="1056"/>
      <c r="V606" s="1056"/>
      <c r="W606" s="1056"/>
    </row>
    <row r="607" spans="1:23">
      <c r="A607" s="800">
        <v>121</v>
      </c>
      <c r="B607" s="1311">
        <v>39927</v>
      </c>
      <c r="C607" s="1301" t="s">
        <v>183</v>
      </c>
      <c r="D607" s="1300" t="s">
        <v>1076</v>
      </c>
      <c r="E607" s="108" t="s">
        <v>324</v>
      </c>
      <c r="F607" s="376" t="s">
        <v>287</v>
      </c>
      <c r="G607" s="86">
        <v>11000000</v>
      </c>
      <c r="H607" s="97" t="s">
        <v>13</v>
      </c>
      <c r="I607" s="360">
        <v>41144</v>
      </c>
      <c r="J607" s="98">
        <v>121</v>
      </c>
      <c r="K607" s="485">
        <v>10380905.15</v>
      </c>
      <c r="L607" s="65">
        <v>0</v>
      </c>
      <c r="M607" s="76" t="s">
        <v>1019</v>
      </c>
      <c r="N607" s="1325"/>
      <c r="O607" s="1312"/>
      <c r="P607" s="99"/>
      <c r="Q607" s="79"/>
      <c r="R607" s="291"/>
      <c r="U607" s="1056"/>
      <c r="V607" s="1056"/>
      <c r="W607" s="1056"/>
    </row>
    <row r="608" spans="1:23">
      <c r="A608" s="800" t="s">
        <v>1901</v>
      </c>
      <c r="B608" s="1311">
        <v>39927</v>
      </c>
      <c r="C608" s="1301" t="s">
        <v>1068</v>
      </c>
      <c r="D608" s="1300" t="s">
        <v>1077</v>
      </c>
      <c r="E608" s="108" t="s">
        <v>324</v>
      </c>
      <c r="F608" s="376" t="s">
        <v>242</v>
      </c>
      <c r="G608" s="86">
        <v>1635000</v>
      </c>
      <c r="H608" s="97" t="s">
        <v>13</v>
      </c>
      <c r="I608" s="360">
        <v>40752</v>
      </c>
      <c r="J608" s="98">
        <v>49</v>
      </c>
      <c r="K608" s="485">
        <v>1635000</v>
      </c>
      <c r="L608" s="65">
        <f t="shared" si="17"/>
        <v>0</v>
      </c>
      <c r="M608" s="76" t="s">
        <v>184</v>
      </c>
      <c r="N608" s="1325">
        <v>40752</v>
      </c>
      <c r="O608" s="1312" t="s">
        <v>395</v>
      </c>
      <c r="P608" s="99" t="s">
        <v>188</v>
      </c>
      <c r="Q608" s="79" t="s">
        <v>1283</v>
      </c>
      <c r="R608" s="291">
        <v>82000</v>
      </c>
      <c r="U608" s="1056"/>
      <c r="V608" s="1056"/>
      <c r="W608" s="1056"/>
    </row>
    <row r="609" spans="1:23">
      <c r="A609" s="800">
        <v>2</v>
      </c>
      <c r="B609" s="1311">
        <v>39927</v>
      </c>
      <c r="C609" s="1301" t="s">
        <v>1069</v>
      </c>
      <c r="D609" s="1300" t="s">
        <v>1078</v>
      </c>
      <c r="E609" s="108" t="s">
        <v>806</v>
      </c>
      <c r="F609" s="376" t="s">
        <v>242</v>
      </c>
      <c r="G609" s="86">
        <v>1500000</v>
      </c>
      <c r="H609" s="97" t="s">
        <v>13</v>
      </c>
      <c r="I609" s="360"/>
      <c r="J609" s="98"/>
      <c r="K609" s="485"/>
      <c r="L609" s="65" t="str">
        <f t="shared" si="17"/>
        <v/>
      </c>
      <c r="M609" s="76"/>
      <c r="N609" s="1325"/>
      <c r="O609" s="1312"/>
      <c r="P609" s="99"/>
      <c r="Q609" s="79"/>
      <c r="R609" s="291"/>
      <c r="U609" s="1056"/>
      <c r="V609" s="1056"/>
      <c r="W609" s="1056"/>
    </row>
    <row r="610" spans="1:23">
      <c r="A610" s="800">
        <v>2</v>
      </c>
      <c r="B610" s="1311">
        <v>39927</v>
      </c>
      <c r="C610" s="1301" t="s">
        <v>1087</v>
      </c>
      <c r="D610" s="1300" t="s">
        <v>1079</v>
      </c>
      <c r="E610" s="108" t="s">
        <v>732</v>
      </c>
      <c r="F610" s="376" t="s">
        <v>242</v>
      </c>
      <c r="G610" s="86">
        <v>3216000</v>
      </c>
      <c r="H610" s="97" t="s">
        <v>13</v>
      </c>
      <c r="I610" s="360"/>
      <c r="J610" s="98"/>
      <c r="K610" s="485"/>
      <c r="L610" s="65" t="str">
        <f t="shared" si="17"/>
        <v/>
      </c>
      <c r="M610" s="76"/>
      <c r="N610" s="1325"/>
      <c r="O610" s="1312"/>
      <c r="P610" s="99"/>
      <c r="Q610" s="79"/>
      <c r="R610" s="291"/>
      <c r="U610" s="1056"/>
      <c r="V610" s="1056"/>
      <c r="W610" s="1056"/>
    </row>
    <row r="611" spans="1:23" ht="33">
      <c r="A611" s="800" t="s">
        <v>2056</v>
      </c>
      <c r="B611" s="1311">
        <v>39927</v>
      </c>
      <c r="C611" s="1301" t="s">
        <v>1070</v>
      </c>
      <c r="D611" s="1300" t="s">
        <v>1080</v>
      </c>
      <c r="E611" s="108" t="s">
        <v>745</v>
      </c>
      <c r="F611" s="376" t="s">
        <v>242</v>
      </c>
      <c r="G611" s="86">
        <v>12660000</v>
      </c>
      <c r="H611" s="97" t="s">
        <v>13</v>
      </c>
      <c r="I611" s="360">
        <v>41023</v>
      </c>
      <c r="J611" s="98">
        <v>83</v>
      </c>
      <c r="K611" s="485">
        <v>12660000</v>
      </c>
      <c r="L611" s="65">
        <f t="shared" si="17"/>
        <v>0</v>
      </c>
      <c r="M611" s="76" t="s">
        <v>184</v>
      </c>
      <c r="N611" s="1325">
        <v>41023</v>
      </c>
      <c r="O611" s="1312" t="s">
        <v>395</v>
      </c>
      <c r="P611" s="385" t="s">
        <v>2057</v>
      </c>
      <c r="Q611" s="79" t="s">
        <v>1283</v>
      </c>
      <c r="R611" s="291">
        <v>633000</v>
      </c>
      <c r="U611" s="1056"/>
      <c r="V611" s="1056"/>
      <c r="W611" s="1056"/>
    </row>
    <row r="612" spans="1:23">
      <c r="A612" s="800">
        <v>2</v>
      </c>
      <c r="B612" s="1311">
        <v>39927</v>
      </c>
      <c r="C612" s="1301" t="s">
        <v>1071</v>
      </c>
      <c r="D612" s="1300" t="s">
        <v>1081</v>
      </c>
      <c r="E612" s="108" t="s">
        <v>776</v>
      </c>
      <c r="F612" s="376" t="s">
        <v>242</v>
      </c>
      <c r="G612" s="86">
        <v>1312000</v>
      </c>
      <c r="H612" s="97" t="s">
        <v>13</v>
      </c>
      <c r="I612" s="360"/>
      <c r="J612" s="98"/>
      <c r="K612" s="485"/>
      <c r="L612" s="65" t="str">
        <f t="shared" si="17"/>
        <v/>
      </c>
      <c r="M612" s="76"/>
      <c r="N612" s="1325"/>
      <c r="O612" s="1312"/>
      <c r="P612" s="99"/>
      <c r="Q612" s="79"/>
      <c r="R612" s="291"/>
      <c r="U612" s="1056"/>
      <c r="V612" s="1056"/>
      <c r="W612" s="1056"/>
    </row>
    <row r="613" spans="1:23">
      <c r="A613" s="800">
        <v>2</v>
      </c>
      <c r="B613" s="1311">
        <v>39927</v>
      </c>
      <c r="C613" s="1301" t="s">
        <v>1088</v>
      </c>
      <c r="D613" s="1300" t="s">
        <v>1082</v>
      </c>
      <c r="E613" s="108" t="s">
        <v>742</v>
      </c>
      <c r="F613" s="376" t="s">
        <v>242</v>
      </c>
      <c r="G613" s="86">
        <v>15000000</v>
      </c>
      <c r="H613" s="97" t="s">
        <v>13</v>
      </c>
      <c r="I613" s="360">
        <v>41052</v>
      </c>
      <c r="J613" s="98">
        <v>4</v>
      </c>
      <c r="K613" s="485">
        <v>6000000</v>
      </c>
      <c r="L613" s="65">
        <f t="shared" si="17"/>
        <v>9000000</v>
      </c>
      <c r="M613" s="76" t="s">
        <v>184</v>
      </c>
      <c r="N613" s="1325"/>
      <c r="O613" s="1312"/>
      <c r="P613" s="99"/>
      <c r="Q613" s="79"/>
      <c r="R613" s="291"/>
      <c r="U613" s="1056"/>
      <c r="V613" s="1056"/>
      <c r="W613" s="1056"/>
    </row>
    <row r="614" spans="1:23">
      <c r="A614" s="800">
        <v>2</v>
      </c>
      <c r="B614" s="1311">
        <v>39927</v>
      </c>
      <c r="C614" s="1301" t="s">
        <v>1072</v>
      </c>
      <c r="D614" s="1300" t="s">
        <v>1083</v>
      </c>
      <c r="E614" s="108" t="s">
        <v>722</v>
      </c>
      <c r="F614" s="376" t="s">
        <v>242</v>
      </c>
      <c r="G614" s="86">
        <v>60000000</v>
      </c>
      <c r="H614" s="97" t="s">
        <v>13</v>
      </c>
      <c r="I614" s="360"/>
      <c r="J614" s="98"/>
      <c r="K614" s="485"/>
      <c r="L614" s="65" t="str">
        <f t="shared" si="17"/>
        <v/>
      </c>
      <c r="M614" s="76"/>
      <c r="N614" s="1325"/>
      <c r="O614" s="1312"/>
      <c r="P614" s="99"/>
      <c r="Q614" s="79"/>
      <c r="R614" s="291"/>
      <c r="U614" s="1056"/>
      <c r="V614" s="1056"/>
      <c r="W614" s="1056"/>
    </row>
    <row r="615" spans="1:23">
      <c r="A615" s="800" t="s">
        <v>1904</v>
      </c>
      <c r="B615" s="1311">
        <v>39927</v>
      </c>
      <c r="C615" s="1301" t="s">
        <v>1073</v>
      </c>
      <c r="D615" s="1300" t="s">
        <v>378</v>
      </c>
      <c r="E615" s="108" t="s">
        <v>763</v>
      </c>
      <c r="F615" s="376" t="s">
        <v>242</v>
      </c>
      <c r="G615" s="86">
        <v>4871000</v>
      </c>
      <c r="H615" s="97" t="s">
        <v>13</v>
      </c>
      <c r="I615" s="360">
        <v>40738</v>
      </c>
      <c r="J615" s="98">
        <v>50</v>
      </c>
      <c r="K615" s="485">
        <v>4871000</v>
      </c>
      <c r="L615" s="65">
        <f t="shared" si="17"/>
        <v>0</v>
      </c>
      <c r="M615" s="76" t="s">
        <v>184</v>
      </c>
      <c r="N615" s="1325">
        <v>40738</v>
      </c>
      <c r="O615" s="1312" t="s">
        <v>395</v>
      </c>
      <c r="P615" s="99" t="s">
        <v>188</v>
      </c>
      <c r="Q615" s="79" t="s">
        <v>1283</v>
      </c>
      <c r="R615" s="291">
        <v>244000</v>
      </c>
      <c r="U615" s="1056"/>
      <c r="V615" s="1056"/>
      <c r="W615" s="1056"/>
    </row>
    <row r="616" spans="1:23">
      <c r="A616" s="800" t="s">
        <v>1901</v>
      </c>
      <c r="B616" s="1311">
        <v>39927</v>
      </c>
      <c r="C616" s="1301" t="s">
        <v>1074</v>
      </c>
      <c r="D616" s="1300" t="s">
        <v>1084</v>
      </c>
      <c r="E616" s="108" t="s">
        <v>859</v>
      </c>
      <c r="F616" s="376" t="s">
        <v>242</v>
      </c>
      <c r="G616" s="86">
        <v>4000000</v>
      </c>
      <c r="H616" s="97" t="s">
        <v>13</v>
      </c>
      <c r="I616" s="360">
        <v>40794</v>
      </c>
      <c r="J616" s="98">
        <v>49</v>
      </c>
      <c r="K616" s="485">
        <v>4000000</v>
      </c>
      <c r="L616" s="65">
        <f t="shared" si="17"/>
        <v>0</v>
      </c>
      <c r="M616" s="76" t="s">
        <v>184</v>
      </c>
      <c r="N616" s="1325">
        <v>40794</v>
      </c>
      <c r="O616" s="1312" t="s">
        <v>395</v>
      </c>
      <c r="P616" s="99" t="s">
        <v>188</v>
      </c>
      <c r="Q616" s="79" t="s">
        <v>1283</v>
      </c>
      <c r="R616" s="291">
        <v>200000</v>
      </c>
      <c r="U616" s="1056"/>
      <c r="V616" s="1056"/>
      <c r="W616" s="1056"/>
    </row>
    <row r="617" spans="1:23">
      <c r="A617" s="800">
        <v>2</v>
      </c>
      <c r="B617" s="1311">
        <v>39927</v>
      </c>
      <c r="C617" s="1301" t="s">
        <v>1075</v>
      </c>
      <c r="D617" s="1300" t="s">
        <v>1085</v>
      </c>
      <c r="E617" s="108" t="s">
        <v>722</v>
      </c>
      <c r="F617" s="376" t="s">
        <v>242</v>
      </c>
      <c r="G617" s="86">
        <v>3652000</v>
      </c>
      <c r="H617" s="97" t="s">
        <v>13</v>
      </c>
      <c r="I617" s="777"/>
      <c r="J617" s="320"/>
      <c r="K617" s="485"/>
      <c r="L617" s="65" t="str">
        <f t="shared" si="17"/>
        <v/>
      </c>
      <c r="M617" s="76"/>
      <c r="N617" s="1325"/>
      <c r="O617" s="1312"/>
      <c r="P617" s="1269"/>
      <c r="Q617" s="79"/>
      <c r="R617" s="291"/>
      <c r="U617" s="1056"/>
      <c r="V617" s="1056"/>
      <c r="W617" s="1056"/>
    </row>
    <row r="618" spans="1:23" s="106" customFormat="1" ht="30.75">
      <c r="A618" s="1451">
        <v>8</v>
      </c>
      <c r="B618" s="1377">
        <v>39927</v>
      </c>
      <c r="C618" s="1505" t="s">
        <v>1089</v>
      </c>
      <c r="D618" s="1509" t="s">
        <v>492</v>
      </c>
      <c r="E618" s="1511" t="s">
        <v>806</v>
      </c>
      <c r="F618" s="1507" t="s">
        <v>1113</v>
      </c>
      <c r="G618" s="1417">
        <v>3000000</v>
      </c>
      <c r="H618" s="1393" t="s">
        <v>13</v>
      </c>
      <c r="I618" s="360">
        <v>40141</v>
      </c>
      <c r="J618" s="98">
        <v>4</v>
      </c>
      <c r="K618" s="485">
        <v>1600000</v>
      </c>
      <c r="L618" s="65">
        <f t="shared" si="17"/>
        <v>1400000</v>
      </c>
      <c r="M618" s="111" t="s">
        <v>1281</v>
      </c>
      <c r="N618" s="1426">
        <v>40457</v>
      </c>
      <c r="O618" s="1404" t="s">
        <v>1281</v>
      </c>
      <c r="P618" s="1428">
        <v>7</v>
      </c>
      <c r="Q618" s="1421" t="s">
        <v>1283</v>
      </c>
      <c r="R618" s="1396">
        <v>150000</v>
      </c>
      <c r="U618" s="1056"/>
      <c r="V618" s="1056"/>
      <c r="W618" s="1056"/>
    </row>
    <row r="619" spans="1:23" s="106" customFormat="1" ht="30.75">
      <c r="A619" s="1452"/>
      <c r="B619" s="1379"/>
      <c r="C619" s="1506"/>
      <c r="D619" s="1510"/>
      <c r="E619" s="1512"/>
      <c r="F619" s="1508"/>
      <c r="G619" s="1418"/>
      <c r="H619" s="1395"/>
      <c r="I619" s="360">
        <v>40457</v>
      </c>
      <c r="J619" s="98">
        <v>4</v>
      </c>
      <c r="K619" s="485">
        <v>1400000</v>
      </c>
      <c r="L619" s="65">
        <f>L618-K619</f>
        <v>0</v>
      </c>
      <c r="M619" s="111" t="s">
        <v>1281</v>
      </c>
      <c r="N619" s="1427"/>
      <c r="O619" s="1406"/>
      <c r="P619" s="1429"/>
      <c r="Q619" s="1423"/>
      <c r="R619" s="1398"/>
      <c r="U619" s="1056"/>
      <c r="V619" s="1056"/>
      <c r="W619" s="1056"/>
    </row>
    <row r="620" spans="1:23">
      <c r="A620" s="800"/>
      <c r="B620" s="1311">
        <v>39934</v>
      </c>
      <c r="C620" s="1301" t="s">
        <v>1090</v>
      </c>
      <c r="D620" s="1300" t="s">
        <v>1095</v>
      </c>
      <c r="E620" s="108" t="s">
        <v>948</v>
      </c>
      <c r="F620" s="376" t="s">
        <v>287</v>
      </c>
      <c r="G620" s="86">
        <v>14738000</v>
      </c>
      <c r="H620" s="97" t="s">
        <v>13</v>
      </c>
      <c r="I620" s="360"/>
      <c r="J620" s="98"/>
      <c r="K620" s="485"/>
      <c r="L620" s="65" t="str">
        <f t="shared" si="17"/>
        <v/>
      </c>
      <c r="M620" s="76"/>
      <c r="N620" s="1325"/>
      <c r="O620" s="1312"/>
      <c r="P620" s="99"/>
      <c r="Q620" s="79"/>
      <c r="R620" s="291"/>
      <c r="U620" s="1056"/>
      <c r="V620" s="1056"/>
      <c r="W620" s="1056"/>
    </row>
    <row r="621" spans="1:23">
      <c r="A621" s="800">
        <v>2</v>
      </c>
      <c r="B621" s="1311">
        <v>39934</v>
      </c>
      <c r="C621" s="1301" t="s">
        <v>1091</v>
      </c>
      <c r="D621" s="1300" t="s">
        <v>606</v>
      </c>
      <c r="E621" s="108" t="s">
        <v>927</v>
      </c>
      <c r="F621" s="376" t="s">
        <v>242</v>
      </c>
      <c r="G621" s="86">
        <v>2250000</v>
      </c>
      <c r="H621" s="97" t="s">
        <v>13</v>
      </c>
      <c r="I621" s="360"/>
      <c r="J621" s="98"/>
      <c r="K621" s="485"/>
      <c r="L621" s="65" t="str">
        <f t="shared" si="17"/>
        <v/>
      </c>
      <c r="M621" s="76"/>
      <c r="N621" s="1325"/>
      <c r="O621" s="1312"/>
      <c r="P621" s="99"/>
      <c r="Q621" s="79"/>
      <c r="R621" s="291"/>
      <c r="U621" s="1056"/>
      <c r="V621" s="1056"/>
      <c r="W621" s="1056"/>
    </row>
    <row r="622" spans="1:23">
      <c r="A622" s="800">
        <v>2</v>
      </c>
      <c r="B622" s="1311">
        <v>39934</v>
      </c>
      <c r="C622" s="1301" t="s">
        <v>1092</v>
      </c>
      <c r="D622" s="1300" t="s">
        <v>672</v>
      </c>
      <c r="E622" s="108" t="s">
        <v>787</v>
      </c>
      <c r="F622" s="376" t="s">
        <v>242</v>
      </c>
      <c r="G622" s="86">
        <v>4500000</v>
      </c>
      <c r="H622" s="97" t="s">
        <v>13</v>
      </c>
      <c r="I622" s="360"/>
      <c r="J622" s="98"/>
      <c r="K622" s="485"/>
      <c r="L622" s="65" t="str">
        <f t="shared" si="17"/>
        <v/>
      </c>
      <c r="M622" s="76"/>
      <c r="N622" s="1325"/>
      <c r="O622" s="1312"/>
      <c r="P622" s="99"/>
      <c r="Q622" s="79"/>
      <c r="R622" s="291"/>
      <c r="U622" s="1056"/>
      <c r="V622" s="1056"/>
      <c r="W622" s="1056"/>
    </row>
    <row r="623" spans="1:23">
      <c r="A623" s="800" t="s">
        <v>1904</v>
      </c>
      <c r="B623" s="1311">
        <v>39934</v>
      </c>
      <c r="C623" s="1301" t="s">
        <v>1093</v>
      </c>
      <c r="D623" s="1300" t="s">
        <v>785</v>
      </c>
      <c r="E623" s="108" t="s">
        <v>445</v>
      </c>
      <c r="F623" s="376" t="s">
        <v>242</v>
      </c>
      <c r="G623" s="86">
        <v>3194000</v>
      </c>
      <c r="H623" s="97" t="s">
        <v>13</v>
      </c>
      <c r="I623" s="360">
        <v>40808</v>
      </c>
      <c r="J623" s="98">
        <v>50</v>
      </c>
      <c r="K623" s="485">
        <v>3194000</v>
      </c>
      <c r="L623" s="65">
        <f t="shared" si="17"/>
        <v>0</v>
      </c>
      <c r="M623" s="76" t="s">
        <v>184</v>
      </c>
      <c r="N623" s="1325">
        <v>40808</v>
      </c>
      <c r="O623" s="1312" t="s">
        <v>395</v>
      </c>
      <c r="P623" s="99" t="s">
        <v>188</v>
      </c>
      <c r="Q623" s="79" t="s">
        <v>1283</v>
      </c>
      <c r="R623" s="291">
        <v>160000</v>
      </c>
      <c r="U623" s="1056"/>
      <c r="V623" s="1056"/>
      <c r="W623" s="1056"/>
    </row>
    <row r="624" spans="1:23">
      <c r="A624" s="800">
        <v>2</v>
      </c>
      <c r="B624" s="1311">
        <v>39934</v>
      </c>
      <c r="C624" s="1301" t="s">
        <v>1098</v>
      </c>
      <c r="D624" s="1300" t="s">
        <v>660</v>
      </c>
      <c r="E624" s="108" t="s">
        <v>722</v>
      </c>
      <c r="F624" s="376" t="s">
        <v>242</v>
      </c>
      <c r="G624" s="86">
        <v>4000000</v>
      </c>
      <c r="H624" s="97" t="s">
        <v>13</v>
      </c>
      <c r="I624" s="360"/>
      <c r="J624" s="98"/>
      <c r="K624" s="485"/>
      <c r="L624" s="65" t="str">
        <f t="shared" si="17"/>
        <v/>
      </c>
      <c r="M624" s="76"/>
      <c r="N624" s="1325"/>
      <c r="O624" s="1312"/>
      <c r="P624" s="99"/>
      <c r="Q624" s="79"/>
      <c r="R624" s="291"/>
      <c r="U624" s="1056"/>
      <c r="V624" s="1056"/>
      <c r="W624" s="1056"/>
    </row>
    <row r="625" spans="1:23" s="106" customFormat="1" ht="30.75">
      <c r="A625" s="800">
        <v>8</v>
      </c>
      <c r="B625" s="1311">
        <v>39934</v>
      </c>
      <c r="C625" s="1301" t="s">
        <v>1094</v>
      </c>
      <c r="D625" s="1300" t="s">
        <v>1096</v>
      </c>
      <c r="E625" s="108" t="s">
        <v>806</v>
      </c>
      <c r="F625" s="109" t="s">
        <v>1113</v>
      </c>
      <c r="G625" s="86">
        <v>6100000</v>
      </c>
      <c r="H625" s="97" t="s">
        <v>13</v>
      </c>
      <c r="I625" s="360">
        <v>40821</v>
      </c>
      <c r="J625" s="98">
        <v>4</v>
      </c>
      <c r="K625" s="485">
        <v>6100000</v>
      </c>
      <c r="L625" s="65">
        <f t="shared" si="17"/>
        <v>0</v>
      </c>
      <c r="M625" s="111" t="s">
        <v>1281</v>
      </c>
      <c r="N625" s="1325">
        <v>40821</v>
      </c>
      <c r="O625" s="1312" t="s">
        <v>1281</v>
      </c>
      <c r="P625" s="99">
        <v>7</v>
      </c>
      <c r="Q625" s="1326" t="s">
        <v>1283</v>
      </c>
      <c r="R625" s="291">
        <v>305000</v>
      </c>
      <c r="U625" s="1056"/>
      <c r="V625" s="1056"/>
      <c r="W625" s="1056"/>
    </row>
    <row r="626" spans="1:23" s="106" customFormat="1" ht="28.5">
      <c r="A626" s="800">
        <v>8</v>
      </c>
      <c r="B626" s="1311">
        <v>39934</v>
      </c>
      <c r="C626" s="1301" t="s">
        <v>1099</v>
      </c>
      <c r="D626" s="1301" t="s">
        <v>1097</v>
      </c>
      <c r="E626" s="1302" t="s">
        <v>488</v>
      </c>
      <c r="F626" s="109" t="s">
        <v>1113</v>
      </c>
      <c r="G626" s="86">
        <v>10750000</v>
      </c>
      <c r="H626" s="97" t="s">
        <v>13</v>
      </c>
      <c r="I626" s="360"/>
      <c r="J626" s="98"/>
      <c r="K626" s="485"/>
      <c r="L626" s="65" t="str">
        <f t="shared" si="17"/>
        <v/>
      </c>
      <c r="M626" s="76"/>
      <c r="N626" s="1325"/>
      <c r="O626" s="1312"/>
      <c r="P626" s="99"/>
      <c r="Q626" s="79"/>
      <c r="R626" s="291"/>
      <c r="U626" s="1056"/>
      <c r="V626" s="1056"/>
      <c r="W626" s="1056"/>
    </row>
    <row r="627" spans="1:23" s="106" customFormat="1" ht="42.75">
      <c r="A627" s="801" t="s">
        <v>1936</v>
      </c>
      <c r="B627" s="1311">
        <v>39941</v>
      </c>
      <c r="C627" s="1300" t="s">
        <v>1469</v>
      </c>
      <c r="D627" s="1301" t="s">
        <v>1103</v>
      </c>
      <c r="E627" s="1302" t="s">
        <v>1045</v>
      </c>
      <c r="F627" s="948" t="s">
        <v>242</v>
      </c>
      <c r="G627" s="86">
        <v>3091000</v>
      </c>
      <c r="H627" s="97" t="s">
        <v>13</v>
      </c>
      <c r="I627" s="360">
        <v>40808</v>
      </c>
      <c r="J627" s="98">
        <v>49</v>
      </c>
      <c r="K627" s="485">
        <v>3091000</v>
      </c>
      <c r="L627" s="65">
        <f t="shared" si="17"/>
        <v>0</v>
      </c>
      <c r="M627" s="921" t="s">
        <v>184</v>
      </c>
      <c r="N627" s="1325">
        <v>40808</v>
      </c>
      <c r="O627" s="1312" t="s">
        <v>395</v>
      </c>
      <c r="P627" s="99" t="s">
        <v>188</v>
      </c>
      <c r="Q627" s="79" t="s">
        <v>1283</v>
      </c>
      <c r="R627" s="291">
        <v>155000</v>
      </c>
      <c r="U627" s="1056"/>
      <c r="V627" s="1056"/>
      <c r="W627" s="1056"/>
    </row>
    <row r="628" spans="1:23">
      <c r="A628" s="800" t="s">
        <v>1917</v>
      </c>
      <c r="B628" s="1311">
        <v>39941</v>
      </c>
      <c r="C628" s="1301" t="s">
        <v>1100</v>
      </c>
      <c r="D628" s="1301" t="s">
        <v>672</v>
      </c>
      <c r="E628" s="1302" t="s">
        <v>787</v>
      </c>
      <c r="F628" s="376" t="s">
        <v>242</v>
      </c>
      <c r="G628" s="86">
        <v>5500000</v>
      </c>
      <c r="H628" s="97" t="s">
        <v>13</v>
      </c>
      <c r="I628" s="360"/>
      <c r="J628" s="98"/>
      <c r="K628" s="485"/>
      <c r="L628" s="65" t="str">
        <f t="shared" si="17"/>
        <v/>
      </c>
      <c r="M628" s="76"/>
      <c r="N628" s="1325"/>
      <c r="O628" s="1312"/>
      <c r="P628" s="99"/>
      <c r="Q628" s="79"/>
      <c r="R628" s="291"/>
      <c r="U628" s="1056"/>
      <c r="V628" s="1056"/>
      <c r="W628" s="1056"/>
    </row>
    <row r="629" spans="1:23">
      <c r="A629" s="800" t="s">
        <v>2046</v>
      </c>
      <c r="B629" s="1311">
        <v>39941</v>
      </c>
      <c r="C629" s="1301" t="s">
        <v>1101</v>
      </c>
      <c r="D629" s="1301" t="s">
        <v>1104</v>
      </c>
      <c r="E629" s="1302" t="s">
        <v>787</v>
      </c>
      <c r="F629" s="376" t="s">
        <v>242</v>
      </c>
      <c r="G629" s="86">
        <v>6000000</v>
      </c>
      <c r="H629" s="97" t="s">
        <v>13</v>
      </c>
      <c r="I629" s="360">
        <v>41012</v>
      </c>
      <c r="J629" s="98">
        <v>80</v>
      </c>
      <c r="K629" s="485">
        <v>6000000</v>
      </c>
      <c r="L629" s="65">
        <f t="shared" si="17"/>
        <v>0</v>
      </c>
      <c r="M629" s="921" t="s">
        <v>184</v>
      </c>
      <c r="N629" s="1325">
        <v>41012</v>
      </c>
      <c r="O629" s="1312" t="s">
        <v>395</v>
      </c>
      <c r="P629" s="99" t="s">
        <v>188</v>
      </c>
      <c r="Q629" s="79" t="s">
        <v>1283</v>
      </c>
      <c r="R629" s="291">
        <v>300000</v>
      </c>
      <c r="U629" s="1056"/>
      <c r="V629" s="1056"/>
      <c r="W629" s="1056"/>
    </row>
    <row r="630" spans="1:23" s="106" customFormat="1" ht="28.5">
      <c r="A630" s="800">
        <v>8</v>
      </c>
      <c r="B630" s="1311">
        <v>39941</v>
      </c>
      <c r="C630" s="1301" t="s">
        <v>1111</v>
      </c>
      <c r="D630" s="1301" t="s">
        <v>1105</v>
      </c>
      <c r="E630" s="1302" t="s">
        <v>722</v>
      </c>
      <c r="F630" s="109" t="s">
        <v>1113</v>
      </c>
      <c r="G630" s="86">
        <v>3000000</v>
      </c>
      <c r="H630" s="97" t="s">
        <v>13</v>
      </c>
      <c r="I630" s="360"/>
      <c r="J630" s="98"/>
      <c r="K630" s="485"/>
      <c r="L630" s="65" t="str">
        <f t="shared" si="17"/>
        <v/>
      </c>
      <c r="M630" s="76"/>
      <c r="N630" s="1325"/>
      <c r="O630" s="1312"/>
      <c r="P630" s="99"/>
      <c r="Q630" s="79"/>
      <c r="R630" s="291"/>
      <c r="U630" s="1056"/>
      <c r="V630" s="1056"/>
      <c r="W630" s="1056"/>
    </row>
    <row r="631" spans="1:23" s="106" customFormat="1" ht="28.5">
      <c r="A631" s="800">
        <v>8</v>
      </c>
      <c r="B631" s="1311">
        <v>39941</v>
      </c>
      <c r="C631" s="1301" t="s">
        <v>1110</v>
      </c>
      <c r="D631" s="1301" t="s">
        <v>1106</v>
      </c>
      <c r="E631" s="1302" t="s">
        <v>742</v>
      </c>
      <c r="F631" s="109" t="s">
        <v>1113</v>
      </c>
      <c r="G631" s="86">
        <v>4000000</v>
      </c>
      <c r="H631" s="97" t="s">
        <v>13</v>
      </c>
      <c r="I631" s="360"/>
      <c r="J631" s="98"/>
      <c r="K631" s="485"/>
      <c r="L631" s="65" t="str">
        <f t="shared" si="17"/>
        <v/>
      </c>
      <c r="M631" s="76"/>
      <c r="N631" s="1325"/>
      <c r="O631" s="1312"/>
      <c r="P631" s="99"/>
      <c r="Q631" s="79"/>
      <c r="R631" s="291"/>
      <c r="U631" s="1056"/>
      <c r="V631" s="1056"/>
      <c r="W631" s="1056"/>
    </row>
    <row r="632" spans="1:23" s="106" customFormat="1" ht="30.75">
      <c r="A632" s="800" t="s">
        <v>1929</v>
      </c>
      <c r="B632" s="1311">
        <v>39941</v>
      </c>
      <c r="C632" s="1301" t="s">
        <v>1109</v>
      </c>
      <c r="D632" s="1301" t="s">
        <v>1107</v>
      </c>
      <c r="E632" s="1302" t="s">
        <v>738</v>
      </c>
      <c r="F632" s="109" t="s">
        <v>1113</v>
      </c>
      <c r="G632" s="86">
        <v>13644000</v>
      </c>
      <c r="H632" s="97" t="s">
        <v>13</v>
      </c>
      <c r="I632" s="360">
        <v>40801</v>
      </c>
      <c r="J632" s="98">
        <v>49</v>
      </c>
      <c r="K632" s="1323">
        <v>13644000</v>
      </c>
      <c r="L632" s="65">
        <f t="shared" si="17"/>
        <v>0</v>
      </c>
      <c r="M632" s="111" t="s">
        <v>1281</v>
      </c>
      <c r="N632" s="1325">
        <v>40801</v>
      </c>
      <c r="O632" s="1312" t="s">
        <v>1281</v>
      </c>
      <c r="P632" s="99">
        <v>7</v>
      </c>
      <c r="Q632" s="1326" t="s">
        <v>1283</v>
      </c>
      <c r="R632" s="291">
        <v>682000</v>
      </c>
      <c r="U632" s="1056"/>
      <c r="V632" s="1056"/>
      <c r="W632" s="1056"/>
    </row>
    <row r="633" spans="1:23" s="106" customFormat="1" ht="28.5">
      <c r="A633" s="801" t="s">
        <v>1458</v>
      </c>
      <c r="B633" s="1311">
        <v>39941</v>
      </c>
      <c r="C633" s="1301" t="s">
        <v>1102</v>
      </c>
      <c r="D633" s="1301" t="s">
        <v>1108</v>
      </c>
      <c r="E633" s="1302" t="s">
        <v>722</v>
      </c>
      <c r="F633" s="376" t="s">
        <v>1112</v>
      </c>
      <c r="G633" s="86">
        <v>6784000</v>
      </c>
      <c r="H633" s="97" t="s">
        <v>13</v>
      </c>
      <c r="I633" s="59">
        <v>40403</v>
      </c>
      <c r="J633" s="98">
        <v>4</v>
      </c>
      <c r="K633" s="485">
        <v>6784000</v>
      </c>
      <c r="L633" s="65">
        <f t="shared" si="17"/>
        <v>0</v>
      </c>
      <c r="M633" s="356" t="s">
        <v>334</v>
      </c>
      <c r="N633" s="357" t="s">
        <v>334</v>
      </c>
      <c r="O633" s="1312" t="s">
        <v>334</v>
      </c>
      <c r="P633" s="358"/>
      <c r="Q633" s="1195" t="s">
        <v>1226</v>
      </c>
      <c r="R633" s="291" t="s">
        <v>334</v>
      </c>
      <c r="U633" s="1056"/>
      <c r="V633" s="1056"/>
      <c r="W633" s="1056"/>
    </row>
    <row r="634" spans="1:23" ht="28.5">
      <c r="A634" s="1451"/>
      <c r="B634" s="1377">
        <v>39948</v>
      </c>
      <c r="C634" s="1562" t="s">
        <v>1114</v>
      </c>
      <c r="D634" s="1562" t="s">
        <v>1124</v>
      </c>
      <c r="E634" s="1421" t="s">
        <v>324</v>
      </c>
      <c r="F634" s="1465" t="s">
        <v>287</v>
      </c>
      <c r="G634" s="1390">
        <v>21000000</v>
      </c>
      <c r="H634" s="1393" t="s">
        <v>13</v>
      </c>
      <c r="I634" s="360">
        <v>41003</v>
      </c>
      <c r="J634" s="98">
        <v>4</v>
      </c>
      <c r="K634" s="1323">
        <v>10500000</v>
      </c>
      <c r="L634" s="65">
        <f t="shared" si="17"/>
        <v>10500000</v>
      </c>
      <c r="M634" s="76" t="s">
        <v>190</v>
      </c>
      <c r="N634" s="1426">
        <v>41093</v>
      </c>
      <c r="O634" s="1404" t="s">
        <v>1019</v>
      </c>
      <c r="P634" s="1428"/>
      <c r="Q634" s="1421" t="s">
        <v>1283</v>
      </c>
      <c r="R634" s="1396">
        <v>7465100</v>
      </c>
      <c r="U634" s="1056"/>
      <c r="V634" s="1056"/>
      <c r="W634" s="1056"/>
    </row>
    <row r="635" spans="1:23" ht="22.5" customHeight="1">
      <c r="A635" s="1452"/>
      <c r="B635" s="1379"/>
      <c r="C635" s="1563"/>
      <c r="D635" s="1563"/>
      <c r="E635" s="1423"/>
      <c r="F635" s="1466"/>
      <c r="G635" s="1392"/>
      <c r="H635" s="1395"/>
      <c r="I635" s="360">
        <v>41066</v>
      </c>
      <c r="J635" s="98">
        <v>4</v>
      </c>
      <c r="K635" s="1323">
        <v>10500000</v>
      </c>
      <c r="L635" s="65">
        <f>L634-K635</f>
        <v>0</v>
      </c>
      <c r="M635" s="76" t="s">
        <v>1019</v>
      </c>
      <c r="N635" s="1427"/>
      <c r="O635" s="1406"/>
      <c r="P635" s="1429"/>
      <c r="Q635" s="1423"/>
      <c r="R635" s="1398"/>
      <c r="U635" s="1056"/>
      <c r="V635" s="1056"/>
      <c r="W635" s="1056"/>
    </row>
    <row r="636" spans="1:23">
      <c r="A636" s="800">
        <v>2</v>
      </c>
      <c r="B636" s="1311">
        <v>39948</v>
      </c>
      <c r="C636" s="1301" t="s">
        <v>1115</v>
      </c>
      <c r="D636" s="1301" t="s">
        <v>1125</v>
      </c>
      <c r="E636" s="1302" t="s">
        <v>1045</v>
      </c>
      <c r="F636" s="376" t="s">
        <v>242</v>
      </c>
      <c r="G636" s="86">
        <v>1341000</v>
      </c>
      <c r="H636" s="97" t="s">
        <v>13</v>
      </c>
      <c r="I636" s="360">
        <v>40996</v>
      </c>
      <c r="J636" s="98">
        <v>4</v>
      </c>
      <c r="K636" s="1323">
        <v>1341000</v>
      </c>
      <c r="L636" s="65">
        <f t="shared" si="17"/>
        <v>0</v>
      </c>
      <c r="M636" s="76" t="s">
        <v>184</v>
      </c>
      <c r="N636" s="1325">
        <v>40996</v>
      </c>
      <c r="O636" s="1312" t="s">
        <v>395</v>
      </c>
      <c r="P636" s="99" t="s">
        <v>188</v>
      </c>
      <c r="Q636" s="79" t="s">
        <v>1283</v>
      </c>
      <c r="R636" s="291">
        <v>67000</v>
      </c>
      <c r="U636" s="1056"/>
      <c r="V636" s="1056"/>
      <c r="W636" s="1056"/>
    </row>
    <row r="637" spans="1:23">
      <c r="A637" s="800">
        <v>2</v>
      </c>
      <c r="B637" s="1311">
        <v>39948</v>
      </c>
      <c r="C637" s="1301" t="s">
        <v>1116</v>
      </c>
      <c r="D637" s="1301" t="s">
        <v>1126</v>
      </c>
      <c r="E637" s="1302" t="s">
        <v>927</v>
      </c>
      <c r="F637" s="376" t="s">
        <v>242</v>
      </c>
      <c r="G637" s="86">
        <v>4700000</v>
      </c>
      <c r="H637" s="97" t="s">
        <v>13</v>
      </c>
      <c r="I637" s="360"/>
      <c r="J637" s="98"/>
      <c r="K637" s="1323"/>
      <c r="L637" s="65" t="str">
        <f t="shared" ref="L637:L654" si="18">IF($K637&lt;&gt;0,$G637-$K637,"")</f>
        <v/>
      </c>
      <c r="M637" s="76"/>
      <c r="N637" s="1325"/>
      <c r="O637" s="1312"/>
      <c r="P637" s="99"/>
      <c r="Q637" s="79"/>
      <c r="R637" s="291"/>
      <c r="U637" s="1056"/>
      <c r="V637" s="1056"/>
      <c r="W637" s="1056"/>
    </row>
    <row r="638" spans="1:23">
      <c r="A638" s="800">
        <v>2</v>
      </c>
      <c r="B638" s="1311">
        <v>39948</v>
      </c>
      <c r="C638" s="1301" t="s">
        <v>1119</v>
      </c>
      <c r="D638" s="1301" t="s">
        <v>1127</v>
      </c>
      <c r="E638" s="1302" t="s">
        <v>722</v>
      </c>
      <c r="F638" s="376" t="s">
        <v>242</v>
      </c>
      <c r="G638" s="86">
        <v>6970000</v>
      </c>
      <c r="H638" s="97" t="s">
        <v>13</v>
      </c>
      <c r="I638" s="360"/>
      <c r="J638" s="98"/>
      <c r="K638" s="1323"/>
      <c r="L638" s="65" t="str">
        <f t="shared" si="18"/>
        <v/>
      </c>
      <c r="M638" s="76"/>
      <c r="N638" s="1325"/>
      <c r="O638" s="1312"/>
      <c r="P638" s="99"/>
      <c r="Q638" s="79"/>
      <c r="R638" s="291"/>
      <c r="U638" s="1056"/>
      <c r="V638" s="1056"/>
      <c r="W638" s="1056"/>
    </row>
    <row r="639" spans="1:23">
      <c r="A639" s="800">
        <v>2</v>
      </c>
      <c r="B639" s="1311">
        <v>39948</v>
      </c>
      <c r="C639" s="1301" t="s">
        <v>1117</v>
      </c>
      <c r="D639" s="1301" t="s">
        <v>1128</v>
      </c>
      <c r="E639" s="1302" t="s">
        <v>801</v>
      </c>
      <c r="F639" s="376" t="s">
        <v>242</v>
      </c>
      <c r="G639" s="86">
        <v>2720000</v>
      </c>
      <c r="H639" s="97" t="s">
        <v>13</v>
      </c>
      <c r="I639" s="360"/>
      <c r="J639" s="98"/>
      <c r="K639" s="1323"/>
      <c r="L639" s="65" t="str">
        <f t="shared" si="18"/>
        <v/>
      </c>
      <c r="M639" s="76"/>
      <c r="N639" s="1325"/>
      <c r="O639" s="1312"/>
      <c r="P639" s="99"/>
      <c r="Q639" s="79"/>
      <c r="R639" s="291"/>
      <c r="U639" s="1056"/>
      <c r="V639" s="1056"/>
      <c r="W639" s="1056"/>
    </row>
    <row r="640" spans="1:23">
      <c r="A640" s="800">
        <v>2</v>
      </c>
      <c r="B640" s="1311">
        <v>39948</v>
      </c>
      <c r="C640" s="1301" t="s">
        <v>1121</v>
      </c>
      <c r="D640" s="1301" t="s">
        <v>1129</v>
      </c>
      <c r="E640" s="1302" t="s">
        <v>758</v>
      </c>
      <c r="F640" s="376" t="s">
        <v>242</v>
      </c>
      <c r="G640" s="86">
        <v>14800000</v>
      </c>
      <c r="H640" s="97" t="s">
        <v>13</v>
      </c>
      <c r="I640" s="360"/>
      <c r="J640" s="98"/>
      <c r="K640" s="1323"/>
      <c r="L640" s="65" t="str">
        <f t="shared" si="18"/>
        <v/>
      </c>
      <c r="M640" s="76"/>
      <c r="N640" s="1325"/>
      <c r="O640" s="1312"/>
      <c r="P640" s="99"/>
      <c r="Q640" s="79"/>
      <c r="R640" s="291"/>
      <c r="U640" s="1056"/>
      <c r="V640" s="1056"/>
      <c r="W640" s="1056"/>
    </row>
    <row r="641" spans="1:23">
      <c r="A641" s="800" t="s">
        <v>1904</v>
      </c>
      <c r="B641" s="1311">
        <v>39948</v>
      </c>
      <c r="C641" s="1301" t="s">
        <v>1118</v>
      </c>
      <c r="D641" s="1301" t="s">
        <v>1130</v>
      </c>
      <c r="E641" s="1302" t="s">
        <v>761</v>
      </c>
      <c r="F641" s="376" t="s">
        <v>242</v>
      </c>
      <c r="G641" s="86">
        <v>4862000</v>
      </c>
      <c r="H641" s="97" t="s">
        <v>13</v>
      </c>
      <c r="I641" s="360">
        <v>40794</v>
      </c>
      <c r="J641" s="98"/>
      <c r="K641" s="1323">
        <v>4862000</v>
      </c>
      <c r="L641" s="65">
        <f t="shared" si="18"/>
        <v>0</v>
      </c>
      <c r="M641" s="76" t="s">
        <v>184</v>
      </c>
      <c r="N641" s="1325">
        <v>40794</v>
      </c>
      <c r="O641" s="1312" t="s">
        <v>395</v>
      </c>
      <c r="P641" s="99" t="s">
        <v>188</v>
      </c>
      <c r="Q641" s="79" t="s">
        <v>1283</v>
      </c>
      <c r="R641" s="291">
        <v>243000</v>
      </c>
      <c r="U641" s="1056"/>
      <c r="V641" s="1056"/>
      <c r="W641" s="1056"/>
    </row>
    <row r="642" spans="1:23">
      <c r="A642" s="800">
        <v>2</v>
      </c>
      <c r="B642" s="1311">
        <v>39948</v>
      </c>
      <c r="C642" s="1301" t="s">
        <v>1120</v>
      </c>
      <c r="D642" s="1301" t="s">
        <v>1131</v>
      </c>
      <c r="E642" s="1326" t="s">
        <v>722</v>
      </c>
      <c r="F642" s="778" t="s">
        <v>242</v>
      </c>
      <c r="G642" s="86">
        <v>15000000</v>
      </c>
      <c r="H642" s="97" t="s">
        <v>13</v>
      </c>
      <c r="I642" s="360"/>
      <c r="J642" s="98"/>
      <c r="K642" s="1323"/>
      <c r="L642" s="65" t="str">
        <f t="shared" si="18"/>
        <v/>
      </c>
      <c r="M642" s="76"/>
      <c r="N642" s="1325"/>
      <c r="O642" s="1312"/>
      <c r="P642" s="99"/>
      <c r="Q642" s="79"/>
      <c r="R642" s="291"/>
      <c r="U642" s="1056"/>
      <c r="V642" s="1056"/>
      <c r="W642" s="1056"/>
    </row>
    <row r="643" spans="1:23" s="380" customFormat="1" ht="28.5">
      <c r="A643" s="801" t="s">
        <v>1477</v>
      </c>
      <c r="B643" s="378">
        <v>39948</v>
      </c>
      <c r="C643" s="1300" t="s">
        <v>1136</v>
      </c>
      <c r="D643" s="1300" t="s">
        <v>660</v>
      </c>
      <c r="E643" s="108" t="s">
        <v>722</v>
      </c>
      <c r="F643" s="397" t="s">
        <v>1112</v>
      </c>
      <c r="G643" s="352">
        <v>4205000</v>
      </c>
      <c r="H643" s="353" t="s">
        <v>13</v>
      </c>
      <c r="I643" s="603">
        <v>40431</v>
      </c>
      <c r="J643" s="384">
        <v>4</v>
      </c>
      <c r="K643" s="486">
        <v>4205000</v>
      </c>
      <c r="L643" s="65">
        <f t="shared" si="18"/>
        <v>0</v>
      </c>
      <c r="M643" s="76" t="s">
        <v>334</v>
      </c>
      <c r="N643" s="398" t="s">
        <v>334</v>
      </c>
      <c r="O643" s="1312" t="s">
        <v>334</v>
      </c>
      <c r="P643" s="385"/>
      <c r="Q643" s="263" t="s">
        <v>1226</v>
      </c>
      <c r="R643" s="291" t="s">
        <v>334</v>
      </c>
      <c r="U643" s="1056"/>
      <c r="V643" s="1056"/>
      <c r="W643" s="1056"/>
    </row>
    <row r="644" spans="1:23" s="106" customFormat="1" ht="28.5">
      <c r="A644" s="800">
        <v>8</v>
      </c>
      <c r="B644" s="1311">
        <v>39948</v>
      </c>
      <c r="C644" s="1301" t="s">
        <v>1122</v>
      </c>
      <c r="D644" s="1301" t="s">
        <v>1132</v>
      </c>
      <c r="E644" s="1302" t="s">
        <v>738</v>
      </c>
      <c r="F644" s="109" t="s">
        <v>1113</v>
      </c>
      <c r="G644" s="86">
        <v>5586000</v>
      </c>
      <c r="H644" s="97" t="s">
        <v>13</v>
      </c>
      <c r="I644" s="360"/>
      <c r="J644" s="98"/>
      <c r="K644" s="1323"/>
      <c r="L644" s="65" t="str">
        <f t="shared" si="18"/>
        <v/>
      </c>
      <c r="M644" s="76"/>
      <c r="N644" s="1325"/>
      <c r="O644" s="1312"/>
      <c r="P644" s="99"/>
      <c r="Q644" s="79"/>
      <c r="R644" s="291"/>
      <c r="U644" s="1056"/>
      <c r="V644" s="1056"/>
      <c r="W644" s="1056"/>
    </row>
    <row r="645" spans="1:23" s="106" customFormat="1" ht="28.5">
      <c r="A645" s="800">
        <v>8</v>
      </c>
      <c r="B645" s="1311">
        <v>39948</v>
      </c>
      <c r="C645" s="1301" t="s">
        <v>1139</v>
      </c>
      <c r="D645" s="1301" t="s">
        <v>1133</v>
      </c>
      <c r="E645" s="1302" t="s">
        <v>738</v>
      </c>
      <c r="F645" s="109" t="s">
        <v>1113</v>
      </c>
      <c r="G645" s="86">
        <v>2400000</v>
      </c>
      <c r="H645" s="97" t="s">
        <v>13</v>
      </c>
      <c r="I645" s="360"/>
      <c r="J645" s="98"/>
      <c r="K645" s="1323"/>
      <c r="L645" s="65" t="str">
        <f t="shared" si="18"/>
        <v/>
      </c>
      <c r="M645" s="76"/>
      <c r="N645" s="1325"/>
      <c r="O645" s="1312"/>
      <c r="P645" s="99"/>
      <c r="Q645" s="79"/>
      <c r="R645" s="291"/>
      <c r="U645" s="1056"/>
      <c r="V645" s="1056"/>
      <c r="W645" s="1056"/>
    </row>
    <row r="646" spans="1:23" s="106" customFormat="1" ht="28.5">
      <c r="A646" s="800">
        <v>8</v>
      </c>
      <c r="B646" s="1311">
        <v>39948</v>
      </c>
      <c r="C646" s="1301" t="s">
        <v>1123</v>
      </c>
      <c r="D646" s="1301" t="s">
        <v>608</v>
      </c>
      <c r="E646" s="1302" t="s">
        <v>729</v>
      </c>
      <c r="F646" s="109" t="s">
        <v>1113</v>
      </c>
      <c r="G646" s="86">
        <v>1100000</v>
      </c>
      <c r="H646" s="97" t="s">
        <v>13</v>
      </c>
      <c r="I646" s="360"/>
      <c r="J646" s="98"/>
      <c r="K646" s="1323"/>
      <c r="L646" s="65" t="str">
        <f t="shared" si="18"/>
        <v/>
      </c>
      <c r="M646" s="76"/>
      <c r="N646" s="1325"/>
      <c r="O646" s="1312"/>
      <c r="P646" s="99"/>
      <c r="Q646" s="79"/>
      <c r="R646" s="291"/>
      <c r="U646" s="1056"/>
      <c r="V646" s="1056"/>
      <c r="W646" s="1056"/>
    </row>
    <row r="647" spans="1:23" s="106" customFormat="1" ht="30.75">
      <c r="A647" s="800" t="s">
        <v>1929</v>
      </c>
      <c r="B647" s="1311">
        <v>39948</v>
      </c>
      <c r="C647" s="1301" t="s">
        <v>1137</v>
      </c>
      <c r="D647" s="1301" t="s">
        <v>1134</v>
      </c>
      <c r="E647" s="1302" t="s">
        <v>738</v>
      </c>
      <c r="F647" s="109" t="s">
        <v>1113</v>
      </c>
      <c r="G647" s="86">
        <v>2639000</v>
      </c>
      <c r="H647" s="97" t="s">
        <v>13</v>
      </c>
      <c r="I647" s="360">
        <v>40794</v>
      </c>
      <c r="J647" s="98">
        <v>49</v>
      </c>
      <c r="K647" s="1323">
        <v>2639000</v>
      </c>
      <c r="L647" s="65">
        <f t="shared" si="18"/>
        <v>0</v>
      </c>
      <c r="M647" s="456" t="s">
        <v>1281</v>
      </c>
      <c r="N647" s="1325">
        <v>40794</v>
      </c>
      <c r="O647" s="1312" t="s">
        <v>1281</v>
      </c>
      <c r="P647" s="99">
        <v>7</v>
      </c>
      <c r="Q647" s="1326" t="s">
        <v>1283</v>
      </c>
      <c r="R647" s="291">
        <v>132000</v>
      </c>
      <c r="U647" s="1056"/>
      <c r="V647" s="1056"/>
      <c r="W647" s="1056"/>
    </row>
    <row r="648" spans="1:23" s="106" customFormat="1" ht="30.75">
      <c r="A648" s="800" t="s">
        <v>2108</v>
      </c>
      <c r="B648" s="1311">
        <v>39948</v>
      </c>
      <c r="C648" s="1301" t="s">
        <v>1138</v>
      </c>
      <c r="D648" s="1301" t="s">
        <v>1135</v>
      </c>
      <c r="E648" s="1302" t="s">
        <v>722</v>
      </c>
      <c r="F648" s="1193" t="s">
        <v>1113</v>
      </c>
      <c r="G648" s="86">
        <v>20300000</v>
      </c>
      <c r="H648" s="97" t="s">
        <v>13</v>
      </c>
      <c r="I648" s="59">
        <v>41117</v>
      </c>
      <c r="J648" s="98">
        <v>109</v>
      </c>
      <c r="K648" s="1323">
        <v>18069212.699999999</v>
      </c>
      <c r="L648" s="1242">
        <v>0</v>
      </c>
      <c r="M648" s="456" t="s">
        <v>1281</v>
      </c>
      <c r="N648" s="77">
        <v>41117</v>
      </c>
      <c r="O648" s="1312" t="s">
        <v>1281</v>
      </c>
      <c r="P648" s="99">
        <v>7</v>
      </c>
      <c r="Q648" s="79" t="s">
        <v>1988</v>
      </c>
      <c r="R648" s="1197">
        <v>824730.64</v>
      </c>
      <c r="U648" s="1056"/>
      <c r="V648" s="1056"/>
      <c r="W648" s="1056"/>
    </row>
    <row r="649" spans="1:23">
      <c r="A649" s="800" t="s">
        <v>1901</v>
      </c>
      <c r="B649" s="1311">
        <v>39955</v>
      </c>
      <c r="C649" s="1301" t="s">
        <v>685</v>
      </c>
      <c r="D649" s="1301" t="s">
        <v>442</v>
      </c>
      <c r="E649" s="1326" t="s">
        <v>742</v>
      </c>
      <c r="F649" s="778" t="s">
        <v>242</v>
      </c>
      <c r="G649" s="86">
        <v>15000000</v>
      </c>
      <c r="H649" s="97" t="s">
        <v>13</v>
      </c>
      <c r="I649" s="360">
        <v>40773</v>
      </c>
      <c r="J649" s="98">
        <v>49</v>
      </c>
      <c r="K649" s="1323">
        <v>15000000</v>
      </c>
      <c r="L649" s="65">
        <f t="shared" si="18"/>
        <v>0</v>
      </c>
      <c r="M649" s="76" t="s">
        <v>184</v>
      </c>
      <c r="N649" s="1325">
        <v>40773</v>
      </c>
      <c r="O649" s="1312" t="s">
        <v>395</v>
      </c>
      <c r="P649" s="99" t="s">
        <v>188</v>
      </c>
      <c r="Q649" s="79" t="s">
        <v>1283</v>
      </c>
      <c r="R649" s="291">
        <v>750000</v>
      </c>
      <c r="U649" s="1056"/>
      <c r="V649" s="1056"/>
      <c r="W649" s="1056"/>
    </row>
    <row r="650" spans="1:23">
      <c r="A650" s="800">
        <v>2</v>
      </c>
      <c r="B650" s="1311">
        <v>39955</v>
      </c>
      <c r="C650" s="1301" t="s">
        <v>686</v>
      </c>
      <c r="D650" s="1301" t="s">
        <v>693</v>
      </c>
      <c r="E650" s="1326" t="s">
        <v>798</v>
      </c>
      <c r="F650" s="778" t="s">
        <v>242</v>
      </c>
      <c r="G650" s="86">
        <v>1177000</v>
      </c>
      <c r="H650" s="97" t="s">
        <v>13</v>
      </c>
      <c r="I650" s="360"/>
      <c r="J650" s="98"/>
      <c r="K650" s="1323"/>
      <c r="L650" s="65" t="str">
        <f t="shared" si="18"/>
        <v/>
      </c>
      <c r="M650" s="76"/>
      <c r="N650" s="1325"/>
      <c r="O650" s="1312"/>
      <c r="P650" s="99"/>
      <c r="Q650" s="79"/>
      <c r="R650" s="291"/>
      <c r="U650" s="1056"/>
      <c r="V650" s="1056"/>
      <c r="W650" s="1056"/>
    </row>
    <row r="651" spans="1:23">
      <c r="A651" s="800" t="s">
        <v>2050</v>
      </c>
      <c r="B651" s="1311">
        <v>39955</v>
      </c>
      <c r="C651" s="1301" t="s">
        <v>687</v>
      </c>
      <c r="D651" s="1301" t="s">
        <v>694</v>
      </c>
      <c r="E651" s="1326" t="s">
        <v>1045</v>
      </c>
      <c r="F651" s="778" t="s">
        <v>242</v>
      </c>
      <c r="G651" s="86">
        <v>1300000</v>
      </c>
      <c r="H651" s="97" t="s">
        <v>13</v>
      </c>
      <c r="I651" s="360"/>
      <c r="J651" s="98"/>
      <c r="K651" s="1323"/>
      <c r="L651" s="65" t="str">
        <f t="shared" si="18"/>
        <v/>
      </c>
      <c r="M651" s="76"/>
      <c r="N651" s="1325"/>
      <c r="O651" s="1312"/>
      <c r="P651" s="99"/>
      <c r="Q651" s="79"/>
      <c r="R651" s="291"/>
      <c r="U651" s="1056"/>
      <c r="V651" s="1056"/>
      <c r="W651" s="1056"/>
    </row>
    <row r="652" spans="1:23">
      <c r="A652" s="1451">
        <v>2</v>
      </c>
      <c r="B652" s="1377">
        <v>39955</v>
      </c>
      <c r="C652" s="1562" t="s">
        <v>700</v>
      </c>
      <c r="D652" s="1562" t="s">
        <v>487</v>
      </c>
      <c r="E652" s="1421" t="s">
        <v>488</v>
      </c>
      <c r="F652" s="1590" t="s">
        <v>242</v>
      </c>
      <c r="G652" s="1390">
        <v>5000000</v>
      </c>
      <c r="H652" s="1393" t="s">
        <v>13</v>
      </c>
      <c r="I652" s="360">
        <v>41087</v>
      </c>
      <c r="J652" s="98">
        <v>4</v>
      </c>
      <c r="K652" s="1323">
        <v>2250000</v>
      </c>
      <c r="L652" s="65">
        <f t="shared" si="18"/>
        <v>2750000</v>
      </c>
      <c r="M652" s="76" t="s">
        <v>184</v>
      </c>
      <c r="N652" s="1426">
        <v>41164</v>
      </c>
      <c r="O652" s="1404" t="s">
        <v>395</v>
      </c>
      <c r="P652" s="1428" t="s">
        <v>188</v>
      </c>
      <c r="Q652" s="1421" t="s">
        <v>1283</v>
      </c>
      <c r="R652" s="1396">
        <v>250000</v>
      </c>
      <c r="U652" s="1056"/>
      <c r="V652" s="1056"/>
      <c r="W652" s="1056"/>
    </row>
    <row r="653" spans="1:23">
      <c r="A653" s="1452"/>
      <c r="B653" s="1379"/>
      <c r="C653" s="1563"/>
      <c r="D653" s="1563"/>
      <c r="E653" s="1423"/>
      <c r="F653" s="1591"/>
      <c r="G653" s="1392"/>
      <c r="H653" s="1395"/>
      <c r="I653" s="360">
        <v>41164</v>
      </c>
      <c r="J653" s="98">
        <v>4</v>
      </c>
      <c r="K653" s="1323">
        <v>2750000</v>
      </c>
      <c r="L653" s="65">
        <f>L652-K653</f>
        <v>0</v>
      </c>
      <c r="M653" s="76" t="s">
        <v>184</v>
      </c>
      <c r="N653" s="1427"/>
      <c r="O653" s="1406"/>
      <c r="P653" s="1429"/>
      <c r="Q653" s="1423"/>
      <c r="R653" s="1398"/>
      <c r="U653" s="1056"/>
      <c r="V653" s="1056"/>
      <c r="W653" s="1056"/>
    </row>
    <row r="654" spans="1:23">
      <c r="A654" s="800" t="s">
        <v>1901</v>
      </c>
      <c r="B654" s="1311">
        <v>39955</v>
      </c>
      <c r="C654" s="1301" t="s">
        <v>703</v>
      </c>
      <c r="D654" s="1301" t="s">
        <v>660</v>
      </c>
      <c r="E654" s="1326" t="s">
        <v>722</v>
      </c>
      <c r="F654" s="778" t="s">
        <v>242</v>
      </c>
      <c r="G654" s="86">
        <v>6272000</v>
      </c>
      <c r="H654" s="97" t="s">
        <v>13</v>
      </c>
      <c r="I654" s="360">
        <v>40808</v>
      </c>
      <c r="J654" s="98">
        <v>49</v>
      </c>
      <c r="K654" s="1323">
        <v>6272000</v>
      </c>
      <c r="L654" s="65">
        <f t="shared" si="18"/>
        <v>0</v>
      </c>
      <c r="M654" s="76" t="s">
        <v>184</v>
      </c>
      <c r="N654" s="1325">
        <v>40808</v>
      </c>
      <c r="O654" s="1312" t="s">
        <v>395</v>
      </c>
      <c r="P654" s="99" t="s">
        <v>188</v>
      </c>
      <c r="Q654" s="79" t="s">
        <v>1283</v>
      </c>
      <c r="R654" s="291">
        <v>314000</v>
      </c>
      <c r="U654" s="1056"/>
      <c r="V654" s="1056"/>
      <c r="W654" s="1056"/>
    </row>
    <row r="655" spans="1:23">
      <c r="A655" s="800">
        <v>2</v>
      </c>
      <c r="B655" s="1311">
        <v>39955</v>
      </c>
      <c r="C655" s="1301" t="s">
        <v>701</v>
      </c>
      <c r="D655" s="1301" t="s">
        <v>695</v>
      </c>
      <c r="E655" s="1326" t="s">
        <v>776</v>
      </c>
      <c r="F655" s="778" t="s">
        <v>242</v>
      </c>
      <c r="G655" s="86">
        <v>9900000</v>
      </c>
      <c r="H655" s="97" t="s">
        <v>13</v>
      </c>
      <c r="I655" s="360"/>
      <c r="J655" s="98"/>
      <c r="K655" s="1323"/>
      <c r="L655" s="1325"/>
      <c r="M655" s="76"/>
      <c r="N655" s="1325"/>
      <c r="O655" s="1312"/>
      <c r="P655" s="99"/>
      <c r="Q655" s="79"/>
      <c r="R655" s="291"/>
      <c r="U655" s="1056"/>
      <c r="V655" s="1056"/>
      <c r="W655" s="1056"/>
    </row>
    <row r="656" spans="1:23">
      <c r="A656" s="800">
        <v>2</v>
      </c>
      <c r="B656" s="1311">
        <v>39955</v>
      </c>
      <c r="C656" s="1301" t="s">
        <v>688</v>
      </c>
      <c r="D656" s="1301" t="s">
        <v>951</v>
      </c>
      <c r="E656" s="1326" t="s">
        <v>742</v>
      </c>
      <c r="F656" s="778" t="s">
        <v>242</v>
      </c>
      <c r="G656" s="86">
        <v>5097000</v>
      </c>
      <c r="H656" s="97" t="s">
        <v>13</v>
      </c>
      <c r="I656" s="360"/>
      <c r="J656" s="98"/>
      <c r="K656" s="1323"/>
      <c r="L656" s="1325"/>
      <c r="M656" s="76"/>
      <c r="N656" s="1325"/>
      <c r="O656" s="1312"/>
      <c r="P656" s="99"/>
      <c r="Q656" s="79"/>
      <c r="R656" s="291"/>
      <c r="U656" s="1056"/>
      <c r="V656" s="1056"/>
      <c r="W656" s="1056"/>
    </row>
    <row r="657" spans="1:23" s="106" customFormat="1" ht="30.75">
      <c r="A657" s="800" t="s">
        <v>2109</v>
      </c>
      <c r="B657" s="1311">
        <v>39955</v>
      </c>
      <c r="C657" s="1301" t="s">
        <v>689</v>
      </c>
      <c r="D657" s="1301" t="s">
        <v>696</v>
      </c>
      <c r="E657" s="1302" t="s">
        <v>726</v>
      </c>
      <c r="F657" s="109" t="s">
        <v>1113</v>
      </c>
      <c r="G657" s="86">
        <v>20400000</v>
      </c>
      <c r="H657" s="97" t="s">
        <v>13</v>
      </c>
      <c r="I657" s="59">
        <v>41117</v>
      </c>
      <c r="J657" s="98">
        <v>110</v>
      </c>
      <c r="K657" s="1323">
        <v>15147000</v>
      </c>
      <c r="L657" s="65">
        <v>0</v>
      </c>
      <c r="M657" s="456" t="s">
        <v>1281</v>
      </c>
      <c r="N657" s="77">
        <v>41117</v>
      </c>
      <c r="O657" s="1312" t="s">
        <v>1281</v>
      </c>
      <c r="P657" s="99">
        <v>7</v>
      </c>
      <c r="Q657" s="79" t="s">
        <v>1988</v>
      </c>
      <c r="R657" s="291">
        <v>898722</v>
      </c>
      <c r="U657" s="1056"/>
      <c r="V657" s="1056"/>
      <c r="W657" s="1056"/>
    </row>
    <row r="658" spans="1:23" s="106" customFormat="1" ht="28.5">
      <c r="A658" s="800">
        <v>8</v>
      </c>
      <c r="B658" s="1311">
        <v>39955</v>
      </c>
      <c r="C658" s="1301" t="s">
        <v>690</v>
      </c>
      <c r="D658" s="1301" t="s">
        <v>697</v>
      </c>
      <c r="E658" s="1302" t="s">
        <v>847</v>
      </c>
      <c r="F658" s="109" t="s">
        <v>1113</v>
      </c>
      <c r="G658" s="86">
        <v>6349000</v>
      </c>
      <c r="H658" s="97" t="s">
        <v>13</v>
      </c>
      <c r="I658" s="360"/>
      <c r="J658" s="98"/>
      <c r="K658" s="1323"/>
      <c r="L658" s="1325"/>
      <c r="M658" s="76"/>
      <c r="N658" s="1325"/>
      <c r="O658" s="1312"/>
      <c r="P658" s="99"/>
      <c r="Q658" s="79"/>
      <c r="R658" s="291"/>
      <c r="U658" s="1056"/>
      <c r="V658" s="1056"/>
      <c r="W658" s="1056"/>
    </row>
    <row r="659" spans="1:23" s="106" customFormat="1" ht="28.5">
      <c r="A659" s="800">
        <v>8</v>
      </c>
      <c r="B659" s="1311">
        <v>39955</v>
      </c>
      <c r="C659" s="1301" t="s">
        <v>691</v>
      </c>
      <c r="D659" s="1301" t="s">
        <v>698</v>
      </c>
      <c r="E659" s="1302" t="s">
        <v>742</v>
      </c>
      <c r="F659" s="109" t="s">
        <v>1113</v>
      </c>
      <c r="G659" s="86">
        <v>2993000</v>
      </c>
      <c r="H659" s="97" t="s">
        <v>13</v>
      </c>
      <c r="I659" s="360"/>
      <c r="J659" s="98"/>
      <c r="K659" s="1323"/>
      <c r="L659" s="1325"/>
      <c r="M659" s="76"/>
      <c r="N659" s="1325"/>
      <c r="O659" s="1312"/>
      <c r="P659" s="99"/>
      <c r="Q659" s="79"/>
      <c r="R659" s="291"/>
      <c r="U659" s="1056"/>
      <c r="V659" s="1056"/>
      <c r="W659" s="1056"/>
    </row>
    <row r="660" spans="1:23" s="106" customFormat="1" ht="30.75">
      <c r="A660" s="800" t="s">
        <v>2110</v>
      </c>
      <c r="B660" s="1311">
        <v>39955</v>
      </c>
      <c r="C660" s="1301" t="s">
        <v>702</v>
      </c>
      <c r="D660" s="1301" t="s">
        <v>951</v>
      </c>
      <c r="E660" s="1302" t="s">
        <v>742</v>
      </c>
      <c r="F660" s="109" t="s">
        <v>1113</v>
      </c>
      <c r="G660" s="86">
        <v>20445000</v>
      </c>
      <c r="H660" s="97" t="s">
        <v>13</v>
      </c>
      <c r="I660" s="59">
        <v>41117</v>
      </c>
      <c r="J660" s="98">
        <v>111</v>
      </c>
      <c r="K660" s="1323">
        <v>14780661.640000001</v>
      </c>
      <c r="L660" s="65">
        <v>0</v>
      </c>
      <c r="M660" s="456" t="s">
        <v>1281</v>
      </c>
      <c r="N660" s="77">
        <v>41117</v>
      </c>
      <c r="O660" s="1312" t="s">
        <v>1281</v>
      </c>
      <c r="P660" s="99">
        <v>7</v>
      </c>
      <c r="Q660" s="79" t="s">
        <v>1988</v>
      </c>
      <c r="R660" s="1198">
        <v>779576.49</v>
      </c>
      <c r="U660" s="1056"/>
      <c r="V660" s="1056"/>
      <c r="W660" s="1056"/>
    </row>
    <row r="661" spans="1:23" s="106" customFormat="1" ht="30.75">
      <c r="A661" s="800">
        <v>8</v>
      </c>
      <c r="B661" s="1311">
        <v>39955</v>
      </c>
      <c r="C661" s="1301" t="s">
        <v>692</v>
      </c>
      <c r="D661" s="1301" t="s">
        <v>699</v>
      </c>
      <c r="E661" s="1302" t="s">
        <v>787</v>
      </c>
      <c r="F661" s="109" t="s">
        <v>1113</v>
      </c>
      <c r="G661" s="86">
        <v>14400000</v>
      </c>
      <c r="H661" s="97" t="s">
        <v>13</v>
      </c>
      <c r="I661" s="360">
        <v>41093</v>
      </c>
      <c r="J661" s="98">
        <v>4</v>
      </c>
      <c r="K661" s="1323">
        <v>14400000</v>
      </c>
      <c r="L661" s="65">
        <f>IF($K661&lt;&gt;0,$G661-$K661,"")</f>
        <v>0</v>
      </c>
      <c r="M661" s="456" t="s">
        <v>1281</v>
      </c>
      <c r="N661" s="110">
        <v>41093</v>
      </c>
      <c r="O661" s="1312" t="s">
        <v>1281</v>
      </c>
      <c r="P661" s="99">
        <v>7</v>
      </c>
      <c r="Q661" s="1326" t="s">
        <v>1283</v>
      </c>
      <c r="R661" s="291">
        <v>720000</v>
      </c>
      <c r="U661" s="1056"/>
      <c r="V661" s="1056"/>
      <c r="W661" s="1056"/>
    </row>
    <row r="662" spans="1:23">
      <c r="A662" s="800">
        <v>49</v>
      </c>
      <c r="B662" s="1311">
        <v>39962</v>
      </c>
      <c r="C662" s="1301" t="s">
        <v>576</v>
      </c>
      <c r="D662" s="1301" t="s">
        <v>577</v>
      </c>
      <c r="E662" s="1302" t="s">
        <v>776</v>
      </c>
      <c r="F662" s="109" t="s">
        <v>287</v>
      </c>
      <c r="G662" s="86">
        <v>19468000</v>
      </c>
      <c r="H662" s="1263" t="s">
        <v>13</v>
      </c>
      <c r="I662" s="360">
        <v>40801</v>
      </c>
      <c r="J662" s="98">
        <v>49</v>
      </c>
      <c r="K662" s="1323">
        <v>19468000</v>
      </c>
      <c r="L662" s="65">
        <f>IF($K662&lt;&gt;0,$G662-$K662,"")</f>
        <v>0</v>
      </c>
      <c r="M662" s="76" t="s">
        <v>1019</v>
      </c>
      <c r="N662" s="110">
        <v>40835</v>
      </c>
      <c r="O662" s="1312" t="s">
        <v>1019</v>
      </c>
      <c r="P662" s="99"/>
      <c r="Q662" s="79" t="s">
        <v>1283</v>
      </c>
      <c r="R662" s="291">
        <v>1100869.5</v>
      </c>
      <c r="U662" s="1056"/>
      <c r="V662" s="1056"/>
      <c r="W662" s="1056"/>
    </row>
    <row r="663" spans="1:23">
      <c r="A663" s="800">
        <v>2</v>
      </c>
      <c r="B663" s="1311">
        <v>39962</v>
      </c>
      <c r="C663" s="1301" t="s">
        <v>570</v>
      </c>
      <c r="D663" s="1301" t="s">
        <v>578</v>
      </c>
      <c r="E663" s="1302" t="s">
        <v>724</v>
      </c>
      <c r="F663" s="109" t="s">
        <v>242</v>
      </c>
      <c r="G663" s="86">
        <v>1800000</v>
      </c>
      <c r="H663" s="1263" t="s">
        <v>13</v>
      </c>
      <c r="I663" s="360">
        <v>40569</v>
      </c>
      <c r="J663" s="98">
        <v>4</v>
      </c>
      <c r="K663" s="1323">
        <v>1800000</v>
      </c>
      <c r="L663" s="65">
        <f>IF($K663&lt;&gt;0,$G663-$K663,"")</f>
        <v>0</v>
      </c>
      <c r="M663" s="76" t="s">
        <v>184</v>
      </c>
      <c r="N663" s="110">
        <v>40569</v>
      </c>
      <c r="O663" s="1312" t="s">
        <v>395</v>
      </c>
      <c r="P663" s="99" t="s">
        <v>188</v>
      </c>
      <c r="Q663" s="79" t="s">
        <v>1283</v>
      </c>
      <c r="R663" s="291">
        <v>90000</v>
      </c>
      <c r="U663" s="1056"/>
      <c r="V663" s="1056"/>
      <c r="W663" s="1056"/>
    </row>
    <row r="664" spans="1:23">
      <c r="A664" s="800" t="s">
        <v>1948</v>
      </c>
      <c r="B664" s="1311">
        <v>39962</v>
      </c>
      <c r="C664" s="1301" t="s">
        <v>585</v>
      </c>
      <c r="D664" s="1301" t="s">
        <v>579</v>
      </c>
      <c r="E664" s="1302" t="s">
        <v>722</v>
      </c>
      <c r="F664" s="109" t="s">
        <v>242</v>
      </c>
      <c r="G664" s="86">
        <v>4114000</v>
      </c>
      <c r="H664" s="1263" t="s">
        <v>13</v>
      </c>
      <c r="I664" s="360"/>
      <c r="J664" s="98"/>
      <c r="K664" s="1323"/>
      <c r="L664" s="1325"/>
      <c r="M664" s="76"/>
      <c r="N664" s="110"/>
      <c r="O664" s="1312"/>
      <c r="P664" s="99"/>
      <c r="Q664" s="79"/>
      <c r="R664" s="291"/>
      <c r="U664" s="1056"/>
      <c r="V664" s="1056"/>
      <c r="W664" s="1056"/>
    </row>
    <row r="665" spans="1:23">
      <c r="A665" s="800">
        <v>2</v>
      </c>
      <c r="B665" s="1311">
        <v>39962</v>
      </c>
      <c r="C665" s="1301" t="s">
        <v>571</v>
      </c>
      <c r="D665" s="1301" t="s">
        <v>580</v>
      </c>
      <c r="E665" s="1302" t="s">
        <v>742</v>
      </c>
      <c r="F665" s="109" t="s">
        <v>242</v>
      </c>
      <c r="G665" s="86">
        <v>24990000</v>
      </c>
      <c r="H665" s="1288" t="s">
        <v>13</v>
      </c>
      <c r="I665" s="360"/>
      <c r="J665" s="98"/>
      <c r="K665" s="1323"/>
      <c r="L665" s="1325"/>
      <c r="M665" s="76"/>
      <c r="N665" s="110"/>
      <c r="O665" s="1312"/>
      <c r="P665" s="99"/>
      <c r="Q665" s="79"/>
      <c r="R665" s="291"/>
      <c r="U665" s="1056"/>
      <c r="V665" s="1056"/>
      <c r="W665" s="1056"/>
    </row>
    <row r="666" spans="1:23">
      <c r="A666" s="800">
        <v>2</v>
      </c>
      <c r="B666" s="1311">
        <v>39962</v>
      </c>
      <c r="C666" s="1301" t="s">
        <v>572</v>
      </c>
      <c r="D666" s="1301" t="s">
        <v>581</v>
      </c>
      <c r="E666" s="1302" t="s">
        <v>749</v>
      </c>
      <c r="F666" s="109" t="s">
        <v>242</v>
      </c>
      <c r="G666" s="86">
        <v>3076000</v>
      </c>
      <c r="H666" s="97" t="s">
        <v>13</v>
      </c>
      <c r="I666" s="360"/>
      <c r="J666" s="98"/>
      <c r="K666" s="1323"/>
      <c r="L666" s="1325"/>
      <c r="M666" s="76"/>
      <c r="N666" s="110"/>
      <c r="O666" s="1312"/>
      <c r="P666" s="99"/>
      <c r="Q666" s="79"/>
      <c r="R666" s="291"/>
      <c r="U666" s="1056"/>
      <c r="V666" s="1056"/>
      <c r="W666" s="1056"/>
    </row>
    <row r="667" spans="1:23">
      <c r="A667" s="800" t="s">
        <v>1901</v>
      </c>
      <c r="B667" s="1311">
        <v>39962</v>
      </c>
      <c r="C667" s="1301" t="s">
        <v>573</v>
      </c>
      <c r="D667" s="1301" t="s">
        <v>582</v>
      </c>
      <c r="E667" s="1302" t="s">
        <v>847</v>
      </c>
      <c r="F667" s="109" t="s">
        <v>242</v>
      </c>
      <c r="G667" s="86">
        <v>12000000</v>
      </c>
      <c r="H667" s="97" t="s">
        <v>13</v>
      </c>
      <c r="I667" s="360">
        <v>40787</v>
      </c>
      <c r="J667" s="98">
        <v>49</v>
      </c>
      <c r="K667" s="1323">
        <v>12000000</v>
      </c>
      <c r="L667" s="65">
        <f>IF($K667&lt;&gt;0,$G667-$K667,"")</f>
        <v>0</v>
      </c>
      <c r="M667" s="76" t="s">
        <v>184</v>
      </c>
      <c r="N667" s="110">
        <v>40787</v>
      </c>
      <c r="O667" s="1312" t="s">
        <v>395</v>
      </c>
      <c r="P667" s="99" t="s">
        <v>188</v>
      </c>
      <c r="Q667" s="79" t="s">
        <v>1283</v>
      </c>
      <c r="R667" s="291">
        <v>600000</v>
      </c>
      <c r="U667" s="1056"/>
      <c r="V667" s="1056"/>
      <c r="W667" s="1056"/>
    </row>
    <row r="668" spans="1:23" s="106" customFormat="1" ht="28.5">
      <c r="A668" s="800">
        <v>8</v>
      </c>
      <c r="B668" s="1311">
        <v>39962</v>
      </c>
      <c r="C668" s="1279" t="s">
        <v>574</v>
      </c>
      <c r="D668" s="1301" t="s">
        <v>583</v>
      </c>
      <c r="E668" s="1302" t="s">
        <v>864</v>
      </c>
      <c r="F668" s="109" t="s">
        <v>1113</v>
      </c>
      <c r="G668" s="86">
        <v>3942000</v>
      </c>
      <c r="H668" s="97" t="s">
        <v>13</v>
      </c>
      <c r="I668" s="360"/>
      <c r="J668" s="98"/>
      <c r="K668" s="1323"/>
      <c r="L668" s="113"/>
      <c r="M668" s="114"/>
      <c r="N668" s="110"/>
      <c r="O668" s="1312"/>
      <c r="P668" s="99"/>
      <c r="Q668" s="79"/>
      <c r="R668" s="291"/>
      <c r="U668" s="1056"/>
      <c r="V668" s="1056"/>
      <c r="W668" s="1056"/>
    </row>
    <row r="669" spans="1:23" s="106" customFormat="1" ht="28.5">
      <c r="A669" s="800">
        <v>8</v>
      </c>
      <c r="B669" s="115">
        <v>39962</v>
      </c>
      <c r="C669" s="1279" t="s">
        <v>575</v>
      </c>
      <c r="D669" s="1301" t="s">
        <v>584</v>
      </c>
      <c r="E669" s="1302" t="s">
        <v>729</v>
      </c>
      <c r="F669" s="109" t="s">
        <v>1113</v>
      </c>
      <c r="G669" s="86">
        <v>19817000</v>
      </c>
      <c r="H669" s="97" t="s">
        <v>13</v>
      </c>
      <c r="I669" s="360"/>
      <c r="J669" s="98"/>
      <c r="K669" s="1323"/>
      <c r="L669" s="113"/>
      <c r="M669" s="114"/>
      <c r="N669" s="110"/>
      <c r="O669" s="1312"/>
      <c r="P669" s="99"/>
      <c r="Q669" s="79"/>
      <c r="R669" s="291"/>
      <c r="U669" s="1056"/>
      <c r="V669" s="1056"/>
      <c r="W669" s="1056"/>
    </row>
    <row r="670" spans="1:23">
      <c r="A670" s="800">
        <v>2</v>
      </c>
      <c r="B670" s="115">
        <v>39969</v>
      </c>
      <c r="C670" s="1279" t="s">
        <v>411</v>
      </c>
      <c r="D670" s="1301" t="s">
        <v>414</v>
      </c>
      <c r="E670" s="1302" t="s">
        <v>740</v>
      </c>
      <c r="F670" s="109" t="s">
        <v>242</v>
      </c>
      <c r="G670" s="86">
        <v>5000000</v>
      </c>
      <c r="H670" s="97" t="s">
        <v>13</v>
      </c>
      <c r="I670" s="360"/>
      <c r="J670" s="98"/>
      <c r="K670" s="1323"/>
      <c r="L670" s="113"/>
      <c r="M670" s="114"/>
      <c r="N670" s="110"/>
      <c r="O670" s="1312"/>
      <c r="P670" s="99"/>
      <c r="Q670" s="79"/>
      <c r="R670" s="291"/>
      <c r="U670" s="1056"/>
      <c r="V670" s="1056"/>
      <c r="W670" s="1056"/>
    </row>
    <row r="671" spans="1:23" s="106" customFormat="1" ht="28.5">
      <c r="A671" s="1258">
        <v>8</v>
      </c>
      <c r="B671" s="116">
        <v>39969</v>
      </c>
      <c r="C671" s="1279" t="s">
        <v>412</v>
      </c>
      <c r="D671" s="1301" t="s">
        <v>667</v>
      </c>
      <c r="E671" s="1302" t="s">
        <v>864</v>
      </c>
      <c r="F671" s="109" t="s">
        <v>1113</v>
      </c>
      <c r="G671" s="86">
        <v>17969000</v>
      </c>
      <c r="H671" s="97" t="s">
        <v>13</v>
      </c>
      <c r="I671" s="360"/>
      <c r="J671" s="98"/>
      <c r="K671" s="1323"/>
      <c r="L671" s="113"/>
      <c r="M671" s="114"/>
      <c r="N671" s="110"/>
      <c r="O671" s="1312"/>
      <c r="P671" s="99"/>
      <c r="Q671" s="79"/>
      <c r="R671" s="291"/>
      <c r="U671" s="1056"/>
      <c r="V671" s="1056"/>
      <c r="W671" s="1056"/>
    </row>
    <row r="672" spans="1:23" s="106" customFormat="1" ht="28.5">
      <c r="A672" s="1258" t="s">
        <v>415</v>
      </c>
      <c r="B672" s="116">
        <v>39969</v>
      </c>
      <c r="C672" s="1301" t="s">
        <v>413</v>
      </c>
      <c r="D672" s="1301" t="s">
        <v>608</v>
      </c>
      <c r="E672" s="1302" t="s">
        <v>729</v>
      </c>
      <c r="F672" s="109" t="s">
        <v>1113</v>
      </c>
      <c r="G672" s="86">
        <v>17300000</v>
      </c>
      <c r="H672" s="97" t="s">
        <v>13</v>
      </c>
      <c r="I672" s="360"/>
      <c r="J672" s="98"/>
      <c r="K672" s="1323"/>
      <c r="L672" s="113"/>
      <c r="M672" s="114"/>
      <c r="N672" s="110"/>
      <c r="O672" s="1312"/>
      <c r="P672" s="99"/>
      <c r="Q672" s="79"/>
      <c r="R672" s="291"/>
      <c r="U672" s="1056"/>
      <c r="V672" s="1056"/>
      <c r="W672" s="1056"/>
    </row>
    <row r="673" spans="1:23" ht="28.5">
      <c r="A673" s="1266" t="s">
        <v>1934</v>
      </c>
      <c r="B673" s="116">
        <v>39976</v>
      </c>
      <c r="C673" s="1300" t="s">
        <v>1932</v>
      </c>
      <c r="D673" s="1301" t="s">
        <v>1933</v>
      </c>
      <c r="E673" s="1302" t="s">
        <v>763</v>
      </c>
      <c r="F673" s="109" t="s">
        <v>242</v>
      </c>
      <c r="G673" s="86">
        <v>2892000</v>
      </c>
      <c r="H673" s="97" t="s">
        <v>13</v>
      </c>
      <c r="I673" s="360">
        <v>40905</v>
      </c>
      <c r="J673" s="98">
        <v>4</v>
      </c>
      <c r="K673" s="1323">
        <v>2892000</v>
      </c>
      <c r="L673" s="65">
        <f>IF($K673&lt;&gt;0,$G673-$K673,"")</f>
        <v>0</v>
      </c>
      <c r="M673" s="534" t="s">
        <v>184</v>
      </c>
      <c r="N673" s="110">
        <v>40905</v>
      </c>
      <c r="O673" s="1312" t="s">
        <v>395</v>
      </c>
      <c r="P673" s="99" t="s">
        <v>188</v>
      </c>
      <c r="Q673" s="263" t="s">
        <v>1283</v>
      </c>
      <c r="R673" s="291">
        <v>145000</v>
      </c>
      <c r="U673" s="1056"/>
      <c r="V673" s="1056"/>
      <c r="W673" s="1056"/>
    </row>
    <row r="674" spans="1:23" s="380" customFormat="1" ht="33">
      <c r="A674" s="1266" t="s">
        <v>1542</v>
      </c>
      <c r="B674" s="350">
        <v>39976</v>
      </c>
      <c r="C674" s="1300" t="s">
        <v>245</v>
      </c>
      <c r="D674" s="1300" t="s">
        <v>1103</v>
      </c>
      <c r="E674" s="1303" t="s">
        <v>801</v>
      </c>
      <c r="F674" s="109" t="s">
        <v>242</v>
      </c>
      <c r="G674" s="352">
        <v>6000000</v>
      </c>
      <c r="H674" s="353" t="s">
        <v>13</v>
      </c>
      <c r="I674" s="603">
        <v>40450</v>
      </c>
      <c r="J674" s="384">
        <v>4</v>
      </c>
      <c r="K674" s="486">
        <v>6000000</v>
      </c>
      <c r="L674" s="65">
        <f>IF($K674&lt;&gt;0,$G674-$K674,"")</f>
        <v>0</v>
      </c>
      <c r="M674" s="534" t="s">
        <v>184</v>
      </c>
      <c r="N674" s="398">
        <v>40450</v>
      </c>
      <c r="O674" s="1312" t="s">
        <v>395</v>
      </c>
      <c r="P674" s="385" t="s">
        <v>1591</v>
      </c>
      <c r="Q674" s="263" t="s">
        <v>1283</v>
      </c>
      <c r="R674" s="291">
        <v>245000</v>
      </c>
      <c r="U674" s="1056"/>
      <c r="V674" s="1056"/>
      <c r="W674" s="1056"/>
    </row>
    <row r="675" spans="1:23">
      <c r="A675" s="1258">
        <v>2</v>
      </c>
      <c r="B675" s="116">
        <v>39976</v>
      </c>
      <c r="C675" s="1301" t="s">
        <v>246</v>
      </c>
      <c r="D675" s="1301" t="s">
        <v>250</v>
      </c>
      <c r="E675" s="1302" t="s">
        <v>801</v>
      </c>
      <c r="F675" s="109" t="s">
        <v>242</v>
      </c>
      <c r="G675" s="86">
        <v>2760000</v>
      </c>
      <c r="H675" s="97" t="s">
        <v>13</v>
      </c>
      <c r="I675" s="360"/>
      <c r="J675" s="98"/>
      <c r="K675" s="1323"/>
      <c r="L675" s="113"/>
      <c r="M675" s="114"/>
      <c r="N675" s="110"/>
      <c r="O675" s="1312"/>
      <c r="P675" s="99"/>
      <c r="Q675" s="79"/>
      <c r="R675" s="291"/>
      <c r="U675" s="1056"/>
      <c r="V675" s="1056"/>
      <c r="W675" s="1056"/>
    </row>
    <row r="676" spans="1:23">
      <c r="A676" s="1258" t="s">
        <v>258</v>
      </c>
      <c r="B676" s="116">
        <v>39976</v>
      </c>
      <c r="C676" s="1301" t="s">
        <v>247</v>
      </c>
      <c r="D676" s="1301" t="s">
        <v>251</v>
      </c>
      <c r="E676" s="1302" t="s">
        <v>948</v>
      </c>
      <c r="F676" s="109" t="s">
        <v>242</v>
      </c>
      <c r="G676" s="86">
        <v>4700000</v>
      </c>
      <c r="H676" s="97" t="s">
        <v>13</v>
      </c>
      <c r="I676" s="360"/>
      <c r="J676" s="98"/>
      <c r="K676" s="1323"/>
      <c r="L676" s="113"/>
      <c r="M676" s="114"/>
      <c r="N676" s="110"/>
      <c r="O676" s="1312"/>
      <c r="P676" s="99"/>
      <c r="Q676" s="79"/>
      <c r="R676" s="291"/>
      <c r="U676" s="1056"/>
      <c r="V676" s="1056"/>
      <c r="W676" s="1056"/>
    </row>
    <row r="677" spans="1:23">
      <c r="A677" s="1258" t="s">
        <v>1901</v>
      </c>
      <c r="B677" s="116">
        <v>39976</v>
      </c>
      <c r="C677" s="1301" t="s">
        <v>248</v>
      </c>
      <c r="D677" s="1301" t="s">
        <v>252</v>
      </c>
      <c r="E677" s="1302" t="s">
        <v>763</v>
      </c>
      <c r="F677" s="109" t="s">
        <v>242</v>
      </c>
      <c r="G677" s="86">
        <v>4000000</v>
      </c>
      <c r="H677" s="97" t="s">
        <v>13</v>
      </c>
      <c r="I677" s="360">
        <v>40780</v>
      </c>
      <c r="J677" s="98">
        <v>49</v>
      </c>
      <c r="K677" s="1323">
        <v>4000000</v>
      </c>
      <c r="L677" s="65">
        <f>IF($K677&lt;&gt;0,$G677-$K677,"")</f>
        <v>0</v>
      </c>
      <c r="M677" s="534" t="s">
        <v>184</v>
      </c>
      <c r="N677" s="110">
        <v>40780</v>
      </c>
      <c r="O677" s="1312" t="s">
        <v>395</v>
      </c>
      <c r="P677" s="99" t="s">
        <v>188</v>
      </c>
      <c r="Q677" s="79" t="s">
        <v>1283</v>
      </c>
      <c r="R677" s="291">
        <v>200000</v>
      </c>
      <c r="U677" s="1056"/>
      <c r="V677" s="1056"/>
      <c r="W677" s="1056"/>
    </row>
    <row r="678" spans="1:23" s="106" customFormat="1" ht="30.75">
      <c r="A678" s="1258" t="s">
        <v>1926</v>
      </c>
      <c r="B678" s="116">
        <v>39976</v>
      </c>
      <c r="C678" s="1301" t="s">
        <v>255</v>
      </c>
      <c r="D678" s="1301" t="s">
        <v>253</v>
      </c>
      <c r="E678" s="1302" t="s">
        <v>758</v>
      </c>
      <c r="F678" s="109" t="s">
        <v>1113</v>
      </c>
      <c r="G678" s="86">
        <v>3756000</v>
      </c>
      <c r="H678" s="97" t="s">
        <v>13</v>
      </c>
      <c r="I678" s="360">
        <v>40808</v>
      </c>
      <c r="J678" s="98">
        <v>49</v>
      </c>
      <c r="K678" s="1323">
        <v>3756000</v>
      </c>
      <c r="L678" s="65">
        <f>IF($K678&lt;&gt;0,$G678-$K678,"")</f>
        <v>0</v>
      </c>
      <c r="M678" s="456" t="s">
        <v>1281</v>
      </c>
      <c r="N678" s="110">
        <v>40808</v>
      </c>
      <c r="O678" s="1312" t="s">
        <v>1281</v>
      </c>
      <c r="P678" s="99">
        <v>7</v>
      </c>
      <c r="Q678" s="1326" t="s">
        <v>1283</v>
      </c>
      <c r="R678" s="291">
        <v>113000</v>
      </c>
      <c r="U678" s="1056"/>
      <c r="V678" s="1056"/>
      <c r="W678" s="1056"/>
    </row>
    <row r="679" spans="1:23" s="106" customFormat="1" ht="30.75">
      <c r="A679" s="1258">
        <v>8</v>
      </c>
      <c r="B679" s="116">
        <v>39976</v>
      </c>
      <c r="C679" s="1301" t="s">
        <v>249</v>
      </c>
      <c r="D679" s="1301" t="s">
        <v>254</v>
      </c>
      <c r="E679" s="1302" t="s">
        <v>738</v>
      </c>
      <c r="F679" s="109" t="s">
        <v>1113</v>
      </c>
      <c r="G679" s="86">
        <v>15000000</v>
      </c>
      <c r="H679" s="97" t="s">
        <v>13</v>
      </c>
      <c r="I679" s="360">
        <v>41066</v>
      </c>
      <c r="J679" s="98">
        <v>4</v>
      </c>
      <c r="K679" s="1323">
        <v>10500000</v>
      </c>
      <c r="L679" s="1192">
        <f>G679-K679</f>
        <v>4500000</v>
      </c>
      <c r="M679" s="111" t="s">
        <v>1281</v>
      </c>
      <c r="N679" s="110"/>
      <c r="O679" s="1312"/>
      <c r="P679" s="99"/>
      <c r="Q679" s="79"/>
      <c r="R679" s="291"/>
      <c r="U679" s="1056"/>
      <c r="V679" s="1056"/>
      <c r="W679" s="1056"/>
    </row>
    <row r="680" spans="1:23">
      <c r="A680" s="1258" t="s">
        <v>1901</v>
      </c>
      <c r="B680" s="116">
        <v>39983</v>
      </c>
      <c r="C680" s="1301" t="s">
        <v>260</v>
      </c>
      <c r="D680" s="1301" t="s">
        <v>268</v>
      </c>
      <c r="E680" s="1302" t="s">
        <v>722</v>
      </c>
      <c r="F680" s="109" t="s">
        <v>242</v>
      </c>
      <c r="G680" s="86">
        <v>3510000</v>
      </c>
      <c r="H680" s="97" t="s">
        <v>13</v>
      </c>
      <c r="I680" s="360">
        <v>40794</v>
      </c>
      <c r="J680" s="98">
        <v>49</v>
      </c>
      <c r="K680" s="1323">
        <v>3510000</v>
      </c>
      <c r="L680" s="65">
        <f>IF($K680&lt;&gt;0,$G680-$K680,"")</f>
        <v>0</v>
      </c>
      <c r="M680" s="534" t="s">
        <v>184</v>
      </c>
      <c r="N680" s="110">
        <v>40794</v>
      </c>
      <c r="O680" s="1312" t="s">
        <v>395</v>
      </c>
      <c r="P680" s="99" t="s">
        <v>188</v>
      </c>
      <c r="Q680" s="79" t="s">
        <v>1283</v>
      </c>
      <c r="R680" s="291">
        <v>176000</v>
      </c>
      <c r="U680" s="1056"/>
      <c r="V680" s="1056"/>
      <c r="W680" s="1056"/>
    </row>
    <row r="681" spans="1:23">
      <c r="A681" s="1258" t="s">
        <v>258</v>
      </c>
      <c r="B681" s="116">
        <v>39983</v>
      </c>
      <c r="C681" s="1301" t="s">
        <v>267</v>
      </c>
      <c r="D681" s="1301" t="s">
        <v>269</v>
      </c>
      <c r="E681" s="1302" t="s">
        <v>787</v>
      </c>
      <c r="F681" s="109" t="s">
        <v>242</v>
      </c>
      <c r="G681" s="86">
        <v>8900000</v>
      </c>
      <c r="H681" s="97" t="s">
        <v>13</v>
      </c>
      <c r="I681" s="360"/>
      <c r="J681" s="98"/>
      <c r="K681" s="1323"/>
      <c r="L681" s="113"/>
      <c r="M681" s="114"/>
      <c r="N681" s="110"/>
      <c r="O681" s="1312"/>
      <c r="P681" s="99"/>
      <c r="Q681" s="79"/>
      <c r="R681" s="291"/>
      <c r="U681" s="1056"/>
      <c r="V681" s="1056"/>
      <c r="W681" s="1056"/>
    </row>
    <row r="682" spans="1:23" s="106" customFormat="1" ht="28.5">
      <c r="A682" s="1258">
        <v>8</v>
      </c>
      <c r="B682" s="116">
        <v>39983</v>
      </c>
      <c r="C682" s="1301" t="s">
        <v>261</v>
      </c>
      <c r="D682" s="1301" t="s">
        <v>270</v>
      </c>
      <c r="E682" s="1302" t="s">
        <v>722</v>
      </c>
      <c r="F682" s="109" t="s">
        <v>1113</v>
      </c>
      <c r="G682" s="86">
        <v>2639000</v>
      </c>
      <c r="H682" s="97" t="s">
        <v>13</v>
      </c>
      <c r="I682" s="360"/>
      <c r="J682" s="98"/>
      <c r="K682" s="1323"/>
      <c r="L682" s="113"/>
      <c r="M682" s="114"/>
      <c r="N682" s="110"/>
      <c r="O682" s="1312"/>
      <c r="P682" s="99"/>
      <c r="Q682" s="79"/>
      <c r="R682" s="291"/>
      <c r="U682" s="1056"/>
      <c r="V682" s="1056"/>
      <c r="W682" s="1056"/>
    </row>
    <row r="683" spans="1:23" s="106" customFormat="1" ht="28.5">
      <c r="A683" s="1258" t="s">
        <v>415</v>
      </c>
      <c r="B683" s="116">
        <v>39983</v>
      </c>
      <c r="C683" s="1301" t="s">
        <v>265</v>
      </c>
      <c r="D683" s="1301" t="s">
        <v>271</v>
      </c>
      <c r="E683" s="1302" t="s">
        <v>811</v>
      </c>
      <c r="F683" s="109" t="s">
        <v>1113</v>
      </c>
      <c r="G683" s="86">
        <v>6400000</v>
      </c>
      <c r="H683" s="97" t="s">
        <v>13</v>
      </c>
      <c r="I683" s="360"/>
      <c r="J683" s="98"/>
      <c r="K683" s="1323"/>
      <c r="L683" s="113"/>
      <c r="M683" s="114"/>
      <c r="N683" s="110"/>
      <c r="O683" s="1312"/>
      <c r="P683" s="99"/>
      <c r="Q683" s="79"/>
      <c r="R683" s="291"/>
      <c r="U683" s="1056"/>
      <c r="V683" s="1056"/>
      <c r="W683" s="1056"/>
    </row>
    <row r="684" spans="1:23" s="106" customFormat="1" ht="28.5">
      <c r="A684" s="1258">
        <v>8</v>
      </c>
      <c r="B684" s="116">
        <v>39983</v>
      </c>
      <c r="C684" s="1301" t="s">
        <v>266</v>
      </c>
      <c r="D684" s="1301" t="s">
        <v>857</v>
      </c>
      <c r="E684" s="1302" t="s">
        <v>798</v>
      </c>
      <c r="F684" s="109" t="s">
        <v>1113</v>
      </c>
      <c r="G684" s="86">
        <v>12000000</v>
      </c>
      <c r="H684" s="97" t="s">
        <v>13</v>
      </c>
      <c r="I684" s="360"/>
      <c r="J684" s="98"/>
      <c r="K684" s="1323"/>
      <c r="L684" s="113"/>
      <c r="M684" s="114"/>
      <c r="N684" s="110"/>
      <c r="O684" s="1312"/>
      <c r="P684" s="99"/>
      <c r="Q684" s="79"/>
      <c r="R684" s="291"/>
      <c r="U684" s="1056"/>
      <c r="V684" s="1056"/>
      <c r="W684" s="1056"/>
    </row>
    <row r="685" spans="1:23" s="106" customFormat="1" ht="28.5">
      <c r="A685" s="1258">
        <v>8</v>
      </c>
      <c r="B685" s="116">
        <v>39983</v>
      </c>
      <c r="C685" s="1301" t="s">
        <v>262</v>
      </c>
      <c r="D685" s="1301" t="s">
        <v>385</v>
      </c>
      <c r="E685" s="1302" t="s">
        <v>758</v>
      </c>
      <c r="F685" s="109" t="s">
        <v>1113</v>
      </c>
      <c r="G685" s="86">
        <v>12000000</v>
      </c>
      <c r="H685" s="97" t="s">
        <v>13</v>
      </c>
      <c r="I685" s="360"/>
      <c r="J685" s="98"/>
      <c r="K685" s="1323"/>
      <c r="L685" s="113"/>
      <c r="M685" s="114"/>
      <c r="N685" s="110"/>
      <c r="O685" s="1312"/>
      <c r="P685" s="99"/>
      <c r="Q685" s="79"/>
      <c r="R685" s="291"/>
      <c r="U685" s="1056"/>
      <c r="V685" s="1056"/>
      <c r="W685" s="1056"/>
    </row>
    <row r="686" spans="1:23" s="106" customFormat="1" ht="28.5">
      <c r="A686" s="1258">
        <v>8</v>
      </c>
      <c r="B686" s="116">
        <v>39983</v>
      </c>
      <c r="C686" s="1301" t="s">
        <v>263</v>
      </c>
      <c r="D686" s="1301" t="s">
        <v>272</v>
      </c>
      <c r="E686" s="1302" t="s">
        <v>998</v>
      </c>
      <c r="F686" s="109" t="s">
        <v>1113</v>
      </c>
      <c r="G686" s="86">
        <v>10000000</v>
      </c>
      <c r="H686" s="97" t="s">
        <v>13</v>
      </c>
      <c r="I686" s="360"/>
      <c r="J686" s="98"/>
      <c r="K686" s="1323"/>
      <c r="L686" s="113"/>
      <c r="M686" s="114"/>
      <c r="N686" s="110"/>
      <c r="O686" s="1312"/>
      <c r="P686" s="99"/>
      <c r="Q686" s="79"/>
      <c r="R686" s="291"/>
      <c r="U686" s="1056"/>
      <c r="V686" s="1056"/>
      <c r="W686" s="1056"/>
    </row>
    <row r="687" spans="1:23" s="106" customFormat="1" ht="28.5">
      <c r="A687" s="1258">
        <v>8</v>
      </c>
      <c r="B687" s="116">
        <v>39983</v>
      </c>
      <c r="C687" s="1301" t="s">
        <v>275</v>
      </c>
      <c r="D687" s="1301" t="s">
        <v>555</v>
      </c>
      <c r="E687" s="1302" t="s">
        <v>742</v>
      </c>
      <c r="F687" s="109" t="s">
        <v>1113</v>
      </c>
      <c r="G687" s="86">
        <v>2330000</v>
      </c>
      <c r="H687" s="97" t="s">
        <v>13</v>
      </c>
      <c r="I687" s="360"/>
      <c r="J687" s="98"/>
      <c r="K687" s="1323"/>
      <c r="L687" s="113"/>
      <c r="M687" s="114"/>
      <c r="N687" s="115"/>
      <c r="O687" s="1312"/>
      <c r="P687" s="99"/>
      <c r="Q687" s="79"/>
      <c r="R687" s="291"/>
      <c r="U687" s="1056"/>
      <c r="V687" s="1056"/>
      <c r="W687" s="1056"/>
    </row>
    <row r="688" spans="1:23" ht="28.5">
      <c r="A688" s="1266" t="s">
        <v>1453</v>
      </c>
      <c r="B688" s="350">
        <v>39983</v>
      </c>
      <c r="C688" s="1300" t="s">
        <v>276</v>
      </c>
      <c r="D688" s="1300" t="s">
        <v>273</v>
      </c>
      <c r="E688" s="1303" t="s">
        <v>798</v>
      </c>
      <c r="F688" s="351" t="s">
        <v>277</v>
      </c>
      <c r="G688" s="352">
        <v>11926000</v>
      </c>
      <c r="H688" s="353" t="s">
        <v>13</v>
      </c>
      <c r="I688" s="354">
        <v>40389</v>
      </c>
      <c r="J688" s="355">
        <v>4</v>
      </c>
      <c r="K688" s="484">
        <v>11926000</v>
      </c>
      <c r="L688" s="65">
        <f>IF($K688&lt;&gt;0,$G688-$K688,"")</f>
        <v>0</v>
      </c>
      <c r="M688" s="356" t="s">
        <v>334</v>
      </c>
      <c r="N688" s="357" t="s">
        <v>334</v>
      </c>
      <c r="O688" s="1312" t="s">
        <v>334</v>
      </c>
      <c r="P688" s="358"/>
      <c r="Q688" s="1195" t="s">
        <v>1226</v>
      </c>
      <c r="R688" s="291" t="s">
        <v>334</v>
      </c>
      <c r="U688" s="1056"/>
      <c r="V688" s="1056"/>
      <c r="W688" s="1056"/>
    </row>
    <row r="689" spans="1:23" s="106" customFormat="1" ht="28.5">
      <c r="A689" s="1258">
        <v>8</v>
      </c>
      <c r="B689" s="116">
        <v>39983</v>
      </c>
      <c r="C689" s="1301" t="s">
        <v>264</v>
      </c>
      <c r="D689" s="1301" t="s">
        <v>274</v>
      </c>
      <c r="E689" s="1302" t="s">
        <v>722</v>
      </c>
      <c r="F689" s="109" t="s">
        <v>1113</v>
      </c>
      <c r="G689" s="86">
        <v>15000000</v>
      </c>
      <c r="H689" s="97" t="s">
        <v>13</v>
      </c>
      <c r="I689" s="360"/>
      <c r="J689" s="98"/>
      <c r="K689" s="1323"/>
      <c r="L689" s="113"/>
      <c r="M689" s="114"/>
      <c r="N689" s="115"/>
      <c r="O689" s="1312"/>
      <c r="P689" s="99"/>
      <c r="Q689" s="79"/>
      <c r="R689" s="291"/>
      <c r="U689" s="1056"/>
      <c r="V689" s="1056"/>
      <c r="W689" s="1056"/>
    </row>
    <row r="690" spans="1:23">
      <c r="A690" s="1258"/>
      <c r="B690" s="116">
        <v>39990</v>
      </c>
      <c r="C690" s="1301" t="s">
        <v>155</v>
      </c>
      <c r="D690" s="1301" t="s">
        <v>168</v>
      </c>
      <c r="E690" s="1302" t="s">
        <v>843</v>
      </c>
      <c r="F690" s="109" t="s">
        <v>287</v>
      </c>
      <c r="G690" s="86">
        <v>3400000000</v>
      </c>
      <c r="H690" s="97" t="s">
        <v>13</v>
      </c>
      <c r="I690" s="360">
        <v>40268</v>
      </c>
      <c r="J690" s="98">
        <v>4</v>
      </c>
      <c r="K690" s="1323">
        <v>3400000000</v>
      </c>
      <c r="L690" s="65">
        <f>IF($K690&lt;&gt;0,$G690-$K690,"")</f>
        <v>0</v>
      </c>
      <c r="M690" s="114" t="s">
        <v>1019</v>
      </c>
      <c r="N690" s="115">
        <v>40442</v>
      </c>
      <c r="O690" s="1312" t="s">
        <v>1019</v>
      </c>
      <c r="P690" s="99"/>
      <c r="Q690" s="79" t="s">
        <v>1284</v>
      </c>
      <c r="R690" s="291">
        <v>706264559.88999999</v>
      </c>
      <c r="U690" s="1056"/>
      <c r="V690" s="1056"/>
      <c r="W690" s="1056"/>
    </row>
    <row r="691" spans="1:23" ht="42.75">
      <c r="A691" s="1266" t="s">
        <v>1924</v>
      </c>
      <c r="B691" s="116">
        <v>39990</v>
      </c>
      <c r="C691" s="1300" t="s">
        <v>1660</v>
      </c>
      <c r="D691" s="1301" t="s">
        <v>446</v>
      </c>
      <c r="E691" s="1302" t="s">
        <v>806</v>
      </c>
      <c r="F691" s="109" t="s">
        <v>242</v>
      </c>
      <c r="G691" s="86">
        <v>3000000</v>
      </c>
      <c r="H691" s="97" t="s">
        <v>13</v>
      </c>
      <c r="I691" s="360">
        <v>40780</v>
      </c>
      <c r="J691" s="98">
        <v>49</v>
      </c>
      <c r="K691" s="1323">
        <v>3000000</v>
      </c>
      <c r="L691" s="65">
        <f t="shared" ref="L691:L708" si="19">IF($K691&lt;&gt;0,$G691-$K691,"")</f>
        <v>0</v>
      </c>
      <c r="M691" s="534" t="s">
        <v>184</v>
      </c>
      <c r="N691" s="115">
        <v>40780</v>
      </c>
      <c r="O691" s="1312" t="s">
        <v>395</v>
      </c>
      <c r="P691" s="99" t="s">
        <v>188</v>
      </c>
      <c r="Q691" s="79" t="s">
        <v>1283</v>
      </c>
      <c r="R691" s="291">
        <v>150000</v>
      </c>
      <c r="U691" s="1056"/>
      <c r="V691" s="1056"/>
      <c r="W691" s="1056"/>
    </row>
    <row r="692" spans="1:23">
      <c r="A692" s="1258" t="s">
        <v>258</v>
      </c>
      <c r="B692" s="116">
        <v>39990</v>
      </c>
      <c r="C692" s="1301" t="s">
        <v>161</v>
      </c>
      <c r="D692" s="1301" t="s">
        <v>169</v>
      </c>
      <c r="E692" s="1302" t="s">
        <v>738</v>
      </c>
      <c r="F692" s="109" t="s">
        <v>242</v>
      </c>
      <c r="G692" s="86">
        <v>5625000</v>
      </c>
      <c r="H692" s="97" t="s">
        <v>13</v>
      </c>
      <c r="I692" s="360"/>
      <c r="J692" s="98"/>
      <c r="K692" s="1323"/>
      <c r="L692" s="65" t="str">
        <f t="shared" si="19"/>
        <v/>
      </c>
      <c r="M692" s="114"/>
      <c r="N692" s="115"/>
      <c r="O692" s="1312"/>
      <c r="P692" s="99"/>
      <c r="Q692" s="79"/>
      <c r="R692" s="291"/>
      <c r="U692" s="1056"/>
      <c r="V692" s="1056"/>
      <c r="W692" s="1056"/>
    </row>
    <row r="693" spans="1:23">
      <c r="A693" s="1258">
        <v>2</v>
      </c>
      <c r="B693" s="116">
        <v>39990</v>
      </c>
      <c r="C693" s="1301" t="s">
        <v>160</v>
      </c>
      <c r="D693" s="1301" t="s">
        <v>450</v>
      </c>
      <c r="E693" s="1302" t="s">
        <v>806</v>
      </c>
      <c r="F693" s="109" t="s">
        <v>242</v>
      </c>
      <c r="G693" s="86">
        <v>21042000</v>
      </c>
      <c r="H693" s="97" t="s">
        <v>13</v>
      </c>
      <c r="I693" s="360"/>
      <c r="J693" s="98"/>
      <c r="K693" s="1323"/>
      <c r="L693" s="65" t="str">
        <f t="shared" si="19"/>
        <v/>
      </c>
      <c r="M693" s="114"/>
      <c r="N693" s="115"/>
      <c r="O693" s="1312"/>
      <c r="P693" s="99"/>
      <c r="Q693" s="79"/>
      <c r="R693" s="291"/>
      <c r="U693" s="1056"/>
      <c r="V693" s="1056"/>
      <c r="W693" s="1056"/>
    </row>
    <row r="694" spans="1:23" s="380" customFormat="1" ht="33">
      <c r="A694" s="1266" t="s">
        <v>1542</v>
      </c>
      <c r="B694" s="350">
        <v>39990</v>
      </c>
      <c r="C694" s="1300" t="s">
        <v>156</v>
      </c>
      <c r="D694" s="1300" t="s">
        <v>170</v>
      </c>
      <c r="E694" s="1303" t="s">
        <v>740</v>
      </c>
      <c r="F694" s="109" t="s">
        <v>242</v>
      </c>
      <c r="G694" s="352">
        <v>17388000</v>
      </c>
      <c r="H694" s="353" t="s">
        <v>13</v>
      </c>
      <c r="I694" s="603">
        <v>40450</v>
      </c>
      <c r="J694" s="384">
        <v>4</v>
      </c>
      <c r="K694" s="486">
        <v>17388000</v>
      </c>
      <c r="L694" s="65">
        <f>IF($K694&lt;&gt;0,$G694-$K694,"")</f>
        <v>0</v>
      </c>
      <c r="M694" s="534" t="s">
        <v>184</v>
      </c>
      <c r="N694" s="398">
        <v>40450</v>
      </c>
      <c r="O694" s="1312" t="s">
        <v>395</v>
      </c>
      <c r="P694" s="385" t="s">
        <v>1591</v>
      </c>
      <c r="Q694" s="263" t="s">
        <v>1283</v>
      </c>
      <c r="R694" s="291">
        <v>522000</v>
      </c>
      <c r="U694" s="1056"/>
      <c r="V694" s="1056"/>
      <c r="W694" s="1056"/>
    </row>
    <row r="695" spans="1:23">
      <c r="A695" s="1258">
        <v>2</v>
      </c>
      <c r="B695" s="116">
        <v>39990</v>
      </c>
      <c r="C695" s="1301" t="s">
        <v>157</v>
      </c>
      <c r="D695" s="1301" t="s">
        <v>171</v>
      </c>
      <c r="E695" s="1302" t="s">
        <v>761</v>
      </c>
      <c r="F695" s="109" t="s">
        <v>242</v>
      </c>
      <c r="G695" s="86">
        <v>3422000</v>
      </c>
      <c r="H695" s="97" t="s">
        <v>13</v>
      </c>
      <c r="I695" s="360"/>
      <c r="J695" s="98"/>
      <c r="K695" s="1323"/>
      <c r="L695" s="65" t="str">
        <f t="shared" si="19"/>
        <v/>
      </c>
      <c r="M695" s="114"/>
      <c r="N695" s="115"/>
      <c r="O695" s="1312"/>
      <c r="P695" s="99"/>
      <c r="Q695" s="79"/>
      <c r="R695" s="291"/>
      <c r="U695" s="1056"/>
      <c r="V695" s="1056"/>
      <c r="W695" s="1056"/>
    </row>
    <row r="696" spans="1:23">
      <c r="A696" s="1258" t="s">
        <v>1904</v>
      </c>
      <c r="B696" s="116">
        <v>39990</v>
      </c>
      <c r="C696" s="1301" t="s">
        <v>162</v>
      </c>
      <c r="D696" s="1301" t="s">
        <v>172</v>
      </c>
      <c r="E696" s="1302" t="s">
        <v>811</v>
      </c>
      <c r="F696" s="109" t="s">
        <v>242</v>
      </c>
      <c r="G696" s="86">
        <v>7500000</v>
      </c>
      <c r="H696" s="97" t="s">
        <v>13</v>
      </c>
      <c r="I696" s="360">
        <v>40773</v>
      </c>
      <c r="J696" s="98">
        <v>50</v>
      </c>
      <c r="K696" s="1323">
        <v>7500000</v>
      </c>
      <c r="L696" s="65">
        <f t="shared" si="19"/>
        <v>0</v>
      </c>
      <c r="M696" s="534" t="s">
        <v>184</v>
      </c>
      <c r="N696" s="115">
        <v>40773</v>
      </c>
      <c r="O696" s="1312" t="s">
        <v>395</v>
      </c>
      <c r="P696" s="99" t="s">
        <v>188</v>
      </c>
      <c r="Q696" s="79" t="s">
        <v>1283</v>
      </c>
      <c r="R696" s="291">
        <v>375000</v>
      </c>
      <c r="U696" s="1056"/>
      <c r="V696" s="1056"/>
      <c r="W696" s="1056"/>
    </row>
    <row r="697" spans="1:23">
      <c r="A697" s="1258" t="s">
        <v>258</v>
      </c>
      <c r="B697" s="116">
        <v>39990</v>
      </c>
      <c r="C697" s="1301" t="s">
        <v>158</v>
      </c>
      <c r="D697" s="1301" t="s">
        <v>173</v>
      </c>
      <c r="E697" s="1302" t="s">
        <v>614</v>
      </c>
      <c r="F697" s="109" t="s">
        <v>242</v>
      </c>
      <c r="G697" s="86">
        <v>1607000</v>
      </c>
      <c r="H697" s="97" t="s">
        <v>13</v>
      </c>
      <c r="I697" s="360"/>
      <c r="J697" s="98"/>
      <c r="K697" s="1323"/>
      <c r="L697" s="65" t="str">
        <f t="shared" si="19"/>
        <v/>
      </c>
      <c r="M697" s="114"/>
      <c r="N697" s="115"/>
      <c r="O697" s="1312"/>
      <c r="P697" s="99"/>
      <c r="Q697" s="79"/>
      <c r="R697" s="291"/>
      <c r="U697" s="1056"/>
      <c r="V697" s="1056"/>
      <c r="W697" s="1056"/>
    </row>
    <row r="698" spans="1:23" s="380" customFormat="1" ht="28.5">
      <c r="A698" s="1266" t="s">
        <v>1463</v>
      </c>
      <c r="B698" s="350">
        <v>39990</v>
      </c>
      <c r="C698" s="1300" t="s">
        <v>164</v>
      </c>
      <c r="D698" s="1300" t="s">
        <v>174</v>
      </c>
      <c r="E698" s="1303" t="s">
        <v>445</v>
      </c>
      <c r="F698" s="109" t="s">
        <v>244</v>
      </c>
      <c r="G698" s="352">
        <v>11735000</v>
      </c>
      <c r="H698" s="353" t="s">
        <v>13</v>
      </c>
      <c r="I698" s="603">
        <v>40410</v>
      </c>
      <c r="J698" s="384">
        <v>4</v>
      </c>
      <c r="K698" s="486">
        <v>11735000</v>
      </c>
      <c r="L698" s="65">
        <f>IF($K698&lt;&gt;0,$G698-$K698,"")</f>
        <v>0</v>
      </c>
      <c r="M698" s="114" t="s">
        <v>334</v>
      </c>
      <c r="N698" s="111" t="s">
        <v>334</v>
      </c>
      <c r="O698" s="1312" t="s">
        <v>334</v>
      </c>
      <c r="P698" s="385"/>
      <c r="Q698" s="263" t="s">
        <v>1226</v>
      </c>
      <c r="R698" s="291" t="s">
        <v>334</v>
      </c>
      <c r="U698" s="1056"/>
      <c r="V698" s="1056"/>
      <c r="W698" s="1056"/>
    </row>
    <row r="699" spans="1:23" ht="29.25" customHeight="1">
      <c r="A699" s="1266" t="s">
        <v>1662</v>
      </c>
      <c r="B699" s="116">
        <v>39990</v>
      </c>
      <c r="C699" s="1301" t="s">
        <v>163</v>
      </c>
      <c r="D699" s="1301" t="s">
        <v>660</v>
      </c>
      <c r="E699" s="1302" t="s">
        <v>722</v>
      </c>
      <c r="F699" s="109" t="s">
        <v>242</v>
      </c>
      <c r="G699" s="86">
        <v>74706000</v>
      </c>
      <c r="H699" s="97" t="s">
        <v>13</v>
      </c>
      <c r="I699" s="360"/>
      <c r="J699" s="98"/>
      <c r="K699" s="1323"/>
      <c r="L699" s="65" t="str">
        <f t="shared" si="19"/>
        <v/>
      </c>
      <c r="M699" s="114"/>
      <c r="N699" s="115"/>
      <c r="O699" s="1312"/>
      <c r="P699" s="99"/>
      <c r="Q699" s="79"/>
      <c r="R699" s="291"/>
      <c r="U699" s="1056"/>
      <c r="V699" s="1056"/>
      <c r="W699" s="1056"/>
    </row>
    <row r="700" spans="1:23" s="3" customFormat="1" ht="29.25" customHeight="1">
      <c r="A700" s="1266" t="s">
        <v>1662</v>
      </c>
      <c r="B700" s="116">
        <v>39990</v>
      </c>
      <c r="C700" s="1300" t="s">
        <v>1663</v>
      </c>
      <c r="D700" s="1301" t="s">
        <v>660</v>
      </c>
      <c r="E700" s="1302" t="s">
        <v>722</v>
      </c>
      <c r="F700" s="109" t="s">
        <v>242</v>
      </c>
      <c r="G700" s="86">
        <v>7186000</v>
      </c>
      <c r="H700" s="97" t="s">
        <v>13</v>
      </c>
      <c r="I700" s="360"/>
      <c r="J700" s="98"/>
      <c r="K700" s="1323"/>
      <c r="L700" s="65" t="str">
        <f t="shared" si="19"/>
        <v/>
      </c>
      <c r="M700" s="114"/>
      <c r="N700" s="115"/>
      <c r="O700" s="1312"/>
      <c r="P700" s="99"/>
      <c r="Q700" s="1199"/>
      <c r="R700" s="291"/>
      <c r="U700" s="1056"/>
      <c r="V700" s="1056"/>
      <c r="W700" s="1056"/>
    </row>
    <row r="701" spans="1:23" s="1298" customFormat="1" ht="16.5" customHeight="1">
      <c r="A701" s="1258">
        <v>2</v>
      </c>
      <c r="B701" s="116">
        <v>39990</v>
      </c>
      <c r="C701" s="1301" t="s">
        <v>159</v>
      </c>
      <c r="D701" s="1301" t="s">
        <v>175</v>
      </c>
      <c r="E701" s="1302" t="s">
        <v>787</v>
      </c>
      <c r="F701" s="109" t="s">
        <v>242</v>
      </c>
      <c r="G701" s="86">
        <v>2986000</v>
      </c>
      <c r="H701" s="97" t="s">
        <v>13</v>
      </c>
      <c r="I701" s="360"/>
      <c r="J701" s="98"/>
      <c r="K701" s="1323"/>
      <c r="L701" s="65" t="str">
        <f t="shared" si="19"/>
        <v/>
      </c>
      <c r="M701" s="114"/>
      <c r="N701" s="115"/>
      <c r="O701" s="1312"/>
      <c r="P701" s="99"/>
      <c r="Q701" s="1199"/>
      <c r="R701" s="291"/>
      <c r="U701" s="1056"/>
      <c r="V701" s="1056"/>
      <c r="W701" s="1056"/>
    </row>
    <row r="702" spans="1:23" s="106" customFormat="1" ht="30.75">
      <c r="A702" s="1258">
        <v>8</v>
      </c>
      <c r="B702" s="116">
        <v>39990</v>
      </c>
      <c r="C702" s="1301" t="s">
        <v>165</v>
      </c>
      <c r="D702" s="1301" t="s">
        <v>177</v>
      </c>
      <c r="E702" s="1302" t="s">
        <v>798</v>
      </c>
      <c r="F702" s="109" t="s">
        <v>1113</v>
      </c>
      <c r="G702" s="86">
        <v>24900000</v>
      </c>
      <c r="H702" s="97" t="s">
        <v>13</v>
      </c>
      <c r="I702" s="360">
        <v>40926</v>
      </c>
      <c r="J702" s="98">
        <v>4</v>
      </c>
      <c r="K702" s="1323">
        <v>24900000</v>
      </c>
      <c r="L702" s="65">
        <f t="shared" si="19"/>
        <v>0</v>
      </c>
      <c r="M702" s="456" t="s">
        <v>1281</v>
      </c>
      <c r="N702" s="115">
        <v>40926</v>
      </c>
      <c r="O702" s="602" t="s">
        <v>1281</v>
      </c>
      <c r="P702" s="99">
        <v>7</v>
      </c>
      <c r="Q702" s="1199" t="s">
        <v>1283</v>
      </c>
      <c r="R702" s="291">
        <v>1245000</v>
      </c>
      <c r="U702" s="1056"/>
      <c r="V702" s="1056"/>
      <c r="W702" s="1056"/>
    </row>
    <row r="703" spans="1:23" s="106" customFormat="1" ht="30.75">
      <c r="A703" s="1258">
        <v>8</v>
      </c>
      <c r="B703" s="116">
        <v>39990</v>
      </c>
      <c r="C703" s="1301" t="s">
        <v>166</v>
      </c>
      <c r="D703" s="1301" t="s">
        <v>446</v>
      </c>
      <c r="E703" s="1302" t="s">
        <v>806</v>
      </c>
      <c r="F703" s="109" t="s">
        <v>1113</v>
      </c>
      <c r="G703" s="86">
        <v>1700000</v>
      </c>
      <c r="H703" s="97" t="s">
        <v>13</v>
      </c>
      <c r="I703" s="360">
        <v>40527</v>
      </c>
      <c r="J703" s="98">
        <v>4</v>
      </c>
      <c r="K703" s="1323">
        <v>1700000</v>
      </c>
      <c r="L703" s="65">
        <f t="shared" si="19"/>
        <v>0</v>
      </c>
      <c r="M703" s="456" t="s">
        <v>1281</v>
      </c>
      <c r="N703" s="115">
        <v>40527</v>
      </c>
      <c r="O703" s="602" t="s">
        <v>1281</v>
      </c>
      <c r="P703" s="99">
        <v>7</v>
      </c>
      <c r="Q703" s="1199" t="s">
        <v>1283</v>
      </c>
      <c r="R703" s="291">
        <v>85000</v>
      </c>
      <c r="U703" s="1056"/>
      <c r="V703" s="1056"/>
      <c r="W703" s="1056"/>
    </row>
    <row r="704" spans="1:23" s="106" customFormat="1" ht="30.75">
      <c r="A704" s="1258">
        <v>8</v>
      </c>
      <c r="B704" s="116">
        <v>39990</v>
      </c>
      <c r="C704" s="1301" t="s">
        <v>176</v>
      </c>
      <c r="D704" s="1301" t="s">
        <v>178</v>
      </c>
      <c r="E704" s="1302" t="s">
        <v>724</v>
      </c>
      <c r="F704" s="109" t="s">
        <v>1113</v>
      </c>
      <c r="G704" s="86">
        <v>35000000</v>
      </c>
      <c r="H704" s="97" t="s">
        <v>13</v>
      </c>
      <c r="I704" s="360">
        <v>41115</v>
      </c>
      <c r="J704" s="98">
        <v>4</v>
      </c>
      <c r="K704" s="1323">
        <v>35000000</v>
      </c>
      <c r="L704" s="65">
        <f t="shared" si="19"/>
        <v>0</v>
      </c>
      <c r="M704" s="456" t="s">
        <v>1281</v>
      </c>
      <c r="N704" s="115">
        <v>41115</v>
      </c>
      <c r="O704" s="602" t="s">
        <v>1281</v>
      </c>
      <c r="P704" s="99">
        <v>7</v>
      </c>
      <c r="Q704" s="1199" t="s">
        <v>1283</v>
      </c>
      <c r="R704" s="291">
        <v>1750000</v>
      </c>
      <c r="U704" s="1056"/>
      <c r="V704" s="1056"/>
      <c r="W704" s="1056"/>
    </row>
    <row r="705" spans="1:23" s="106" customFormat="1" ht="28.5">
      <c r="A705" s="800">
        <v>8</v>
      </c>
      <c r="B705" s="115">
        <v>39990</v>
      </c>
      <c r="C705" s="1301" t="s">
        <v>167</v>
      </c>
      <c r="D705" s="1301" t="s">
        <v>1086</v>
      </c>
      <c r="E705" s="1302" t="s">
        <v>798</v>
      </c>
      <c r="F705" s="109" t="s">
        <v>1113</v>
      </c>
      <c r="G705" s="86">
        <v>12000000</v>
      </c>
      <c r="H705" s="97" t="s">
        <v>13</v>
      </c>
      <c r="I705" s="360"/>
      <c r="J705" s="98"/>
      <c r="K705" s="1323"/>
      <c r="L705" s="65" t="str">
        <f t="shared" si="19"/>
        <v/>
      </c>
      <c r="M705" s="114"/>
      <c r="N705" s="115"/>
      <c r="O705" s="1312"/>
      <c r="P705" s="99"/>
      <c r="Q705" s="1199"/>
      <c r="R705" s="291"/>
      <c r="U705" s="1056"/>
      <c r="V705" s="1056"/>
      <c r="W705" s="1056"/>
    </row>
    <row r="706" spans="1:23" s="106" customFormat="1" ht="28.5" customHeight="1">
      <c r="A706" s="800"/>
      <c r="B706" s="1311">
        <v>40004</v>
      </c>
      <c r="C706" s="1301" t="s">
        <v>191</v>
      </c>
      <c r="D706" s="1301" t="s">
        <v>192</v>
      </c>
      <c r="E706" s="1302" t="s">
        <v>763</v>
      </c>
      <c r="F706" s="109" t="s">
        <v>287</v>
      </c>
      <c r="G706" s="86">
        <v>950000000</v>
      </c>
      <c r="H706" s="97" t="s">
        <v>13</v>
      </c>
      <c r="I706" s="360">
        <v>40359</v>
      </c>
      <c r="J706" s="98">
        <v>4</v>
      </c>
      <c r="K706" s="1323">
        <v>950000000</v>
      </c>
      <c r="L706" s="65">
        <f t="shared" si="19"/>
        <v>0</v>
      </c>
      <c r="M706" s="114" t="s">
        <v>1019</v>
      </c>
      <c r="N706" s="115">
        <v>40437</v>
      </c>
      <c r="O706" s="1312" t="s">
        <v>1019</v>
      </c>
      <c r="P706" s="99"/>
      <c r="Q706" s="1199" t="s">
        <v>1284</v>
      </c>
      <c r="R706" s="291">
        <v>213671319.19999999</v>
      </c>
      <c r="T706" s="1319"/>
      <c r="U706" s="1056"/>
      <c r="V706" s="1056"/>
      <c r="W706" s="1056"/>
    </row>
    <row r="707" spans="1:23" s="3" customFormat="1">
      <c r="A707" s="800" t="s">
        <v>1905</v>
      </c>
      <c r="B707" s="1311">
        <v>40004</v>
      </c>
      <c r="C707" s="1279" t="s">
        <v>193</v>
      </c>
      <c r="D707" s="1279" t="s">
        <v>194</v>
      </c>
      <c r="E707" s="1327" t="s">
        <v>722</v>
      </c>
      <c r="F707" s="109" t="s">
        <v>242</v>
      </c>
      <c r="G707" s="86">
        <v>13669000</v>
      </c>
      <c r="H707" s="1262" t="s">
        <v>13</v>
      </c>
      <c r="I707" s="605">
        <v>40773</v>
      </c>
      <c r="J707" s="121">
        <v>49</v>
      </c>
      <c r="K707" s="1342">
        <v>13669000</v>
      </c>
      <c r="L707" s="65">
        <f t="shared" si="19"/>
        <v>0</v>
      </c>
      <c r="M707" s="534" t="s">
        <v>184</v>
      </c>
      <c r="N707" s="1202">
        <v>40773</v>
      </c>
      <c r="O707" s="1312" t="s">
        <v>395</v>
      </c>
      <c r="P707" s="99" t="s">
        <v>188</v>
      </c>
      <c r="Q707" s="79" t="s">
        <v>1283</v>
      </c>
      <c r="R707" s="292">
        <v>410000</v>
      </c>
      <c r="U707" s="1056"/>
      <c r="V707" s="1056"/>
      <c r="W707" s="1056"/>
    </row>
    <row r="708" spans="1:23" s="3" customFormat="1" ht="16.5" customHeight="1">
      <c r="A708" s="800" t="s">
        <v>1901</v>
      </c>
      <c r="B708" s="1311">
        <v>40011</v>
      </c>
      <c r="C708" s="1279" t="s">
        <v>198</v>
      </c>
      <c r="D708" s="1279" t="s">
        <v>202</v>
      </c>
      <c r="E708" s="1327" t="s">
        <v>758</v>
      </c>
      <c r="F708" s="109" t="s">
        <v>242</v>
      </c>
      <c r="G708" s="86">
        <v>11000000</v>
      </c>
      <c r="H708" s="1262" t="s">
        <v>13</v>
      </c>
      <c r="I708" s="605">
        <v>40801</v>
      </c>
      <c r="J708" s="121">
        <v>49</v>
      </c>
      <c r="K708" s="1342">
        <v>11000000</v>
      </c>
      <c r="L708" s="65">
        <f t="shared" si="19"/>
        <v>0</v>
      </c>
      <c r="M708" s="534" t="s">
        <v>184</v>
      </c>
      <c r="N708" s="1202">
        <v>40801</v>
      </c>
      <c r="O708" s="1312" t="s">
        <v>395</v>
      </c>
      <c r="P708" s="99" t="s">
        <v>188</v>
      </c>
      <c r="Q708" s="79" t="s">
        <v>1283</v>
      </c>
      <c r="R708" s="292">
        <v>550000</v>
      </c>
      <c r="U708" s="1056"/>
      <c r="V708" s="1056"/>
      <c r="W708" s="1056"/>
    </row>
    <row r="709" spans="1:23" s="3" customFormat="1" ht="16.5" customHeight="1">
      <c r="A709" s="800">
        <v>2</v>
      </c>
      <c r="B709" s="1311">
        <v>40011</v>
      </c>
      <c r="C709" s="1279" t="s">
        <v>206</v>
      </c>
      <c r="D709" s="1279" t="s">
        <v>788</v>
      </c>
      <c r="E709" s="1327" t="s">
        <v>787</v>
      </c>
      <c r="F709" s="109" t="s">
        <v>242</v>
      </c>
      <c r="G709" s="86">
        <v>12900000</v>
      </c>
      <c r="H709" s="1262" t="s">
        <v>13</v>
      </c>
      <c r="I709" s="605"/>
      <c r="J709" s="121"/>
      <c r="K709" s="1342"/>
      <c r="L709" s="122"/>
      <c r="M709" s="123"/>
      <c r="N709" s="1202"/>
      <c r="O709" s="1251"/>
      <c r="P709" s="1253"/>
      <c r="Q709" s="1199"/>
      <c r="R709" s="292"/>
      <c r="U709" s="1056"/>
      <c r="V709" s="1056"/>
      <c r="W709" s="1056"/>
    </row>
    <row r="710" spans="1:23" s="3" customFormat="1">
      <c r="A710" s="800" t="s">
        <v>280</v>
      </c>
      <c r="B710" s="1311">
        <v>40011</v>
      </c>
      <c r="C710" s="1279" t="s">
        <v>199</v>
      </c>
      <c r="D710" s="1279" t="s">
        <v>733</v>
      </c>
      <c r="E710" s="1327" t="s">
        <v>734</v>
      </c>
      <c r="F710" s="109" t="s">
        <v>244</v>
      </c>
      <c r="G710" s="86">
        <v>6800000</v>
      </c>
      <c r="H710" s="1262" t="s">
        <v>13</v>
      </c>
      <c r="I710" s="605"/>
      <c r="J710" s="121"/>
      <c r="K710" s="1342"/>
      <c r="L710" s="122"/>
      <c r="M710" s="123"/>
      <c r="N710" s="1202"/>
      <c r="O710" s="1251"/>
      <c r="P710" s="1253"/>
      <c r="Q710" s="1199"/>
      <c r="R710" s="292"/>
      <c r="U710" s="1056"/>
      <c r="V710" s="1056"/>
      <c r="W710" s="1056"/>
    </row>
    <row r="711" spans="1:23" s="106" customFormat="1" ht="30.75">
      <c r="A711" s="800">
        <v>8</v>
      </c>
      <c r="B711" s="1311">
        <v>40011</v>
      </c>
      <c r="C711" s="1279" t="s">
        <v>200</v>
      </c>
      <c r="D711" s="1279" t="s">
        <v>203</v>
      </c>
      <c r="E711" s="1327" t="s">
        <v>761</v>
      </c>
      <c r="F711" s="109" t="s">
        <v>1113</v>
      </c>
      <c r="G711" s="86">
        <v>50000000</v>
      </c>
      <c r="H711" s="1262" t="s">
        <v>13</v>
      </c>
      <c r="I711" s="605">
        <v>40814</v>
      </c>
      <c r="J711" s="121">
        <v>4</v>
      </c>
      <c r="K711" s="1342">
        <v>13125000</v>
      </c>
      <c r="L711" s="65">
        <f>IF($K711&lt;&gt;0,$G711-$K711,"")</f>
        <v>36875000</v>
      </c>
      <c r="M711" s="111" t="s">
        <v>1281</v>
      </c>
      <c r="N711" s="1202"/>
      <c r="O711" s="1312"/>
      <c r="P711" s="99"/>
      <c r="Q711" s="1326"/>
      <c r="R711" s="292"/>
      <c r="U711" s="1056"/>
      <c r="V711" s="1056"/>
      <c r="W711" s="1056"/>
    </row>
    <row r="712" spans="1:23" s="106" customFormat="1" ht="28.5">
      <c r="A712" s="800">
        <v>8</v>
      </c>
      <c r="B712" s="1311">
        <v>40011</v>
      </c>
      <c r="C712" s="1279" t="s">
        <v>201</v>
      </c>
      <c r="D712" s="1279" t="s">
        <v>204</v>
      </c>
      <c r="E712" s="1327" t="s">
        <v>798</v>
      </c>
      <c r="F712" s="109" t="s">
        <v>1113</v>
      </c>
      <c r="G712" s="86">
        <v>8400000</v>
      </c>
      <c r="H712" s="1262" t="s">
        <v>13</v>
      </c>
      <c r="I712" s="605"/>
      <c r="J712" s="121"/>
      <c r="K712" s="1342"/>
      <c r="L712" s="122"/>
      <c r="M712" s="123"/>
      <c r="N712" s="1202"/>
      <c r="O712" s="1251"/>
      <c r="P712" s="1253"/>
      <c r="Q712" s="79"/>
      <c r="R712" s="292"/>
      <c r="U712" s="1056"/>
      <c r="V712" s="1056"/>
      <c r="W712" s="1056"/>
    </row>
    <row r="713" spans="1:23" s="106" customFormat="1" ht="28.5">
      <c r="A713" s="800" t="s">
        <v>415</v>
      </c>
      <c r="B713" s="1311">
        <v>40011</v>
      </c>
      <c r="C713" s="1279" t="s">
        <v>205</v>
      </c>
      <c r="D713" s="1279" t="s">
        <v>1086</v>
      </c>
      <c r="E713" s="1327" t="s">
        <v>798</v>
      </c>
      <c r="F713" s="109" t="s">
        <v>1113</v>
      </c>
      <c r="G713" s="86">
        <v>2500000</v>
      </c>
      <c r="H713" s="1262" t="s">
        <v>13</v>
      </c>
      <c r="I713" s="605"/>
      <c r="J713" s="121"/>
      <c r="K713" s="1342"/>
      <c r="L713" s="122"/>
      <c r="M713" s="123"/>
      <c r="N713" s="1202"/>
      <c r="O713" s="1251"/>
      <c r="P713" s="1253"/>
      <c r="Q713" s="79"/>
      <c r="R713" s="292"/>
      <c r="U713" s="1056"/>
      <c r="V713" s="1056"/>
      <c r="W713" s="1056"/>
    </row>
    <row r="714" spans="1:23">
      <c r="A714" s="800">
        <v>125</v>
      </c>
      <c r="B714" s="1311">
        <v>40018</v>
      </c>
      <c r="C714" s="1279" t="s">
        <v>429</v>
      </c>
      <c r="D714" s="1279" t="s">
        <v>447</v>
      </c>
      <c r="E714" s="1327" t="s">
        <v>445</v>
      </c>
      <c r="F714" s="109" t="s">
        <v>287</v>
      </c>
      <c r="G714" s="86">
        <v>13312000</v>
      </c>
      <c r="H714" s="1262" t="s">
        <v>13</v>
      </c>
      <c r="I714" s="605">
        <v>41164</v>
      </c>
      <c r="J714" s="121">
        <v>125</v>
      </c>
      <c r="K714" s="1342">
        <v>11643740.16</v>
      </c>
      <c r="L714" s="65">
        <v>0</v>
      </c>
      <c r="M714" s="123" t="s">
        <v>1019</v>
      </c>
      <c r="N714" s="1202"/>
      <c r="O714" s="1251"/>
      <c r="P714" s="1253"/>
      <c r="Q714" s="79"/>
      <c r="R714" s="292"/>
      <c r="U714" s="1056"/>
      <c r="V714" s="1056"/>
      <c r="W714" s="1056"/>
    </row>
    <row r="715" spans="1:23">
      <c r="A715" s="800" t="s">
        <v>258</v>
      </c>
      <c r="B715" s="1311">
        <v>40018</v>
      </c>
      <c r="C715" s="1279" t="s">
        <v>211</v>
      </c>
      <c r="D715" s="1279" t="s">
        <v>209</v>
      </c>
      <c r="E715" s="1327" t="s">
        <v>614</v>
      </c>
      <c r="F715" s="109" t="s">
        <v>242</v>
      </c>
      <c r="G715" s="86">
        <v>3872000</v>
      </c>
      <c r="H715" s="1262" t="s">
        <v>13</v>
      </c>
      <c r="I715" s="605"/>
      <c r="J715" s="121"/>
      <c r="K715" s="1342"/>
      <c r="L715" s="122"/>
      <c r="M715" s="123"/>
      <c r="N715" s="1202"/>
      <c r="O715" s="1251"/>
      <c r="P715" s="1253"/>
      <c r="Q715" s="79"/>
      <c r="R715" s="292"/>
      <c r="U715" s="1056"/>
      <c r="V715" s="1056"/>
      <c r="W715" s="1056"/>
    </row>
    <row r="716" spans="1:23">
      <c r="A716" s="800">
        <v>2</v>
      </c>
      <c r="B716" s="1311">
        <v>40018</v>
      </c>
      <c r="C716" s="1279" t="s">
        <v>207</v>
      </c>
      <c r="D716" s="1279" t="s">
        <v>810</v>
      </c>
      <c r="E716" s="1327" t="s">
        <v>811</v>
      </c>
      <c r="F716" s="109" t="s">
        <v>242</v>
      </c>
      <c r="G716" s="86">
        <v>20471000</v>
      </c>
      <c r="H716" s="1262" t="s">
        <v>13</v>
      </c>
      <c r="I716" s="605"/>
      <c r="J716" s="121"/>
      <c r="K716" s="1342"/>
      <c r="L716" s="122"/>
      <c r="M716" s="123"/>
      <c r="N716" s="1202"/>
      <c r="O716" s="1251"/>
      <c r="P716" s="1253"/>
      <c r="Q716" s="79"/>
      <c r="R716" s="292"/>
      <c r="U716" s="1056"/>
      <c r="V716" s="1056"/>
      <c r="W716" s="1056"/>
    </row>
    <row r="717" spans="1:23" s="106" customFormat="1" ht="30.75">
      <c r="A717" s="1257">
        <v>8</v>
      </c>
      <c r="B717" s="1259">
        <v>40018</v>
      </c>
      <c r="C717" s="1279" t="s">
        <v>208</v>
      </c>
      <c r="D717" s="1279" t="s">
        <v>210</v>
      </c>
      <c r="E717" s="1327" t="s">
        <v>722</v>
      </c>
      <c r="F717" s="1281" t="s">
        <v>1113</v>
      </c>
      <c r="G717" s="1274">
        <v>50000000</v>
      </c>
      <c r="H717" s="1262" t="s">
        <v>13</v>
      </c>
      <c r="I717" s="605">
        <v>40898</v>
      </c>
      <c r="J717" s="121">
        <v>4</v>
      </c>
      <c r="K717" s="1342">
        <v>15000000</v>
      </c>
      <c r="L717" s="65">
        <f>IF($K717&lt;&gt;0,$G717-$K717,"")</f>
        <v>35000000</v>
      </c>
      <c r="M717" s="111" t="s">
        <v>1281</v>
      </c>
      <c r="N717" s="1202"/>
      <c r="O717" s="1251"/>
      <c r="P717" s="1253"/>
      <c r="Q717" s="79"/>
      <c r="R717" s="292"/>
      <c r="U717" s="1056"/>
      <c r="V717" s="1056"/>
      <c r="W717" s="1056"/>
    </row>
    <row r="718" spans="1:23">
      <c r="A718" s="800">
        <v>2</v>
      </c>
      <c r="B718" s="1311">
        <v>40025</v>
      </c>
      <c r="C718" s="1279" t="s">
        <v>1140</v>
      </c>
      <c r="D718" s="1279" t="s">
        <v>660</v>
      </c>
      <c r="E718" s="1255" t="s">
        <v>722</v>
      </c>
      <c r="F718" s="124" t="s">
        <v>242</v>
      </c>
      <c r="G718" s="1274">
        <v>7000000</v>
      </c>
      <c r="H718" s="1262" t="s">
        <v>13</v>
      </c>
      <c r="I718" s="605"/>
      <c r="J718" s="121"/>
      <c r="K718" s="1342"/>
      <c r="L718" s="122"/>
      <c r="M718" s="123"/>
      <c r="N718" s="1202"/>
      <c r="O718" s="1251"/>
      <c r="P718" s="1253"/>
      <c r="Q718" s="79"/>
      <c r="R718" s="292"/>
      <c r="U718" s="1056"/>
      <c r="V718" s="1056"/>
      <c r="W718" s="1056"/>
    </row>
    <row r="719" spans="1:23" s="106" customFormat="1" ht="30.75">
      <c r="A719" s="800" t="s">
        <v>1926</v>
      </c>
      <c r="B719" s="1311">
        <v>40025</v>
      </c>
      <c r="C719" s="1279" t="s">
        <v>1141</v>
      </c>
      <c r="D719" s="1279" t="s">
        <v>1142</v>
      </c>
      <c r="E719" s="1255" t="s">
        <v>798</v>
      </c>
      <c r="F719" s="124" t="s">
        <v>1113</v>
      </c>
      <c r="G719" s="1274">
        <v>3742000</v>
      </c>
      <c r="H719" s="1262" t="s">
        <v>13</v>
      </c>
      <c r="I719" s="605">
        <v>40787</v>
      </c>
      <c r="J719" s="121">
        <v>49</v>
      </c>
      <c r="K719" s="1342">
        <v>3742000</v>
      </c>
      <c r="L719" s="65">
        <f>IF($K719&lt;&gt;0,$G719-$K719,"")</f>
        <v>0</v>
      </c>
      <c r="M719" s="456" t="s">
        <v>1281</v>
      </c>
      <c r="N719" s="1202">
        <v>40787</v>
      </c>
      <c r="O719" s="1312" t="s">
        <v>1281</v>
      </c>
      <c r="P719" s="99">
        <v>7</v>
      </c>
      <c r="Q719" s="1326" t="s">
        <v>1283</v>
      </c>
      <c r="R719" s="292">
        <v>112000</v>
      </c>
      <c r="U719" s="1056"/>
      <c r="V719" s="1056"/>
      <c r="W719" s="1056"/>
    </row>
    <row r="720" spans="1:23">
      <c r="A720" s="800" t="s">
        <v>1901</v>
      </c>
      <c r="B720" s="1311">
        <v>40032</v>
      </c>
      <c r="C720" s="1279" t="s">
        <v>1147</v>
      </c>
      <c r="D720" s="1279" t="s">
        <v>1145</v>
      </c>
      <c r="E720" s="1255" t="s">
        <v>806</v>
      </c>
      <c r="F720" s="124" t="s">
        <v>242</v>
      </c>
      <c r="G720" s="1274">
        <v>20000000</v>
      </c>
      <c r="H720" s="1262" t="s">
        <v>13</v>
      </c>
      <c r="I720" s="605">
        <v>40780</v>
      </c>
      <c r="J720" s="121">
        <v>49</v>
      </c>
      <c r="K720" s="1342">
        <v>20000000</v>
      </c>
      <c r="L720" s="65">
        <f>IF($K720&lt;&gt;0,$G720-$K720,"")</f>
        <v>0</v>
      </c>
      <c r="M720" s="534" t="s">
        <v>184</v>
      </c>
      <c r="N720" s="1202">
        <v>40780</v>
      </c>
      <c r="O720" s="1251" t="s">
        <v>395</v>
      </c>
      <c r="P720" s="1253" t="s">
        <v>188</v>
      </c>
      <c r="Q720" s="79" t="s">
        <v>1283</v>
      </c>
      <c r="R720" s="292">
        <v>1000000</v>
      </c>
      <c r="U720" s="1056"/>
      <c r="V720" s="1056"/>
      <c r="W720" s="1056"/>
    </row>
    <row r="721" spans="1:23">
      <c r="A721" s="800">
        <v>2</v>
      </c>
      <c r="B721" s="1311">
        <v>40032</v>
      </c>
      <c r="C721" s="1279" t="s">
        <v>1144</v>
      </c>
      <c r="D721" s="1279" t="s">
        <v>1146</v>
      </c>
      <c r="E721" s="1255" t="s">
        <v>811</v>
      </c>
      <c r="F721" s="124" t="s">
        <v>242</v>
      </c>
      <c r="G721" s="1274">
        <v>50236000</v>
      </c>
      <c r="H721" s="1262" t="s">
        <v>13</v>
      </c>
      <c r="I721" s="605"/>
      <c r="J721" s="121"/>
      <c r="K721" s="1342"/>
      <c r="L721" s="122"/>
      <c r="M721" s="123"/>
      <c r="N721" s="1202"/>
      <c r="O721" s="1251"/>
      <c r="P721" s="1253"/>
      <c r="Q721" s="79"/>
      <c r="R721" s="292"/>
      <c r="U721" s="1056"/>
      <c r="V721" s="1056"/>
      <c r="W721" s="1056"/>
    </row>
    <row r="722" spans="1:23">
      <c r="A722" s="800">
        <v>2</v>
      </c>
      <c r="B722" s="1311">
        <v>40039</v>
      </c>
      <c r="C722" s="1279" t="s">
        <v>1148</v>
      </c>
      <c r="D722" s="1279" t="s">
        <v>1989</v>
      </c>
      <c r="E722" s="1255" t="s">
        <v>798</v>
      </c>
      <c r="F722" s="124" t="s">
        <v>242</v>
      </c>
      <c r="G722" s="1274">
        <v>1004000</v>
      </c>
      <c r="H722" s="1262" t="s">
        <v>13</v>
      </c>
      <c r="I722" s="605"/>
      <c r="J722" s="121"/>
      <c r="K722" s="1342"/>
      <c r="L722" s="122"/>
      <c r="M722" s="123"/>
      <c r="N722" s="1202"/>
      <c r="O722" s="1251"/>
      <c r="P722" s="1253"/>
      <c r="Q722" s="79"/>
      <c r="R722" s="292"/>
      <c r="U722" s="1056"/>
      <c r="V722" s="1056"/>
      <c r="W722" s="1056"/>
    </row>
    <row r="723" spans="1:23">
      <c r="A723" s="800">
        <v>2</v>
      </c>
      <c r="B723" s="1311">
        <v>40046</v>
      </c>
      <c r="C723" s="1279" t="s">
        <v>1151</v>
      </c>
      <c r="D723" s="1279" t="s">
        <v>1149</v>
      </c>
      <c r="E723" s="1326" t="s">
        <v>445</v>
      </c>
      <c r="F723" s="124" t="s">
        <v>242</v>
      </c>
      <c r="G723" s="1274">
        <v>4000000</v>
      </c>
      <c r="H723" s="1262" t="s">
        <v>13</v>
      </c>
      <c r="I723" s="605"/>
      <c r="J723" s="121"/>
      <c r="K723" s="1342"/>
      <c r="L723" s="122"/>
      <c r="M723" s="123"/>
      <c r="N723" s="1202"/>
      <c r="O723" s="1251"/>
      <c r="P723" s="1253"/>
      <c r="Q723" s="79"/>
      <c r="R723" s="292"/>
      <c r="U723" s="1056"/>
      <c r="V723" s="1056"/>
      <c r="W723" s="1056"/>
    </row>
    <row r="724" spans="1:23" s="106" customFormat="1" ht="28.5">
      <c r="A724" s="800">
        <v>8</v>
      </c>
      <c r="B724" s="1311">
        <v>40046</v>
      </c>
      <c r="C724" s="1301" t="s">
        <v>1152</v>
      </c>
      <c r="D724" s="1301" t="s">
        <v>1150</v>
      </c>
      <c r="E724" s="1302" t="s">
        <v>602</v>
      </c>
      <c r="F724" s="109" t="s">
        <v>1113</v>
      </c>
      <c r="G724" s="86">
        <v>5000000</v>
      </c>
      <c r="H724" s="97" t="s">
        <v>13</v>
      </c>
      <c r="I724" s="360"/>
      <c r="J724" s="98"/>
      <c r="K724" s="1323"/>
      <c r="L724" s="113"/>
      <c r="M724" s="114"/>
      <c r="N724" s="115"/>
      <c r="O724" s="1312"/>
      <c r="P724" s="99"/>
      <c r="Q724" s="79"/>
      <c r="R724" s="291"/>
      <c r="U724" s="1056"/>
      <c r="V724" s="1056"/>
      <c r="W724" s="1056"/>
    </row>
    <row r="725" spans="1:23">
      <c r="A725" s="1258" t="s">
        <v>280</v>
      </c>
      <c r="B725" s="1260">
        <v>40053</v>
      </c>
      <c r="C725" s="396" t="s">
        <v>1154</v>
      </c>
      <c r="D725" s="396" t="s">
        <v>323</v>
      </c>
      <c r="E725" s="1256" t="s">
        <v>324</v>
      </c>
      <c r="F725" s="127" t="s">
        <v>395</v>
      </c>
      <c r="G725" s="86">
        <v>3223000</v>
      </c>
      <c r="H725" s="97" t="s">
        <v>13</v>
      </c>
      <c r="I725" s="604"/>
      <c r="J725" s="320"/>
      <c r="K725" s="487"/>
      <c r="L725" s="779"/>
      <c r="M725" s="321"/>
      <c r="N725" s="447"/>
      <c r="O725" s="1273"/>
      <c r="P725" s="1269"/>
      <c r="Q725" s="79"/>
      <c r="R725" s="448"/>
      <c r="U725" s="1056"/>
      <c r="V725" s="1056"/>
      <c r="W725" s="1056"/>
    </row>
    <row r="726" spans="1:23">
      <c r="A726" s="800" t="s">
        <v>1901</v>
      </c>
      <c r="B726" s="1260">
        <v>40053</v>
      </c>
      <c r="C726" s="1279" t="s">
        <v>1155</v>
      </c>
      <c r="D726" s="1279" t="s">
        <v>1157</v>
      </c>
      <c r="E726" s="1326" t="s">
        <v>864</v>
      </c>
      <c r="F726" s="127" t="s">
        <v>242</v>
      </c>
      <c r="G726" s="86">
        <v>20699000</v>
      </c>
      <c r="H726" s="97" t="s">
        <v>13</v>
      </c>
      <c r="I726" s="605">
        <v>40808</v>
      </c>
      <c r="J726" s="121">
        <v>49</v>
      </c>
      <c r="K726" s="1342">
        <v>20699000</v>
      </c>
      <c r="L726" s="65">
        <f>IF($K726&lt;&gt;0,$G726-$K726,"")</f>
        <v>0</v>
      </c>
      <c r="M726" s="534" t="s">
        <v>184</v>
      </c>
      <c r="N726" s="1202">
        <v>40808</v>
      </c>
      <c r="O726" s="1251" t="s">
        <v>395</v>
      </c>
      <c r="P726" s="1253" t="s">
        <v>188</v>
      </c>
      <c r="Q726" s="79" t="s">
        <v>1283</v>
      </c>
      <c r="R726" s="292">
        <v>1030000</v>
      </c>
      <c r="U726" s="1056"/>
      <c r="V726" s="1056"/>
      <c r="W726" s="1056"/>
    </row>
    <row r="727" spans="1:23">
      <c r="A727" s="1257" t="s">
        <v>258</v>
      </c>
      <c r="B727" s="1259">
        <v>40053</v>
      </c>
      <c r="C727" s="1279" t="s">
        <v>1156</v>
      </c>
      <c r="D727" s="1279" t="s">
        <v>1158</v>
      </c>
      <c r="E727" s="1255" t="s">
        <v>745</v>
      </c>
      <c r="F727" s="127" t="s">
        <v>242</v>
      </c>
      <c r="G727" s="86">
        <v>16015000</v>
      </c>
      <c r="H727" s="97" t="s">
        <v>13</v>
      </c>
      <c r="I727" s="605"/>
      <c r="J727" s="121"/>
      <c r="K727" s="1342"/>
      <c r="L727" s="122"/>
      <c r="M727" s="123"/>
      <c r="N727" s="1202"/>
      <c r="O727" s="1251"/>
      <c r="P727" s="1253"/>
      <c r="Q727" s="79"/>
      <c r="R727" s="292"/>
      <c r="U727" s="1056"/>
      <c r="V727" s="1056"/>
      <c r="W727" s="1056"/>
    </row>
    <row r="728" spans="1:23" s="106" customFormat="1" ht="30.75">
      <c r="A728" s="800" t="s">
        <v>1927</v>
      </c>
      <c r="B728" s="1311">
        <v>40053</v>
      </c>
      <c r="C728" s="126" t="s">
        <v>1160</v>
      </c>
      <c r="D728" s="1301" t="s">
        <v>1159</v>
      </c>
      <c r="E728" s="79" t="s">
        <v>745</v>
      </c>
      <c r="F728" s="127" t="s">
        <v>1113</v>
      </c>
      <c r="G728" s="128">
        <v>9720000</v>
      </c>
      <c r="H728" s="97" t="s">
        <v>13</v>
      </c>
      <c r="I728" s="360">
        <v>40794</v>
      </c>
      <c r="J728" s="98">
        <v>50</v>
      </c>
      <c r="K728" s="1323">
        <v>9720000</v>
      </c>
      <c r="L728" s="65">
        <f t="shared" ref="L728:L734" si="20">IF($K728&lt;&gt;0,$G728-$K728,"")</f>
        <v>0</v>
      </c>
      <c r="M728" s="456" t="s">
        <v>1281</v>
      </c>
      <c r="N728" s="602">
        <v>40794</v>
      </c>
      <c r="O728" s="1312" t="s">
        <v>1281</v>
      </c>
      <c r="P728" s="99">
        <v>7</v>
      </c>
      <c r="Q728" s="1326" t="s">
        <v>1283</v>
      </c>
      <c r="R728" s="291">
        <v>292000</v>
      </c>
      <c r="U728" s="1056"/>
      <c r="V728" s="1056"/>
      <c r="W728" s="1056"/>
    </row>
    <row r="729" spans="1:23" s="106" customFormat="1" ht="30.75">
      <c r="A729" s="800" t="s">
        <v>1926</v>
      </c>
      <c r="B729" s="1311">
        <v>40060</v>
      </c>
      <c r="C729" s="126" t="s">
        <v>1161</v>
      </c>
      <c r="D729" s="1301" t="s">
        <v>1162</v>
      </c>
      <c r="E729" s="79" t="s">
        <v>602</v>
      </c>
      <c r="F729" s="127" t="s">
        <v>1113</v>
      </c>
      <c r="G729" s="128">
        <v>1697000</v>
      </c>
      <c r="H729" s="97" t="s">
        <v>13</v>
      </c>
      <c r="I729" s="360">
        <v>40808</v>
      </c>
      <c r="J729" s="98">
        <v>49</v>
      </c>
      <c r="K729" s="1323">
        <v>1697000</v>
      </c>
      <c r="L729" s="65">
        <f t="shared" si="20"/>
        <v>0</v>
      </c>
      <c r="M729" s="456" t="s">
        <v>1281</v>
      </c>
      <c r="N729" s="115">
        <v>40808</v>
      </c>
      <c r="O729" s="1312" t="s">
        <v>1281</v>
      </c>
      <c r="P729" s="99">
        <v>7</v>
      </c>
      <c r="Q729" s="1326" t="s">
        <v>1283</v>
      </c>
      <c r="R729" s="291">
        <v>51000</v>
      </c>
      <c r="U729" s="1056"/>
      <c r="V729" s="1056"/>
      <c r="W729" s="1056"/>
    </row>
    <row r="730" spans="1:23">
      <c r="A730" s="800">
        <v>49</v>
      </c>
      <c r="B730" s="1311">
        <v>40067</v>
      </c>
      <c r="C730" s="126" t="s">
        <v>1170</v>
      </c>
      <c r="D730" s="1301" t="s">
        <v>1085</v>
      </c>
      <c r="E730" s="79" t="s">
        <v>85</v>
      </c>
      <c r="F730" s="127" t="s">
        <v>287</v>
      </c>
      <c r="G730" s="128">
        <v>6771000</v>
      </c>
      <c r="H730" s="97" t="s">
        <v>13</v>
      </c>
      <c r="I730" s="360">
        <v>40787</v>
      </c>
      <c r="J730" s="98">
        <v>49</v>
      </c>
      <c r="K730" s="1323">
        <v>6771000</v>
      </c>
      <c r="L730" s="65">
        <f t="shared" si="20"/>
        <v>0</v>
      </c>
      <c r="M730" s="114" t="s">
        <v>1019</v>
      </c>
      <c r="N730" s="115">
        <v>40940</v>
      </c>
      <c r="O730" s="1312" t="s">
        <v>1019</v>
      </c>
      <c r="P730" s="99"/>
      <c r="Q730" s="79" t="s">
        <v>1283</v>
      </c>
      <c r="R730" s="291">
        <v>537633</v>
      </c>
      <c r="U730" s="1056"/>
      <c r="V730" s="1056"/>
      <c r="W730" s="1056"/>
    </row>
    <row r="731" spans="1:23" s="380" customFormat="1" ht="33">
      <c r="A731" s="801" t="s">
        <v>1539</v>
      </c>
      <c r="B731" s="378">
        <v>40067</v>
      </c>
      <c r="C731" s="535" t="s">
        <v>1165</v>
      </c>
      <c r="D731" s="1300" t="s">
        <v>1166</v>
      </c>
      <c r="E731" s="263" t="s">
        <v>740</v>
      </c>
      <c r="F731" s="127" t="s">
        <v>242</v>
      </c>
      <c r="G731" s="454">
        <v>52000000</v>
      </c>
      <c r="H731" s="353" t="s">
        <v>13</v>
      </c>
      <c r="I731" s="603">
        <v>40450</v>
      </c>
      <c r="J731" s="384">
        <v>4</v>
      </c>
      <c r="K731" s="486">
        <v>52000000</v>
      </c>
      <c r="L731" s="65">
        <f t="shared" si="20"/>
        <v>0</v>
      </c>
      <c r="M731" s="534" t="s">
        <v>184</v>
      </c>
      <c r="N731" s="398">
        <v>40450</v>
      </c>
      <c r="O731" s="1312" t="s">
        <v>395</v>
      </c>
      <c r="P731" s="385" t="s">
        <v>1591</v>
      </c>
      <c r="Q731" s="263" t="s">
        <v>1283</v>
      </c>
      <c r="R731" s="291">
        <v>2600000</v>
      </c>
      <c r="U731" s="1056"/>
      <c r="V731" s="1056"/>
      <c r="W731" s="1056"/>
    </row>
    <row r="732" spans="1:23" ht="28.5">
      <c r="A732" s="801" t="s">
        <v>2097</v>
      </c>
      <c r="B732" s="1311">
        <v>40067</v>
      </c>
      <c r="C732" s="126" t="s">
        <v>1163</v>
      </c>
      <c r="D732" s="1301" t="s">
        <v>1167</v>
      </c>
      <c r="E732" s="79" t="s">
        <v>776</v>
      </c>
      <c r="F732" s="127" t="s">
        <v>242</v>
      </c>
      <c r="G732" s="128">
        <v>7000000</v>
      </c>
      <c r="H732" s="97" t="s">
        <v>13</v>
      </c>
      <c r="I732" s="360">
        <v>41107</v>
      </c>
      <c r="J732" s="98">
        <v>100</v>
      </c>
      <c r="K732" s="1323">
        <v>7000000</v>
      </c>
      <c r="L732" s="65">
        <f t="shared" si="20"/>
        <v>0</v>
      </c>
      <c r="M732" s="534" t="s">
        <v>184</v>
      </c>
      <c r="N732" s="115">
        <v>41107</v>
      </c>
      <c r="O732" s="1312" t="s">
        <v>395</v>
      </c>
      <c r="P732" s="99" t="s">
        <v>188</v>
      </c>
      <c r="Q732" s="79"/>
      <c r="R732" s="291">
        <v>248000</v>
      </c>
      <c r="U732" s="1056"/>
      <c r="V732" s="1056"/>
      <c r="W732" s="1056"/>
    </row>
    <row r="733" spans="1:23">
      <c r="A733" s="800" t="s">
        <v>1923</v>
      </c>
      <c r="B733" s="1311">
        <v>40067</v>
      </c>
      <c r="C733" s="126" t="s">
        <v>1171</v>
      </c>
      <c r="D733" s="1301" t="s">
        <v>1168</v>
      </c>
      <c r="E733" s="79" t="s">
        <v>738</v>
      </c>
      <c r="F733" s="127" t="s">
        <v>242</v>
      </c>
      <c r="G733" s="128">
        <v>1500000</v>
      </c>
      <c r="H733" s="97" t="s">
        <v>13</v>
      </c>
      <c r="I733" s="605">
        <v>40780</v>
      </c>
      <c r="J733" s="121">
        <v>50</v>
      </c>
      <c r="K733" s="1323">
        <v>1500000</v>
      </c>
      <c r="L733" s="65">
        <f t="shared" si="20"/>
        <v>0</v>
      </c>
      <c r="M733" s="534" t="s">
        <v>184</v>
      </c>
      <c r="N733" s="115">
        <v>40780</v>
      </c>
      <c r="O733" s="1312" t="s">
        <v>395</v>
      </c>
      <c r="P733" s="99" t="s">
        <v>188</v>
      </c>
      <c r="Q733" s="79" t="s">
        <v>1283</v>
      </c>
      <c r="R733" s="291">
        <v>71000</v>
      </c>
      <c r="U733" s="1056"/>
      <c r="V733" s="1056"/>
      <c r="W733" s="1056"/>
    </row>
    <row r="734" spans="1:23" s="380" customFormat="1" ht="30.75">
      <c r="A734" s="801" t="s">
        <v>1485</v>
      </c>
      <c r="B734" s="378">
        <v>40067</v>
      </c>
      <c r="C734" s="1300" t="s">
        <v>1164</v>
      </c>
      <c r="D734" s="1300" t="s">
        <v>1169</v>
      </c>
      <c r="E734" s="108" t="s">
        <v>722</v>
      </c>
      <c r="F734" s="124" t="s">
        <v>1113</v>
      </c>
      <c r="G734" s="454">
        <v>7500000</v>
      </c>
      <c r="H734" s="455" t="s">
        <v>13</v>
      </c>
      <c r="I734" s="603">
        <v>40438</v>
      </c>
      <c r="J734" s="384">
        <v>4</v>
      </c>
      <c r="K734" s="486">
        <v>7500000</v>
      </c>
      <c r="L734" s="65">
        <f t="shared" si="20"/>
        <v>0</v>
      </c>
      <c r="M734" s="456" t="s">
        <v>1281</v>
      </c>
      <c r="N734" s="111">
        <v>40438</v>
      </c>
      <c r="O734" s="1312" t="s">
        <v>1281</v>
      </c>
      <c r="P734" s="385" t="s">
        <v>1592</v>
      </c>
      <c r="Q734" s="263" t="s">
        <v>1283</v>
      </c>
      <c r="R734" s="457">
        <v>375000</v>
      </c>
      <c r="U734" s="1056"/>
      <c r="V734" s="1056"/>
      <c r="W734" s="1056"/>
    </row>
    <row r="735" spans="1:23">
      <c r="A735" s="800" t="s">
        <v>258</v>
      </c>
      <c r="B735" s="1311">
        <v>40074</v>
      </c>
      <c r="C735" s="1300" t="s">
        <v>1173</v>
      </c>
      <c r="D735" s="1300" t="s">
        <v>1052</v>
      </c>
      <c r="E735" s="1326" t="s">
        <v>1045</v>
      </c>
      <c r="F735" s="780" t="s">
        <v>242</v>
      </c>
      <c r="G735" s="128">
        <v>5976000</v>
      </c>
      <c r="H735" s="1326" t="s">
        <v>13</v>
      </c>
      <c r="I735" s="781"/>
      <c r="J735" s="782"/>
      <c r="K735" s="361"/>
      <c r="L735" s="537"/>
      <c r="M735" s="1326"/>
      <c r="N735" s="537"/>
      <c r="O735" s="783"/>
      <c r="P735" s="784"/>
      <c r="Q735" s="79"/>
      <c r="R735" s="339"/>
      <c r="U735" s="1056"/>
      <c r="V735" s="1056"/>
      <c r="W735" s="1056"/>
    </row>
    <row r="736" spans="1:23">
      <c r="A736" s="800" t="s">
        <v>258</v>
      </c>
      <c r="B736" s="1311">
        <v>40074</v>
      </c>
      <c r="C736" s="1300" t="s">
        <v>1172</v>
      </c>
      <c r="D736" s="1300" t="s">
        <v>139</v>
      </c>
      <c r="E736" s="1326" t="s">
        <v>948</v>
      </c>
      <c r="F736" s="780" t="s">
        <v>242</v>
      </c>
      <c r="G736" s="128">
        <v>10000000</v>
      </c>
      <c r="H736" s="1326" t="s">
        <v>13</v>
      </c>
      <c r="I736" s="781"/>
      <c r="J736" s="782"/>
      <c r="K736" s="361"/>
      <c r="L736" s="537"/>
      <c r="M736" s="1326"/>
      <c r="N736" s="537"/>
      <c r="O736" s="783"/>
      <c r="P736" s="784"/>
      <c r="Q736" s="79"/>
      <c r="R736" s="339"/>
      <c r="U736" s="1056"/>
      <c r="V736" s="1056"/>
      <c r="W736" s="1056"/>
    </row>
    <row r="737" spans="1:23">
      <c r="A737" s="1451" t="s">
        <v>1923</v>
      </c>
      <c r="B737" s="1377">
        <v>40081</v>
      </c>
      <c r="C737" s="1447" t="s">
        <v>1174</v>
      </c>
      <c r="D737" s="1449" t="s">
        <v>319</v>
      </c>
      <c r="E737" s="1421" t="s">
        <v>948</v>
      </c>
      <c r="F737" s="1474" t="s">
        <v>242</v>
      </c>
      <c r="G737" s="1476">
        <v>10103000</v>
      </c>
      <c r="H737" s="1421" t="s">
        <v>13</v>
      </c>
      <c r="I737" s="360">
        <v>40618</v>
      </c>
      <c r="J737" s="98">
        <v>4</v>
      </c>
      <c r="K737" s="361">
        <v>2606000</v>
      </c>
      <c r="L737" s="65">
        <f>G737-K737</f>
        <v>7497000</v>
      </c>
      <c r="M737" s="108" t="s">
        <v>184</v>
      </c>
      <c r="N737" s="1426">
        <v>40766</v>
      </c>
      <c r="O737" s="1404" t="s">
        <v>395</v>
      </c>
      <c r="P737" s="1428" t="s">
        <v>188</v>
      </c>
      <c r="Q737" s="1421" t="s">
        <v>1283</v>
      </c>
      <c r="R737" s="1514">
        <v>303000</v>
      </c>
      <c r="U737" s="1056"/>
      <c r="V737" s="1056"/>
      <c r="W737" s="1056"/>
    </row>
    <row r="738" spans="1:23" ht="21" customHeight="1">
      <c r="A738" s="1452"/>
      <c r="B738" s="1379"/>
      <c r="C738" s="1448"/>
      <c r="D738" s="1450"/>
      <c r="E738" s="1423"/>
      <c r="F738" s="1475"/>
      <c r="G738" s="1477"/>
      <c r="H738" s="1423"/>
      <c r="I738" s="360">
        <v>40766</v>
      </c>
      <c r="J738" s="98">
        <v>50</v>
      </c>
      <c r="K738" s="361">
        <v>7497000</v>
      </c>
      <c r="L738" s="65">
        <v>0</v>
      </c>
      <c r="M738" s="108" t="s">
        <v>184</v>
      </c>
      <c r="N738" s="1427"/>
      <c r="O738" s="1406"/>
      <c r="P738" s="1429"/>
      <c r="Q738" s="1423"/>
      <c r="R738" s="1515"/>
      <c r="U738" s="1056"/>
      <c r="V738" s="1056"/>
      <c r="W738" s="1056"/>
    </row>
    <row r="739" spans="1:23">
      <c r="A739" s="800">
        <v>2</v>
      </c>
      <c r="B739" s="1311">
        <v>40081</v>
      </c>
      <c r="C739" s="133" t="s">
        <v>1175</v>
      </c>
      <c r="D739" s="1300" t="s">
        <v>1130</v>
      </c>
      <c r="E739" s="1326" t="s">
        <v>787</v>
      </c>
      <c r="F739" s="780" t="s">
        <v>242</v>
      </c>
      <c r="G739" s="128">
        <v>3300000</v>
      </c>
      <c r="H739" s="1326" t="s">
        <v>13</v>
      </c>
      <c r="I739" s="785"/>
      <c r="J739" s="98"/>
      <c r="K739" s="361"/>
      <c r="L739" s="338"/>
      <c r="M739" s="108"/>
      <c r="N739" s="1203"/>
      <c r="O739" s="1312"/>
      <c r="P739" s="99"/>
      <c r="Q739" s="79"/>
      <c r="R739" s="339"/>
      <c r="U739" s="1056"/>
      <c r="V739" s="1056"/>
      <c r="W739" s="1056"/>
    </row>
    <row r="740" spans="1:23" ht="28.5">
      <c r="A740" s="800">
        <v>8</v>
      </c>
      <c r="B740" s="1311">
        <v>40081</v>
      </c>
      <c r="C740" s="133" t="s">
        <v>1176</v>
      </c>
      <c r="D740" s="1300" t="s">
        <v>656</v>
      </c>
      <c r="E740" s="1326" t="s">
        <v>740</v>
      </c>
      <c r="F740" s="124" t="s">
        <v>1113</v>
      </c>
      <c r="G740" s="128">
        <v>2443320</v>
      </c>
      <c r="H740" s="1326" t="s">
        <v>13</v>
      </c>
      <c r="I740" s="785"/>
      <c r="J740" s="98"/>
      <c r="K740" s="361"/>
      <c r="L740" s="338"/>
      <c r="M740" s="108"/>
      <c r="N740" s="1203"/>
      <c r="O740" s="1312"/>
      <c r="P740" s="99"/>
      <c r="Q740" s="79"/>
      <c r="R740" s="339"/>
      <c r="U740" s="1056"/>
      <c r="V740" s="1056"/>
      <c r="W740" s="1056"/>
    </row>
    <row r="741" spans="1:23" ht="28.5">
      <c r="A741" s="801" t="s">
        <v>1453</v>
      </c>
      <c r="B741" s="1311">
        <v>40081</v>
      </c>
      <c r="C741" s="133" t="s">
        <v>1181</v>
      </c>
      <c r="D741" s="1300" t="s">
        <v>1179</v>
      </c>
      <c r="E741" s="1326" t="s">
        <v>740</v>
      </c>
      <c r="F741" s="359" t="s">
        <v>1112</v>
      </c>
      <c r="G741" s="128">
        <v>14000000</v>
      </c>
      <c r="H741" s="1326" t="s">
        <v>13</v>
      </c>
      <c r="I741" s="360">
        <v>40389</v>
      </c>
      <c r="J741" s="98">
        <v>4</v>
      </c>
      <c r="K741" s="361">
        <v>14000000</v>
      </c>
      <c r="L741" s="65">
        <f>IF($K741&lt;&gt;0,$G741-$K741,"")</f>
        <v>0</v>
      </c>
      <c r="M741" s="356" t="s">
        <v>334</v>
      </c>
      <c r="N741" s="357" t="s">
        <v>334</v>
      </c>
      <c r="O741" s="1312" t="s">
        <v>334</v>
      </c>
      <c r="P741" s="358"/>
      <c r="Q741" s="1195" t="s">
        <v>1226</v>
      </c>
      <c r="R741" s="291" t="s">
        <v>334</v>
      </c>
      <c r="U741" s="1056"/>
      <c r="V741" s="1056"/>
      <c r="W741" s="1056"/>
    </row>
    <row r="742" spans="1:23">
      <c r="A742" s="800" t="s">
        <v>1380</v>
      </c>
      <c r="B742" s="1311">
        <v>40081</v>
      </c>
      <c r="C742" s="133" t="s">
        <v>1177</v>
      </c>
      <c r="D742" s="1300" t="s">
        <v>1180</v>
      </c>
      <c r="E742" s="1326" t="s">
        <v>811</v>
      </c>
      <c r="F742" s="124" t="s">
        <v>242</v>
      </c>
      <c r="G742" s="128">
        <v>7500000</v>
      </c>
      <c r="H742" s="1326" t="s">
        <v>13</v>
      </c>
      <c r="I742" s="785"/>
      <c r="J742" s="98"/>
      <c r="K742" s="361"/>
      <c r="L742" s="338"/>
      <c r="M742" s="108"/>
      <c r="N742" s="1203"/>
      <c r="O742" s="1312"/>
      <c r="P742" s="99"/>
      <c r="Q742" s="79"/>
      <c r="R742" s="339"/>
      <c r="U742" s="1056"/>
      <c r="V742" s="1056"/>
      <c r="W742" s="1056"/>
    </row>
    <row r="743" spans="1:23" ht="30.75">
      <c r="A743" s="800" t="s">
        <v>1927</v>
      </c>
      <c r="B743" s="1311">
        <v>40081</v>
      </c>
      <c r="C743" s="133" t="s">
        <v>1178</v>
      </c>
      <c r="D743" s="1300" t="s">
        <v>610</v>
      </c>
      <c r="E743" s="1326" t="s">
        <v>749</v>
      </c>
      <c r="F743" s="109" t="s">
        <v>1113</v>
      </c>
      <c r="G743" s="128">
        <v>11019000</v>
      </c>
      <c r="H743" s="1326" t="s">
        <v>13</v>
      </c>
      <c r="I743" s="360">
        <v>40787</v>
      </c>
      <c r="J743" s="98">
        <v>50</v>
      </c>
      <c r="K743" s="361">
        <v>11019000</v>
      </c>
      <c r="L743" s="65">
        <f>IF($K743&lt;&gt;0,$G743-$K743,"")</f>
        <v>0</v>
      </c>
      <c r="M743" s="456" t="s">
        <v>1281</v>
      </c>
      <c r="N743" s="1202">
        <v>40787</v>
      </c>
      <c r="O743" s="1312" t="s">
        <v>1281</v>
      </c>
      <c r="P743" s="99">
        <v>7</v>
      </c>
      <c r="Q743" s="1326" t="s">
        <v>1283</v>
      </c>
      <c r="R743" s="339">
        <v>331000</v>
      </c>
      <c r="U743" s="1056"/>
      <c r="V743" s="1056"/>
      <c r="W743" s="1056"/>
    </row>
    <row r="744" spans="1:23">
      <c r="A744" s="1258">
        <v>112</v>
      </c>
      <c r="B744" s="1260">
        <v>40088</v>
      </c>
      <c r="C744" s="786" t="s">
        <v>1195</v>
      </c>
      <c r="D744" s="786" t="s">
        <v>1190</v>
      </c>
      <c r="E744" s="787" t="s">
        <v>1191</v>
      </c>
      <c r="F744" s="788" t="s">
        <v>1192</v>
      </c>
      <c r="G744" s="789">
        <v>22252000</v>
      </c>
      <c r="H744" s="1256" t="s">
        <v>13</v>
      </c>
      <c r="I744" s="59">
        <v>41117</v>
      </c>
      <c r="J744" s="790">
        <v>112</v>
      </c>
      <c r="K744" s="1200">
        <v>19849222.359999999</v>
      </c>
      <c r="L744" s="65">
        <v>0</v>
      </c>
      <c r="M744" s="1264" t="s">
        <v>1019</v>
      </c>
      <c r="N744" s="1204"/>
      <c r="O744" s="1252"/>
      <c r="P744" s="1254"/>
      <c r="Q744" s="79"/>
      <c r="R744" s="791"/>
      <c r="U744" s="1056"/>
      <c r="V744" s="1056"/>
      <c r="W744" s="1056"/>
    </row>
    <row r="745" spans="1:23">
      <c r="A745" s="1257" t="s">
        <v>1905</v>
      </c>
      <c r="B745" s="1259">
        <v>40088</v>
      </c>
      <c r="C745" s="942" t="s">
        <v>1193</v>
      </c>
      <c r="D745" s="942" t="s">
        <v>1194</v>
      </c>
      <c r="E745" s="943" t="s">
        <v>445</v>
      </c>
      <c r="F745" s="944" t="s">
        <v>242</v>
      </c>
      <c r="G745" s="945">
        <v>4000000</v>
      </c>
      <c r="H745" s="1255" t="s">
        <v>13</v>
      </c>
      <c r="I745" s="605">
        <v>40801</v>
      </c>
      <c r="J745" s="121">
        <v>49</v>
      </c>
      <c r="K745" s="946">
        <v>4000000</v>
      </c>
      <c r="L745" s="65">
        <f>IF($K745&lt;&gt;0,$G745-$K745,"")</f>
        <v>0</v>
      </c>
      <c r="M745" s="921" t="s">
        <v>184</v>
      </c>
      <c r="N745" s="1202">
        <v>40801</v>
      </c>
      <c r="O745" s="1312" t="s">
        <v>395</v>
      </c>
      <c r="P745" s="99" t="s">
        <v>188</v>
      </c>
      <c r="Q745" s="79" t="s">
        <v>1283</v>
      </c>
      <c r="R745" s="947">
        <v>175000</v>
      </c>
      <c r="U745" s="1056"/>
      <c r="V745" s="1056"/>
      <c r="W745" s="1056"/>
    </row>
    <row r="746" spans="1:23" ht="33">
      <c r="A746" s="801" t="s">
        <v>2003</v>
      </c>
      <c r="B746" s="1311">
        <v>40109</v>
      </c>
      <c r="C746" s="336" t="s">
        <v>1199</v>
      </c>
      <c r="D746" s="336" t="s">
        <v>1200</v>
      </c>
      <c r="E746" s="988" t="s">
        <v>736</v>
      </c>
      <c r="F746" s="989" t="s">
        <v>242</v>
      </c>
      <c r="G746" s="128">
        <v>12700000</v>
      </c>
      <c r="H746" s="150" t="s">
        <v>13</v>
      </c>
      <c r="I746" s="707">
        <v>40935</v>
      </c>
      <c r="J746" s="98">
        <v>69</v>
      </c>
      <c r="K746" s="361">
        <v>12700000</v>
      </c>
      <c r="L746" s="65">
        <f>IF($K746&lt;&gt;0,$G746-$K746,"")</f>
        <v>0</v>
      </c>
      <c r="M746" s="921" t="s">
        <v>184</v>
      </c>
      <c r="N746" s="115">
        <v>40935</v>
      </c>
      <c r="O746" s="1312" t="s">
        <v>395</v>
      </c>
      <c r="P746" s="385" t="s">
        <v>2002</v>
      </c>
      <c r="Q746" s="79" t="s">
        <v>1283</v>
      </c>
      <c r="R746" s="339">
        <v>381000</v>
      </c>
      <c r="U746" s="1056"/>
      <c r="V746" s="1056"/>
      <c r="W746" s="1056"/>
    </row>
    <row r="747" spans="1:23" s="106" customFormat="1" ht="30.75">
      <c r="A747" s="800" t="s">
        <v>1930</v>
      </c>
      <c r="B747" s="1311">
        <v>40109</v>
      </c>
      <c r="C747" s="133" t="s">
        <v>1202</v>
      </c>
      <c r="D747" s="336" t="s">
        <v>951</v>
      </c>
      <c r="E747" s="337" t="s">
        <v>742</v>
      </c>
      <c r="F747" s="124" t="s">
        <v>1113</v>
      </c>
      <c r="G747" s="128">
        <v>6251000</v>
      </c>
      <c r="H747" s="150" t="s">
        <v>13</v>
      </c>
      <c r="I747" s="707">
        <v>40794</v>
      </c>
      <c r="J747" s="98">
        <v>50</v>
      </c>
      <c r="K747" s="488">
        <v>6251000</v>
      </c>
      <c r="L747" s="65">
        <f>IF($K747&lt;&gt;0,$G747-$K747,"")</f>
        <v>0</v>
      </c>
      <c r="M747" s="108" t="s">
        <v>1281</v>
      </c>
      <c r="N747" s="115">
        <v>40794</v>
      </c>
      <c r="O747" s="1312" t="s">
        <v>1281</v>
      </c>
      <c r="P747" s="99">
        <v>7</v>
      </c>
      <c r="Q747" s="1326" t="s">
        <v>1283</v>
      </c>
      <c r="R747" s="339">
        <v>313000</v>
      </c>
      <c r="U747" s="1056"/>
      <c r="V747" s="1056"/>
      <c r="W747" s="1056"/>
    </row>
    <row r="748" spans="1:23">
      <c r="A748" s="800">
        <v>2</v>
      </c>
      <c r="B748" s="1311">
        <v>40116</v>
      </c>
      <c r="C748" s="133" t="s">
        <v>1262</v>
      </c>
      <c r="D748" s="336" t="s">
        <v>735</v>
      </c>
      <c r="E748" s="337" t="s">
        <v>445</v>
      </c>
      <c r="F748" s="124" t="s">
        <v>242</v>
      </c>
      <c r="G748" s="128">
        <v>6229000</v>
      </c>
      <c r="H748" s="150" t="s">
        <v>13</v>
      </c>
      <c r="I748" s="606"/>
      <c r="J748" s="98"/>
      <c r="K748" s="488"/>
      <c r="L748" s="338"/>
      <c r="M748" s="108"/>
      <c r="N748" s="1203"/>
      <c r="O748" s="1312"/>
      <c r="P748" s="99"/>
      <c r="Q748" s="79"/>
      <c r="R748" s="339"/>
      <c r="U748" s="1056"/>
      <c r="V748" s="1056"/>
      <c r="W748" s="1056"/>
    </row>
    <row r="749" spans="1:23">
      <c r="A749" s="800" t="s">
        <v>1903</v>
      </c>
      <c r="B749" s="1311">
        <v>40116</v>
      </c>
      <c r="C749" s="133" t="s">
        <v>1263</v>
      </c>
      <c r="D749" s="336" t="s">
        <v>616</v>
      </c>
      <c r="E749" s="337" t="s">
        <v>948</v>
      </c>
      <c r="F749" s="124" t="s">
        <v>395</v>
      </c>
      <c r="G749" s="128">
        <v>6842000</v>
      </c>
      <c r="H749" s="150" t="s">
        <v>13</v>
      </c>
      <c r="I749" s="707">
        <v>40759</v>
      </c>
      <c r="J749" s="98">
        <v>49</v>
      </c>
      <c r="K749" s="489">
        <v>6842000</v>
      </c>
      <c r="L749" s="65">
        <f>IF($K749&lt;&gt;0,$G749-$K749,"")</f>
        <v>0</v>
      </c>
      <c r="M749" s="356" t="s">
        <v>334</v>
      </c>
      <c r="N749" s="357" t="s">
        <v>334</v>
      </c>
      <c r="O749" s="1312" t="s">
        <v>334</v>
      </c>
      <c r="P749" s="358"/>
      <c r="Q749" s="1195" t="s">
        <v>1226</v>
      </c>
      <c r="R749" s="291" t="s">
        <v>334</v>
      </c>
      <c r="U749" s="1056"/>
      <c r="V749" s="1056"/>
      <c r="W749" s="1056"/>
    </row>
    <row r="750" spans="1:23">
      <c r="A750" s="800" t="s">
        <v>1269</v>
      </c>
      <c r="B750" s="1311">
        <v>40123</v>
      </c>
      <c r="C750" s="133" t="s">
        <v>596</v>
      </c>
      <c r="D750" s="336" t="s">
        <v>621</v>
      </c>
      <c r="E750" s="337" t="s">
        <v>761</v>
      </c>
      <c r="F750" s="124" t="s">
        <v>395</v>
      </c>
      <c r="G750" s="128">
        <v>3535000</v>
      </c>
      <c r="H750" s="150" t="s">
        <v>13</v>
      </c>
      <c r="I750" s="606"/>
      <c r="J750" s="98"/>
      <c r="K750" s="489"/>
      <c r="L750" s="338"/>
      <c r="M750" s="108"/>
      <c r="N750" s="1203"/>
      <c r="O750" s="1312"/>
      <c r="P750" s="99"/>
      <c r="Q750" s="79"/>
      <c r="R750" s="339"/>
      <c r="U750" s="1056"/>
      <c r="V750" s="1056"/>
      <c r="W750" s="1056"/>
    </row>
    <row r="751" spans="1:23">
      <c r="A751" s="800" t="s">
        <v>258</v>
      </c>
      <c r="B751" s="1311">
        <v>40130</v>
      </c>
      <c r="C751" s="133" t="s">
        <v>1271</v>
      </c>
      <c r="D751" s="336" t="s">
        <v>828</v>
      </c>
      <c r="E751" s="337" t="s">
        <v>776</v>
      </c>
      <c r="F751" s="124" t="s">
        <v>242</v>
      </c>
      <c r="G751" s="128">
        <v>6657000</v>
      </c>
      <c r="H751" s="150" t="s">
        <v>13</v>
      </c>
      <c r="I751" s="606"/>
      <c r="J751" s="98"/>
      <c r="K751" s="489"/>
      <c r="L751" s="338"/>
      <c r="M751" s="108"/>
      <c r="N751" s="1203"/>
      <c r="O751" s="1312"/>
      <c r="P751" s="99"/>
      <c r="Q751" s="79"/>
      <c r="R751" s="339"/>
      <c r="U751" s="1056"/>
      <c r="V751" s="1056"/>
      <c r="W751" s="1056"/>
    </row>
    <row r="752" spans="1:23" s="106" customFormat="1" ht="28.5">
      <c r="A752" s="800" t="s">
        <v>415</v>
      </c>
      <c r="B752" s="1311">
        <v>40130</v>
      </c>
      <c r="C752" s="133" t="s">
        <v>1272</v>
      </c>
      <c r="D752" s="336" t="s">
        <v>1273</v>
      </c>
      <c r="E752" s="337" t="s">
        <v>798</v>
      </c>
      <c r="F752" s="124" t="s">
        <v>1113</v>
      </c>
      <c r="G752" s="128">
        <v>4400000</v>
      </c>
      <c r="H752" s="150" t="s">
        <v>13</v>
      </c>
      <c r="I752" s="606"/>
      <c r="J752" s="98"/>
      <c r="K752" s="489"/>
      <c r="L752" s="338"/>
      <c r="M752" s="108"/>
      <c r="N752" s="1203"/>
      <c r="O752" s="1312"/>
      <c r="P752" s="99"/>
      <c r="Q752" s="79"/>
      <c r="R752" s="339"/>
      <c r="U752" s="1056"/>
      <c r="V752" s="1056"/>
      <c r="W752" s="1056"/>
    </row>
    <row r="753" spans="1:23">
      <c r="A753" s="800" t="s">
        <v>1269</v>
      </c>
      <c r="B753" s="1311">
        <v>40130</v>
      </c>
      <c r="C753" s="133" t="s">
        <v>1274</v>
      </c>
      <c r="D753" s="336" t="s">
        <v>660</v>
      </c>
      <c r="E753" s="337" t="s">
        <v>722</v>
      </c>
      <c r="F753" s="124" t="s">
        <v>242</v>
      </c>
      <c r="G753" s="86">
        <v>5000000</v>
      </c>
      <c r="H753" s="150" t="s">
        <v>13</v>
      </c>
      <c r="I753" s="606"/>
      <c r="J753" s="98"/>
      <c r="K753" s="488"/>
      <c r="L753" s="338"/>
      <c r="M753" s="108"/>
      <c r="N753" s="1203"/>
      <c r="O753" s="1312"/>
      <c r="P753" s="99"/>
      <c r="Q753" s="79"/>
      <c r="R753" s="792"/>
      <c r="U753" s="1056"/>
      <c r="V753" s="1056"/>
      <c r="W753" s="1056"/>
    </row>
    <row r="754" spans="1:23">
      <c r="A754" s="800" t="s">
        <v>258</v>
      </c>
      <c r="B754" s="1311">
        <v>40137</v>
      </c>
      <c r="C754" s="133" t="s">
        <v>1277</v>
      </c>
      <c r="D754" s="336" t="s">
        <v>18</v>
      </c>
      <c r="E754" s="337" t="s">
        <v>724</v>
      </c>
      <c r="F754" s="124" t="s">
        <v>242</v>
      </c>
      <c r="G754" s="86">
        <v>10800000</v>
      </c>
      <c r="H754" s="150" t="s">
        <v>13</v>
      </c>
      <c r="I754" s="606"/>
      <c r="J754" s="98"/>
      <c r="K754" s="488"/>
      <c r="L754" s="338"/>
      <c r="M754" s="108"/>
      <c r="N754" s="1203"/>
      <c r="O754" s="1312"/>
      <c r="P754" s="99"/>
      <c r="Q754" s="79"/>
      <c r="R754" s="792"/>
      <c r="U754" s="1056"/>
      <c r="V754" s="1056"/>
      <c r="W754" s="1056"/>
    </row>
    <row r="755" spans="1:23">
      <c r="A755" s="800" t="s">
        <v>1904</v>
      </c>
      <c r="B755" s="1311">
        <v>40137</v>
      </c>
      <c r="C755" s="133" t="s">
        <v>1279</v>
      </c>
      <c r="D755" s="336" t="s">
        <v>1278</v>
      </c>
      <c r="E755" s="337" t="s">
        <v>798</v>
      </c>
      <c r="F755" s="124" t="s">
        <v>242</v>
      </c>
      <c r="G755" s="86">
        <v>6000000</v>
      </c>
      <c r="H755" s="150" t="s">
        <v>13</v>
      </c>
      <c r="I755" s="707">
        <v>40773</v>
      </c>
      <c r="J755" s="98">
        <v>50</v>
      </c>
      <c r="K755" s="488">
        <v>6000000</v>
      </c>
      <c r="L755" s="65">
        <f>IF($K755&lt;&gt;0,$G755-$K755,"")</f>
        <v>0</v>
      </c>
      <c r="M755" s="921" t="s">
        <v>184</v>
      </c>
      <c r="N755" s="115">
        <v>40773</v>
      </c>
      <c r="O755" s="1312" t="s">
        <v>395</v>
      </c>
      <c r="P755" s="99" t="s">
        <v>188</v>
      </c>
      <c r="Q755" s="79" t="s">
        <v>1283</v>
      </c>
      <c r="R755" s="792">
        <v>300000</v>
      </c>
      <c r="U755" s="1056"/>
      <c r="V755" s="1056"/>
      <c r="W755" s="1056"/>
    </row>
    <row r="756" spans="1:23" ht="16.5" customHeight="1">
      <c r="A756" s="800" t="s">
        <v>1269</v>
      </c>
      <c r="B756" s="1311">
        <v>40137</v>
      </c>
      <c r="C756" s="133" t="s">
        <v>1050</v>
      </c>
      <c r="D756" s="336" t="s">
        <v>660</v>
      </c>
      <c r="E756" s="337" t="s">
        <v>722</v>
      </c>
      <c r="F756" s="124" t="s">
        <v>395</v>
      </c>
      <c r="G756" s="86">
        <v>2348000</v>
      </c>
      <c r="H756" s="150" t="s">
        <v>13</v>
      </c>
      <c r="I756" s="606"/>
      <c r="J756" s="98"/>
      <c r="K756" s="488"/>
      <c r="L756" s="338"/>
      <c r="M756" s="108"/>
      <c r="N756" s="1203"/>
      <c r="O756" s="1312"/>
      <c r="P756" s="99"/>
      <c r="Q756" s="1326"/>
      <c r="R756" s="339"/>
      <c r="U756" s="1056"/>
      <c r="V756" s="1056"/>
      <c r="W756" s="1056"/>
    </row>
    <row r="757" spans="1:23" ht="33.75" customHeight="1">
      <c r="A757" s="801" t="s">
        <v>2009</v>
      </c>
      <c r="B757" s="1311">
        <v>40151</v>
      </c>
      <c r="C757" s="133" t="s">
        <v>1288</v>
      </c>
      <c r="D757" s="133" t="s">
        <v>727</v>
      </c>
      <c r="E757" s="608" t="s">
        <v>724</v>
      </c>
      <c r="F757" s="124" t="s">
        <v>395</v>
      </c>
      <c r="G757" s="86">
        <v>6000000</v>
      </c>
      <c r="H757" s="150" t="s">
        <v>13</v>
      </c>
      <c r="I757" s="606"/>
      <c r="J757" s="98"/>
      <c r="K757" s="488"/>
      <c r="L757" s="338"/>
      <c r="M757" s="108"/>
      <c r="N757" s="1203"/>
      <c r="O757" s="1312"/>
      <c r="P757" s="99"/>
      <c r="Q757" s="1326"/>
      <c r="R757" s="339"/>
      <c r="U757" s="1056"/>
      <c r="V757" s="1056"/>
      <c r="W757" s="1056"/>
    </row>
    <row r="758" spans="1:23" ht="16.5" customHeight="1">
      <c r="A758" s="800">
        <v>2</v>
      </c>
      <c r="B758" s="1311">
        <v>40151</v>
      </c>
      <c r="C758" s="133" t="s">
        <v>1289</v>
      </c>
      <c r="D758" s="133" t="s">
        <v>1290</v>
      </c>
      <c r="E758" s="608" t="s">
        <v>734</v>
      </c>
      <c r="F758" s="124" t="s">
        <v>242</v>
      </c>
      <c r="G758" s="86">
        <v>9000000</v>
      </c>
      <c r="H758" s="150" t="s">
        <v>13</v>
      </c>
      <c r="I758" s="606"/>
      <c r="J758" s="98"/>
      <c r="K758" s="488"/>
      <c r="L758" s="338"/>
      <c r="M758" s="108"/>
      <c r="N758" s="1203"/>
      <c r="O758" s="1312"/>
      <c r="P758" s="99"/>
      <c r="Q758" s="1326"/>
      <c r="R758" s="339"/>
      <c r="U758" s="1056"/>
      <c r="V758" s="1056"/>
      <c r="W758" s="1056"/>
    </row>
    <row r="759" spans="1:23" ht="16.5" customHeight="1">
      <c r="A759" s="800" t="s">
        <v>258</v>
      </c>
      <c r="B759" s="1311">
        <v>40151</v>
      </c>
      <c r="C759" s="133" t="s">
        <v>519</v>
      </c>
      <c r="D759" s="133" t="s">
        <v>1291</v>
      </c>
      <c r="E759" s="608" t="s">
        <v>806</v>
      </c>
      <c r="F759" s="124" t="s">
        <v>242</v>
      </c>
      <c r="G759" s="86">
        <v>6500000</v>
      </c>
      <c r="H759" s="150" t="s">
        <v>13</v>
      </c>
      <c r="I759" s="606"/>
      <c r="J759" s="98"/>
      <c r="K759" s="488"/>
      <c r="L759" s="338"/>
      <c r="M759" s="108"/>
      <c r="N759" s="1203"/>
      <c r="O759" s="1312"/>
      <c r="P759" s="99"/>
      <c r="Q759" s="1326"/>
      <c r="R759" s="339"/>
      <c r="U759" s="1056"/>
      <c r="V759" s="1056"/>
      <c r="W759" s="1056"/>
    </row>
    <row r="760" spans="1:23" ht="33.75" customHeight="1">
      <c r="A760" s="1258" t="s">
        <v>2155</v>
      </c>
      <c r="B760" s="1260">
        <v>40158</v>
      </c>
      <c r="C760" s="786" t="s">
        <v>1300</v>
      </c>
      <c r="D760" s="786" t="s">
        <v>268</v>
      </c>
      <c r="E760" s="787" t="s">
        <v>722</v>
      </c>
      <c r="F760" s="127" t="s">
        <v>242</v>
      </c>
      <c r="G760" s="1275">
        <v>22000000</v>
      </c>
      <c r="H760" s="793" t="s">
        <v>13</v>
      </c>
      <c r="I760" s="1243">
        <v>41164</v>
      </c>
      <c r="J760" s="790">
        <v>129</v>
      </c>
      <c r="K760" s="1244">
        <v>14211450</v>
      </c>
      <c r="L760" s="65">
        <v>0</v>
      </c>
      <c r="M760" s="921" t="s">
        <v>184</v>
      </c>
      <c r="N760" s="77">
        <v>41117</v>
      </c>
      <c r="O760" s="1312" t="s">
        <v>395</v>
      </c>
      <c r="P760" s="385" t="s">
        <v>2156</v>
      </c>
      <c r="Q760" s="79" t="s">
        <v>1988</v>
      </c>
      <c r="R760" s="791">
        <v>720373.5</v>
      </c>
      <c r="U760" s="1056"/>
      <c r="V760" s="1056"/>
      <c r="W760" s="1056"/>
    </row>
    <row r="761" spans="1:23" ht="31.5" customHeight="1">
      <c r="A761" s="800" t="s">
        <v>258</v>
      </c>
      <c r="B761" s="1311">
        <v>40158</v>
      </c>
      <c r="C761" s="133" t="s">
        <v>1301</v>
      </c>
      <c r="D761" s="133" t="s">
        <v>1302</v>
      </c>
      <c r="E761" s="608" t="s">
        <v>1201</v>
      </c>
      <c r="F761" s="124" t="s">
        <v>242</v>
      </c>
      <c r="G761" s="86">
        <v>12000000</v>
      </c>
      <c r="H761" s="150" t="s">
        <v>13</v>
      </c>
      <c r="I761" s="707">
        <v>41003</v>
      </c>
      <c r="J761" s="98">
        <v>4</v>
      </c>
      <c r="K761" s="488">
        <v>3000000</v>
      </c>
      <c r="L761" s="708">
        <f>IF($K761&lt;&gt;0,$G761-$K761,"")</f>
        <v>9000000</v>
      </c>
      <c r="M761" s="76" t="s">
        <v>190</v>
      </c>
      <c r="N761" s="1203"/>
      <c r="O761" s="1312"/>
      <c r="P761" s="99"/>
      <c r="Q761" s="1326"/>
      <c r="R761" s="339"/>
      <c r="U761" s="1056"/>
      <c r="V761" s="1056"/>
      <c r="W761" s="1056"/>
    </row>
    <row r="762" spans="1:23" ht="30.75">
      <c r="A762" s="1302">
        <v>8</v>
      </c>
      <c r="B762" s="1311">
        <v>40158</v>
      </c>
      <c r="C762" s="133" t="s">
        <v>1303</v>
      </c>
      <c r="D762" s="133" t="s">
        <v>369</v>
      </c>
      <c r="E762" s="608" t="s">
        <v>602</v>
      </c>
      <c r="F762" s="124" t="s">
        <v>1113</v>
      </c>
      <c r="G762" s="86">
        <v>2000000</v>
      </c>
      <c r="H762" s="150" t="s">
        <v>13</v>
      </c>
      <c r="I762" s="707">
        <v>40541</v>
      </c>
      <c r="J762" s="98">
        <v>4</v>
      </c>
      <c r="K762" s="488">
        <v>2000000</v>
      </c>
      <c r="L762" s="708">
        <f>IF($K762&lt;&gt;0,$G762-$K762,"")</f>
        <v>0</v>
      </c>
      <c r="M762" s="108" t="s">
        <v>1281</v>
      </c>
      <c r="N762" s="115">
        <v>40541</v>
      </c>
      <c r="O762" s="1312" t="s">
        <v>1281</v>
      </c>
      <c r="P762" s="99">
        <v>7</v>
      </c>
      <c r="Q762" s="1326" t="s">
        <v>1283</v>
      </c>
      <c r="R762" s="339">
        <v>100000</v>
      </c>
      <c r="U762" s="1056"/>
      <c r="V762" s="1056"/>
      <c r="W762" s="1056"/>
    </row>
    <row r="763" spans="1:23" ht="16.5" customHeight="1">
      <c r="A763" s="800" t="s">
        <v>1903</v>
      </c>
      <c r="B763" s="1311">
        <v>40158</v>
      </c>
      <c r="C763" s="133" t="s">
        <v>408</v>
      </c>
      <c r="D763" s="133" t="s">
        <v>744</v>
      </c>
      <c r="E763" s="608" t="s">
        <v>745</v>
      </c>
      <c r="F763" s="124" t="s">
        <v>395</v>
      </c>
      <c r="G763" s="86">
        <v>6319000</v>
      </c>
      <c r="H763" s="150" t="s">
        <v>13</v>
      </c>
      <c r="I763" s="707">
        <v>40794</v>
      </c>
      <c r="J763" s="98">
        <v>49</v>
      </c>
      <c r="K763" s="488">
        <v>6319000</v>
      </c>
      <c r="L763" s="708">
        <f>IF($K763&lt;&gt;0,$G763-$K763,"")</f>
        <v>0</v>
      </c>
      <c r="M763" s="108" t="s">
        <v>334</v>
      </c>
      <c r="N763" s="1203" t="s">
        <v>334</v>
      </c>
      <c r="O763" s="1312" t="s">
        <v>334</v>
      </c>
      <c r="P763" s="99"/>
      <c r="Q763" s="1326" t="s">
        <v>1226</v>
      </c>
      <c r="R763" s="922" t="s">
        <v>334</v>
      </c>
      <c r="U763" s="1056"/>
      <c r="V763" s="1056"/>
      <c r="W763" s="1056"/>
    </row>
    <row r="764" spans="1:23" ht="16.5" customHeight="1">
      <c r="A764" s="800" t="s">
        <v>1903</v>
      </c>
      <c r="B764" s="1311">
        <v>40158</v>
      </c>
      <c r="C764" s="133" t="s">
        <v>707</v>
      </c>
      <c r="D764" s="133" t="s">
        <v>727</v>
      </c>
      <c r="E764" s="608" t="s">
        <v>724</v>
      </c>
      <c r="F764" s="124" t="s">
        <v>395</v>
      </c>
      <c r="G764" s="86">
        <v>6000000</v>
      </c>
      <c r="H764" s="150" t="s">
        <v>13</v>
      </c>
      <c r="I764" s="707">
        <v>40787</v>
      </c>
      <c r="J764" s="98">
        <v>49</v>
      </c>
      <c r="K764" s="488">
        <v>6000000</v>
      </c>
      <c r="L764" s="708">
        <f>IF($K764&lt;&gt;0,$G764-$K764,"")</f>
        <v>0</v>
      </c>
      <c r="M764" s="108" t="s">
        <v>334</v>
      </c>
      <c r="N764" s="1203" t="s">
        <v>334</v>
      </c>
      <c r="O764" s="1312" t="s">
        <v>334</v>
      </c>
      <c r="P764" s="99"/>
      <c r="Q764" s="1326" t="s">
        <v>1226</v>
      </c>
      <c r="R764" s="922" t="s">
        <v>334</v>
      </c>
      <c r="U764" s="1056"/>
      <c r="V764" s="1056"/>
      <c r="W764" s="1056"/>
    </row>
    <row r="765" spans="1:23" ht="16.5" customHeight="1">
      <c r="A765" s="800" t="s">
        <v>1903</v>
      </c>
      <c r="B765" s="1311">
        <v>40158</v>
      </c>
      <c r="C765" s="133" t="s">
        <v>597</v>
      </c>
      <c r="D765" s="133" t="s">
        <v>622</v>
      </c>
      <c r="E765" s="608" t="s">
        <v>763</v>
      </c>
      <c r="F765" s="124" t="s">
        <v>395</v>
      </c>
      <c r="G765" s="86">
        <v>2417000</v>
      </c>
      <c r="H765" s="150" t="s">
        <v>13</v>
      </c>
      <c r="I765" s="707">
        <v>40801</v>
      </c>
      <c r="J765" s="98">
        <v>49</v>
      </c>
      <c r="K765" s="488">
        <v>2417000</v>
      </c>
      <c r="L765" s="708">
        <f>IF($K765&lt;&gt;0,$G765-$K765,"")</f>
        <v>0</v>
      </c>
      <c r="M765" s="108" t="s">
        <v>334</v>
      </c>
      <c r="N765" s="1203" t="s">
        <v>334</v>
      </c>
      <c r="O765" s="1312" t="s">
        <v>334</v>
      </c>
      <c r="P765" s="99"/>
      <c r="Q765" s="1326" t="s">
        <v>1226</v>
      </c>
      <c r="R765" s="922" t="s">
        <v>334</v>
      </c>
      <c r="U765" s="1056"/>
      <c r="V765" s="1056"/>
      <c r="W765" s="1056"/>
    </row>
    <row r="766" spans="1:23" ht="16.5" customHeight="1">
      <c r="A766" s="800" t="s">
        <v>2111</v>
      </c>
      <c r="B766" s="1311">
        <v>40158</v>
      </c>
      <c r="C766" s="133" t="s">
        <v>652</v>
      </c>
      <c r="D766" s="133" t="s">
        <v>610</v>
      </c>
      <c r="E766" s="608" t="s">
        <v>749</v>
      </c>
      <c r="F766" s="124" t="s">
        <v>395</v>
      </c>
      <c r="G766" s="86">
        <v>11881000</v>
      </c>
      <c r="H766" s="150" t="s">
        <v>13</v>
      </c>
      <c r="I766" s="59">
        <v>41117</v>
      </c>
      <c r="J766" s="98">
        <v>114</v>
      </c>
      <c r="K766" s="488">
        <v>6138000</v>
      </c>
      <c r="L766" s="708">
        <v>3881000</v>
      </c>
      <c r="M766" s="108" t="s">
        <v>334</v>
      </c>
      <c r="N766" s="1203" t="s">
        <v>334</v>
      </c>
      <c r="O766" s="1312" t="s">
        <v>334</v>
      </c>
      <c r="P766" s="99"/>
      <c r="Q766" s="1326" t="s">
        <v>1226</v>
      </c>
      <c r="R766" s="922" t="s">
        <v>334</v>
      </c>
      <c r="U766" s="1056"/>
      <c r="V766" s="1056"/>
      <c r="W766" s="1056"/>
    </row>
    <row r="767" spans="1:23" ht="16.5" customHeight="1">
      <c r="A767" s="800" t="s">
        <v>1269</v>
      </c>
      <c r="B767" s="1311">
        <v>40158</v>
      </c>
      <c r="C767" s="133" t="s">
        <v>719</v>
      </c>
      <c r="D767" s="133" t="s">
        <v>762</v>
      </c>
      <c r="E767" s="608" t="s">
        <v>763</v>
      </c>
      <c r="F767" s="124" t="s">
        <v>395</v>
      </c>
      <c r="G767" s="86">
        <v>6335000</v>
      </c>
      <c r="H767" s="150" t="s">
        <v>13</v>
      </c>
      <c r="I767" s="606"/>
      <c r="J767" s="98"/>
      <c r="K767" s="488"/>
      <c r="L767" s="338"/>
      <c r="M767" s="108"/>
      <c r="N767" s="1203"/>
      <c r="O767" s="1312"/>
      <c r="P767" s="99"/>
      <c r="Q767" s="1326"/>
      <c r="R767" s="339"/>
      <c r="U767" s="1056"/>
      <c r="V767" s="1056"/>
      <c r="W767" s="1056"/>
    </row>
    <row r="768" spans="1:23">
      <c r="A768" s="800" t="s">
        <v>1903</v>
      </c>
      <c r="B768" s="1311">
        <v>40158</v>
      </c>
      <c r="C768" s="467" t="s">
        <v>1305</v>
      </c>
      <c r="D768" s="133" t="s">
        <v>868</v>
      </c>
      <c r="E768" s="608" t="s">
        <v>763</v>
      </c>
      <c r="F768" s="124" t="s">
        <v>242</v>
      </c>
      <c r="G768" s="86">
        <v>1505000</v>
      </c>
      <c r="H768" s="150" t="s">
        <v>13</v>
      </c>
      <c r="I768" s="707">
        <v>40808</v>
      </c>
      <c r="J768" s="98">
        <v>49</v>
      </c>
      <c r="K768" s="489">
        <v>1505000</v>
      </c>
      <c r="L768" s="708">
        <f>IF($K768&lt;&gt;0,$G768-$K768,"")</f>
        <v>0</v>
      </c>
      <c r="M768" s="921" t="s">
        <v>184</v>
      </c>
      <c r="N768" s="115">
        <v>40808</v>
      </c>
      <c r="O768" s="1312" t="s">
        <v>395</v>
      </c>
      <c r="P768" s="99" t="s">
        <v>188</v>
      </c>
      <c r="Q768" s="79" t="s">
        <v>1283</v>
      </c>
      <c r="R768" s="339">
        <v>34000</v>
      </c>
      <c r="U768" s="1056"/>
      <c r="V768" s="1056"/>
      <c r="W768" s="1056"/>
    </row>
    <row r="769" spans="1:23" ht="16.5" customHeight="1">
      <c r="A769" s="800" t="s">
        <v>1269</v>
      </c>
      <c r="B769" s="1311">
        <v>40158</v>
      </c>
      <c r="C769" s="133" t="s">
        <v>1046</v>
      </c>
      <c r="D769" s="133" t="s">
        <v>390</v>
      </c>
      <c r="E769" s="608" t="s">
        <v>724</v>
      </c>
      <c r="F769" s="124" t="s">
        <v>395</v>
      </c>
      <c r="G769" s="86">
        <v>2032000</v>
      </c>
      <c r="H769" s="150" t="s">
        <v>13</v>
      </c>
      <c r="I769" s="606"/>
      <c r="J769" s="98"/>
      <c r="K769" s="489"/>
      <c r="L769" s="338"/>
      <c r="M769" s="108"/>
      <c r="N769" s="1203"/>
      <c r="O769" s="1312"/>
      <c r="P769" s="99"/>
      <c r="Q769" s="1326"/>
      <c r="R769" s="339"/>
      <c r="U769" s="1056"/>
      <c r="V769" s="1056"/>
      <c r="W769" s="1056"/>
    </row>
    <row r="770" spans="1:23" ht="16.5" customHeight="1">
      <c r="A770" s="800">
        <v>2</v>
      </c>
      <c r="B770" s="1311">
        <v>40165</v>
      </c>
      <c r="C770" s="133" t="s">
        <v>1306</v>
      </c>
      <c r="D770" s="133" t="s">
        <v>604</v>
      </c>
      <c r="E770" s="608" t="s">
        <v>738</v>
      </c>
      <c r="F770" s="124" t="s">
        <v>242</v>
      </c>
      <c r="G770" s="86">
        <v>3000000</v>
      </c>
      <c r="H770" s="150" t="s">
        <v>13</v>
      </c>
      <c r="I770" s="606"/>
      <c r="J770" s="98"/>
      <c r="K770" s="489"/>
      <c r="L770" s="338"/>
      <c r="M770" s="108"/>
      <c r="N770" s="1203"/>
      <c r="O770" s="1312"/>
      <c r="P770" s="99"/>
      <c r="Q770" s="1326"/>
      <c r="R770" s="339"/>
      <c r="U770" s="1056"/>
      <c r="V770" s="1056"/>
      <c r="W770" s="1056"/>
    </row>
    <row r="771" spans="1:23" ht="16.5" customHeight="1">
      <c r="A771" s="800" t="s">
        <v>1905</v>
      </c>
      <c r="B771" s="1311">
        <v>40165</v>
      </c>
      <c r="C771" s="133" t="s">
        <v>1307</v>
      </c>
      <c r="D771" s="133" t="s">
        <v>669</v>
      </c>
      <c r="E771" s="608" t="s">
        <v>763</v>
      </c>
      <c r="F771" s="124" t="s">
        <v>242</v>
      </c>
      <c r="G771" s="86">
        <v>6056000</v>
      </c>
      <c r="H771" s="150" t="s">
        <v>13</v>
      </c>
      <c r="I771" s="707">
        <v>40738</v>
      </c>
      <c r="J771" s="98">
        <v>49</v>
      </c>
      <c r="K771" s="489">
        <v>6056000</v>
      </c>
      <c r="L771" s="65">
        <f>IF($K771&lt;&gt;0,$G771-$K771,"")</f>
        <v>0</v>
      </c>
      <c r="M771" s="921" t="s">
        <v>184</v>
      </c>
      <c r="N771" s="1325">
        <v>40738</v>
      </c>
      <c r="O771" s="1312" t="s">
        <v>395</v>
      </c>
      <c r="P771" s="99" t="s">
        <v>188</v>
      </c>
      <c r="Q771" s="79" t="s">
        <v>1283</v>
      </c>
      <c r="R771" s="339">
        <v>182000</v>
      </c>
      <c r="U771" s="1056"/>
      <c r="V771" s="1056"/>
      <c r="W771" s="1056"/>
    </row>
    <row r="772" spans="1:23" ht="16.5" customHeight="1">
      <c r="A772" s="800" t="s">
        <v>1901</v>
      </c>
      <c r="B772" s="1311">
        <v>40165</v>
      </c>
      <c r="C772" s="133" t="s">
        <v>1311</v>
      </c>
      <c r="D772" s="133" t="s">
        <v>1308</v>
      </c>
      <c r="E772" s="608" t="s">
        <v>324</v>
      </c>
      <c r="F772" s="124" t="s">
        <v>242</v>
      </c>
      <c r="G772" s="86">
        <v>1300000</v>
      </c>
      <c r="H772" s="150" t="s">
        <v>13</v>
      </c>
      <c r="I772" s="707">
        <v>40808</v>
      </c>
      <c r="J772" s="98">
        <v>49</v>
      </c>
      <c r="K772" s="489">
        <v>1300000</v>
      </c>
      <c r="L772" s="65">
        <f>IF($K772&lt;&gt;0,$G772-$K772,"")</f>
        <v>0</v>
      </c>
      <c r="M772" s="921" t="s">
        <v>184</v>
      </c>
      <c r="N772" s="115">
        <v>40808</v>
      </c>
      <c r="O772" s="1312" t="s">
        <v>395</v>
      </c>
      <c r="P772" s="99" t="s">
        <v>188</v>
      </c>
      <c r="Q772" s="79" t="s">
        <v>1283</v>
      </c>
      <c r="R772" s="339">
        <v>65000</v>
      </c>
      <c r="U772" s="1056"/>
      <c r="V772" s="1056"/>
      <c r="W772" s="1056"/>
    </row>
    <row r="773" spans="1:23" ht="16.5" customHeight="1">
      <c r="A773" s="801" t="s">
        <v>1903</v>
      </c>
      <c r="B773" s="1311">
        <v>40165</v>
      </c>
      <c r="C773" s="133" t="s">
        <v>315</v>
      </c>
      <c r="D773" s="133" t="s">
        <v>1309</v>
      </c>
      <c r="E773" s="608" t="s">
        <v>862</v>
      </c>
      <c r="F773" s="124" t="s">
        <v>395</v>
      </c>
      <c r="G773" s="86">
        <v>4640000</v>
      </c>
      <c r="H773" s="150" t="s">
        <v>13</v>
      </c>
      <c r="I773" s="707">
        <v>40738</v>
      </c>
      <c r="J773" s="98">
        <v>49</v>
      </c>
      <c r="K773" s="489">
        <v>4640000</v>
      </c>
      <c r="L773" s="65">
        <f>IF($K773&lt;&gt;0,$G773-$K773,"")</f>
        <v>0</v>
      </c>
      <c r="M773" s="108" t="s">
        <v>334</v>
      </c>
      <c r="N773" s="1203" t="s">
        <v>334</v>
      </c>
      <c r="O773" s="1312" t="s">
        <v>334</v>
      </c>
      <c r="P773" s="99"/>
      <c r="Q773" s="1326" t="s">
        <v>1226</v>
      </c>
      <c r="R773" s="922" t="s">
        <v>334</v>
      </c>
      <c r="U773" s="1056"/>
      <c r="V773" s="1056"/>
      <c r="W773" s="1056"/>
    </row>
    <row r="774" spans="1:23" ht="16.5" customHeight="1">
      <c r="A774" s="800" t="s">
        <v>1903</v>
      </c>
      <c r="B774" s="1311">
        <v>40165</v>
      </c>
      <c r="C774" s="133" t="s">
        <v>1068</v>
      </c>
      <c r="D774" s="133" t="s">
        <v>1077</v>
      </c>
      <c r="E774" s="608" t="s">
        <v>324</v>
      </c>
      <c r="F774" s="124" t="s">
        <v>395</v>
      </c>
      <c r="G774" s="86">
        <v>1744000</v>
      </c>
      <c r="H774" s="150" t="s">
        <v>13</v>
      </c>
      <c r="I774" s="707">
        <v>40752</v>
      </c>
      <c r="J774" s="98">
        <v>49</v>
      </c>
      <c r="K774" s="489">
        <v>1744000</v>
      </c>
      <c r="L774" s="65">
        <f>IF($K774&lt;&gt;0,$G774-$K774,"")</f>
        <v>0</v>
      </c>
      <c r="M774" s="108" t="s">
        <v>334</v>
      </c>
      <c r="N774" s="1203" t="s">
        <v>334</v>
      </c>
      <c r="O774" s="1312" t="s">
        <v>334</v>
      </c>
      <c r="P774" s="99"/>
      <c r="Q774" s="1326" t="s">
        <v>1226</v>
      </c>
      <c r="R774" s="922" t="s">
        <v>334</v>
      </c>
      <c r="U774" s="1056"/>
      <c r="V774" s="1056"/>
      <c r="W774" s="1056"/>
    </row>
    <row r="775" spans="1:23" ht="16.5" customHeight="1">
      <c r="A775" s="800" t="s">
        <v>1269</v>
      </c>
      <c r="B775" s="1311">
        <v>40165</v>
      </c>
      <c r="C775" s="133" t="s">
        <v>793</v>
      </c>
      <c r="D775" s="133" t="s">
        <v>794</v>
      </c>
      <c r="E775" s="608" t="s">
        <v>763</v>
      </c>
      <c r="F775" s="124" t="s">
        <v>395</v>
      </c>
      <c r="G775" s="86">
        <v>4596000</v>
      </c>
      <c r="H775" s="150" t="s">
        <v>13</v>
      </c>
      <c r="I775" s="606"/>
      <c r="J775" s="98"/>
      <c r="K775" s="489"/>
      <c r="L775" s="338"/>
      <c r="M775" s="108"/>
      <c r="N775" s="1203"/>
      <c r="O775" s="1312"/>
      <c r="P775" s="99"/>
      <c r="Q775" s="1326"/>
      <c r="R775" s="339"/>
      <c r="U775" s="1056"/>
      <c r="V775" s="1056"/>
      <c r="W775" s="1056"/>
    </row>
    <row r="776" spans="1:23" ht="16.5" customHeight="1">
      <c r="A776" s="800" t="s">
        <v>1269</v>
      </c>
      <c r="B776" s="1311">
        <v>40165</v>
      </c>
      <c r="C776" s="133" t="s">
        <v>1115</v>
      </c>
      <c r="D776" s="133" t="s">
        <v>1125</v>
      </c>
      <c r="E776" s="608" t="s">
        <v>1045</v>
      </c>
      <c r="F776" s="124" t="s">
        <v>395</v>
      </c>
      <c r="G776" s="86">
        <v>1230000</v>
      </c>
      <c r="H776" s="150" t="s">
        <v>13</v>
      </c>
      <c r="I776" s="707">
        <v>40996</v>
      </c>
      <c r="J776" s="98">
        <v>4</v>
      </c>
      <c r="K776" s="489">
        <v>1230000</v>
      </c>
      <c r="L776" s="65">
        <f>IF($K776&lt;&gt;0,$G776-$K776,"")</f>
        <v>0</v>
      </c>
      <c r="M776" s="108" t="s">
        <v>334</v>
      </c>
      <c r="N776" s="1203" t="s">
        <v>334</v>
      </c>
      <c r="O776" s="1312" t="s">
        <v>334</v>
      </c>
      <c r="P776" s="99"/>
      <c r="Q776" s="1326" t="s">
        <v>1226</v>
      </c>
      <c r="R776" s="922" t="s">
        <v>334</v>
      </c>
      <c r="U776" s="1056"/>
      <c r="V776" s="1056"/>
      <c r="W776" s="1056"/>
    </row>
    <row r="777" spans="1:23">
      <c r="A777" s="800" t="s">
        <v>1903</v>
      </c>
      <c r="B777" s="1311">
        <v>40165</v>
      </c>
      <c r="C777" s="133" t="s">
        <v>1093</v>
      </c>
      <c r="D777" s="1300" t="s">
        <v>785</v>
      </c>
      <c r="E777" s="1326" t="s">
        <v>445</v>
      </c>
      <c r="F777" s="124" t="s">
        <v>395</v>
      </c>
      <c r="G777" s="86">
        <v>2997000</v>
      </c>
      <c r="H777" s="150" t="s">
        <v>13</v>
      </c>
      <c r="I777" s="707">
        <v>40808</v>
      </c>
      <c r="J777" s="98">
        <v>49</v>
      </c>
      <c r="K777" s="488">
        <v>2997000</v>
      </c>
      <c r="L777" s="65">
        <f>IF($K777&lt;&gt;0,$G777-$K777,"")</f>
        <v>0</v>
      </c>
      <c r="M777" s="108" t="s">
        <v>334</v>
      </c>
      <c r="N777" s="1203" t="s">
        <v>334</v>
      </c>
      <c r="O777" s="1312" t="s">
        <v>334</v>
      </c>
      <c r="P777" s="99"/>
      <c r="Q777" s="387"/>
      <c r="R777" s="470" t="s">
        <v>334</v>
      </c>
      <c r="U777" s="1056"/>
      <c r="V777" s="1056"/>
      <c r="W777" s="1056"/>
    </row>
    <row r="778" spans="1:23">
      <c r="A778" s="800" t="s">
        <v>258</v>
      </c>
      <c r="B778" s="1311">
        <v>40169</v>
      </c>
      <c r="C778" s="133" t="s">
        <v>1312</v>
      </c>
      <c r="D778" s="1300" t="s">
        <v>363</v>
      </c>
      <c r="E778" s="1326" t="s">
        <v>761</v>
      </c>
      <c r="F778" s="124" t="s">
        <v>242</v>
      </c>
      <c r="G778" s="86">
        <v>8700000</v>
      </c>
      <c r="H778" s="150" t="s">
        <v>13</v>
      </c>
      <c r="I778" s="606"/>
      <c r="J778" s="98"/>
      <c r="K778" s="488"/>
      <c r="L778" s="338"/>
      <c r="M778" s="108"/>
      <c r="N778" s="1203"/>
      <c r="O778" s="1312"/>
      <c r="P778" s="99"/>
      <c r="Q778" s="387"/>
      <c r="R778" s="339"/>
      <c r="U778" s="1056"/>
      <c r="V778" s="1056"/>
      <c r="W778" s="1056"/>
    </row>
    <row r="779" spans="1:23" s="380" customFormat="1" ht="28.5">
      <c r="A779" s="801" t="s">
        <v>1488</v>
      </c>
      <c r="B779" s="378">
        <v>40169</v>
      </c>
      <c r="C779" s="467" t="s">
        <v>715</v>
      </c>
      <c r="D779" s="1300" t="s">
        <v>753</v>
      </c>
      <c r="E779" s="108" t="s">
        <v>724</v>
      </c>
      <c r="F779" s="124" t="s">
        <v>395</v>
      </c>
      <c r="G779" s="352">
        <v>2836000</v>
      </c>
      <c r="H779" s="468" t="s">
        <v>13</v>
      </c>
      <c r="I779" s="607">
        <v>40445</v>
      </c>
      <c r="J779" s="384">
        <v>4</v>
      </c>
      <c r="K779" s="490">
        <v>2836000</v>
      </c>
      <c r="L779" s="65">
        <f t="shared" ref="L779:L790" si="21">IF($K779&lt;&gt;0,$G779-$K779,"")</f>
        <v>0</v>
      </c>
      <c r="M779" s="108" t="s">
        <v>334</v>
      </c>
      <c r="N779" s="111" t="s">
        <v>334</v>
      </c>
      <c r="O779" s="1312" t="s">
        <v>334</v>
      </c>
      <c r="P779" s="385"/>
      <c r="Q779" s="469" t="s">
        <v>1226</v>
      </c>
      <c r="R779" s="470" t="s">
        <v>334</v>
      </c>
      <c r="U779" s="1056"/>
      <c r="V779" s="1056"/>
      <c r="W779" s="1056"/>
    </row>
    <row r="780" spans="1:23" s="106" customFormat="1" ht="42.75">
      <c r="A780" s="801" t="s">
        <v>1937</v>
      </c>
      <c r="B780" s="1311">
        <v>40169</v>
      </c>
      <c r="C780" s="1300" t="s">
        <v>1469</v>
      </c>
      <c r="D780" s="1300" t="s">
        <v>1103</v>
      </c>
      <c r="E780" s="1326" t="s">
        <v>1045</v>
      </c>
      <c r="F780" s="124" t="s">
        <v>395</v>
      </c>
      <c r="G780" s="86">
        <v>2359000</v>
      </c>
      <c r="H780" s="150" t="s">
        <v>13</v>
      </c>
      <c r="I780" s="360">
        <v>40808</v>
      </c>
      <c r="J780" s="98">
        <v>49</v>
      </c>
      <c r="K780" s="488">
        <v>2359000</v>
      </c>
      <c r="L780" s="65">
        <f t="shared" si="21"/>
        <v>0</v>
      </c>
      <c r="M780" s="108" t="s">
        <v>334</v>
      </c>
      <c r="N780" s="1203" t="s">
        <v>334</v>
      </c>
      <c r="O780" s="1312" t="s">
        <v>334</v>
      </c>
      <c r="P780" s="99"/>
      <c r="Q780" s="387"/>
      <c r="R780" s="470" t="s">
        <v>334</v>
      </c>
      <c r="U780" s="1056"/>
      <c r="V780" s="1056"/>
      <c r="W780" s="1056"/>
    </row>
    <row r="781" spans="1:23">
      <c r="A781" s="801" t="s">
        <v>1903</v>
      </c>
      <c r="B781" s="1311">
        <v>40169</v>
      </c>
      <c r="C781" s="133" t="s">
        <v>837</v>
      </c>
      <c r="D781" s="1300" t="s">
        <v>861</v>
      </c>
      <c r="E781" s="1326" t="s">
        <v>862</v>
      </c>
      <c r="F781" s="124" t="s">
        <v>242</v>
      </c>
      <c r="G781" s="86">
        <v>9698000</v>
      </c>
      <c r="H781" s="150" t="s">
        <v>13</v>
      </c>
      <c r="I781" s="707">
        <v>40745</v>
      </c>
      <c r="J781" s="98">
        <v>49</v>
      </c>
      <c r="K781" s="488">
        <v>9698000</v>
      </c>
      <c r="L781" s="65">
        <f t="shared" si="21"/>
        <v>0</v>
      </c>
      <c r="M781" s="921" t="s">
        <v>184</v>
      </c>
      <c r="N781" s="115">
        <v>40745</v>
      </c>
      <c r="O781" s="1312" t="s">
        <v>395</v>
      </c>
      <c r="P781" s="99" t="s">
        <v>188</v>
      </c>
      <c r="Q781" s="79" t="s">
        <v>1283</v>
      </c>
      <c r="R781" s="339">
        <v>55000</v>
      </c>
      <c r="U781" s="1056"/>
      <c r="V781" s="1056"/>
      <c r="W781" s="1056"/>
    </row>
    <row r="782" spans="1:23">
      <c r="A782" s="800" t="s">
        <v>1903</v>
      </c>
      <c r="B782" s="1311">
        <v>40169</v>
      </c>
      <c r="C782" s="133" t="s">
        <v>840</v>
      </c>
      <c r="D782" s="1300" t="s">
        <v>931</v>
      </c>
      <c r="E782" s="1326" t="s">
        <v>85</v>
      </c>
      <c r="F782" s="124" t="s">
        <v>242</v>
      </c>
      <c r="G782" s="86">
        <v>3500000</v>
      </c>
      <c r="H782" s="150" t="s">
        <v>13</v>
      </c>
      <c r="I782" s="707">
        <v>40745</v>
      </c>
      <c r="J782" s="98">
        <v>49</v>
      </c>
      <c r="K782" s="489">
        <v>3500000</v>
      </c>
      <c r="L782" s="65">
        <f t="shared" si="21"/>
        <v>0</v>
      </c>
      <c r="M782" s="921" t="s">
        <v>184</v>
      </c>
      <c r="N782" s="115">
        <v>40745</v>
      </c>
      <c r="O782" s="1312" t="s">
        <v>395</v>
      </c>
      <c r="P782" s="99" t="s">
        <v>188</v>
      </c>
      <c r="Q782" s="79" t="s">
        <v>1283</v>
      </c>
      <c r="R782" s="339">
        <v>113000</v>
      </c>
      <c r="U782" s="1056"/>
      <c r="V782" s="1056"/>
      <c r="W782" s="1056"/>
    </row>
    <row r="783" spans="1:23">
      <c r="A783" s="800" t="s">
        <v>1269</v>
      </c>
      <c r="B783" s="1311">
        <v>40169</v>
      </c>
      <c r="C783" s="133" t="s">
        <v>1028</v>
      </c>
      <c r="D783" s="1300" t="s">
        <v>1034</v>
      </c>
      <c r="E783" s="1326" t="s">
        <v>761</v>
      </c>
      <c r="F783" s="124" t="s">
        <v>395</v>
      </c>
      <c r="G783" s="86">
        <v>4237000</v>
      </c>
      <c r="H783" s="150" t="s">
        <v>13</v>
      </c>
      <c r="I783" s="606"/>
      <c r="J783" s="98"/>
      <c r="K783" s="489"/>
      <c r="L783" s="65" t="str">
        <f t="shared" si="21"/>
        <v/>
      </c>
      <c r="M783" s="108"/>
      <c r="N783" s="1203"/>
      <c r="O783" s="1312"/>
      <c r="P783" s="99"/>
      <c r="Q783" s="387"/>
      <c r="R783" s="339"/>
      <c r="U783" s="1056"/>
      <c r="V783" s="1056"/>
      <c r="W783" s="1056"/>
    </row>
    <row r="784" spans="1:23">
      <c r="A784" s="800" t="s">
        <v>258</v>
      </c>
      <c r="B784" s="1311">
        <v>40176</v>
      </c>
      <c r="C784" s="133" t="s">
        <v>1331</v>
      </c>
      <c r="D784" s="1300" t="s">
        <v>1341</v>
      </c>
      <c r="E784" s="1326" t="s">
        <v>745</v>
      </c>
      <c r="F784" s="124" t="s">
        <v>242</v>
      </c>
      <c r="G784" s="86">
        <v>2000000</v>
      </c>
      <c r="H784" s="150" t="s">
        <v>13</v>
      </c>
      <c r="I784" s="606"/>
      <c r="J784" s="98"/>
      <c r="K784" s="489"/>
      <c r="L784" s="65" t="str">
        <f t="shared" si="21"/>
        <v/>
      </c>
      <c r="M784" s="108"/>
      <c r="N784" s="1203"/>
      <c r="O784" s="1312"/>
      <c r="P784" s="99"/>
      <c r="Q784" s="387"/>
      <c r="R784" s="339"/>
      <c r="U784" s="1056"/>
      <c r="V784" s="1056"/>
      <c r="W784" s="1056"/>
    </row>
    <row r="785" spans="1:23">
      <c r="A785" s="800" t="s">
        <v>258</v>
      </c>
      <c r="B785" s="1311">
        <v>40176</v>
      </c>
      <c r="C785" s="133" t="s">
        <v>1332</v>
      </c>
      <c r="D785" s="1300" t="s">
        <v>1334</v>
      </c>
      <c r="E785" s="1326" t="s">
        <v>998</v>
      </c>
      <c r="F785" s="124" t="s">
        <v>242</v>
      </c>
      <c r="G785" s="86">
        <v>2179000</v>
      </c>
      <c r="H785" s="150" t="s">
        <v>13</v>
      </c>
      <c r="I785" s="707">
        <v>41115</v>
      </c>
      <c r="J785" s="98">
        <v>4</v>
      </c>
      <c r="K785" s="489">
        <v>600000</v>
      </c>
      <c r="L785" s="65">
        <f t="shared" si="21"/>
        <v>1579000</v>
      </c>
      <c r="M785" s="921" t="s">
        <v>184</v>
      </c>
      <c r="N785" s="1203"/>
      <c r="O785" s="1312"/>
      <c r="P785" s="99"/>
      <c r="Q785" s="387"/>
      <c r="R785" s="339"/>
      <c r="U785" s="1056"/>
      <c r="V785" s="1056"/>
      <c r="W785" s="1056"/>
    </row>
    <row r="786" spans="1:23" ht="33">
      <c r="A786" s="801" t="s">
        <v>2012</v>
      </c>
      <c r="B786" s="1311">
        <v>40176</v>
      </c>
      <c r="C786" s="133" t="s">
        <v>1333</v>
      </c>
      <c r="D786" s="1300" t="s">
        <v>1335</v>
      </c>
      <c r="E786" s="1326" t="s">
        <v>763</v>
      </c>
      <c r="F786" s="124" t="s">
        <v>242</v>
      </c>
      <c r="G786" s="86">
        <v>4500000</v>
      </c>
      <c r="H786" s="150" t="s">
        <v>13</v>
      </c>
      <c r="I786" s="707">
        <v>40977</v>
      </c>
      <c r="J786" s="98">
        <v>73</v>
      </c>
      <c r="K786" s="489">
        <v>4500000</v>
      </c>
      <c r="L786" s="65">
        <f t="shared" si="21"/>
        <v>0</v>
      </c>
      <c r="M786" s="921" t="s">
        <v>184</v>
      </c>
      <c r="N786" s="115">
        <v>40977</v>
      </c>
      <c r="O786" s="1312" t="s">
        <v>395</v>
      </c>
      <c r="P786" s="385" t="s">
        <v>2013</v>
      </c>
      <c r="Q786" s="79" t="s">
        <v>1283</v>
      </c>
      <c r="R786" s="339">
        <v>225000</v>
      </c>
      <c r="U786" s="1056"/>
      <c r="V786" s="1056"/>
      <c r="W786" s="1056"/>
    </row>
    <row r="787" spans="1:23" ht="28.5">
      <c r="A787" s="800" t="s">
        <v>1656</v>
      </c>
      <c r="B787" s="1311">
        <v>40176</v>
      </c>
      <c r="C787" s="133" t="s">
        <v>1336</v>
      </c>
      <c r="D787" s="1300" t="s">
        <v>1337</v>
      </c>
      <c r="E787" s="1326" t="s">
        <v>749</v>
      </c>
      <c r="F787" s="124" t="s">
        <v>1113</v>
      </c>
      <c r="G787" s="86">
        <v>3035000</v>
      </c>
      <c r="H787" s="150" t="s">
        <v>13</v>
      </c>
      <c r="I787" s="758">
        <v>40611</v>
      </c>
      <c r="J787" s="98">
        <v>38</v>
      </c>
      <c r="K787" s="489">
        <v>650000</v>
      </c>
      <c r="L787" s="65">
        <v>0</v>
      </c>
      <c r="M787" s="108" t="s">
        <v>334</v>
      </c>
      <c r="N787" s="1203" t="s">
        <v>334</v>
      </c>
      <c r="O787" s="1312" t="s">
        <v>334</v>
      </c>
      <c r="P787" s="99"/>
      <c r="Q787" s="387"/>
      <c r="R787" s="470" t="s">
        <v>334</v>
      </c>
      <c r="U787" s="1056"/>
      <c r="V787" s="1056"/>
      <c r="W787" s="1056"/>
    </row>
    <row r="788" spans="1:23">
      <c r="A788" s="800" t="s">
        <v>1269</v>
      </c>
      <c r="B788" s="1311">
        <v>40176</v>
      </c>
      <c r="C788" s="133" t="s">
        <v>304</v>
      </c>
      <c r="D788" s="1300" t="s">
        <v>305</v>
      </c>
      <c r="E788" s="1326" t="s">
        <v>722</v>
      </c>
      <c r="F788" s="124" t="s">
        <v>395</v>
      </c>
      <c r="G788" s="86">
        <v>4567000</v>
      </c>
      <c r="H788" s="150" t="s">
        <v>13</v>
      </c>
      <c r="I788" s="606"/>
      <c r="J788" s="98"/>
      <c r="K788" s="489"/>
      <c r="L788" s="65" t="str">
        <f t="shared" si="21"/>
        <v/>
      </c>
      <c r="M788" s="108"/>
      <c r="N788" s="1203"/>
      <c r="O788" s="1312"/>
      <c r="P788" s="99"/>
      <c r="Q788" s="387"/>
      <c r="R788" s="339"/>
      <c r="U788" s="1056"/>
      <c r="V788" s="1056"/>
      <c r="W788" s="1056"/>
    </row>
    <row r="789" spans="1:23">
      <c r="A789" s="800" t="s">
        <v>1269</v>
      </c>
      <c r="B789" s="1311">
        <v>40176</v>
      </c>
      <c r="C789" s="133" t="s">
        <v>708</v>
      </c>
      <c r="D789" s="1300" t="s">
        <v>739</v>
      </c>
      <c r="E789" s="1326" t="s">
        <v>740</v>
      </c>
      <c r="F789" s="124" t="s">
        <v>395</v>
      </c>
      <c r="G789" s="86">
        <v>1508000</v>
      </c>
      <c r="H789" s="150" t="s">
        <v>13</v>
      </c>
      <c r="I789" s="606"/>
      <c r="J789" s="98"/>
      <c r="K789" s="489"/>
      <c r="L789" s="65" t="str">
        <f t="shared" si="21"/>
        <v/>
      </c>
      <c r="M789" s="108"/>
      <c r="N789" s="1203"/>
      <c r="O789" s="1312"/>
      <c r="P789" s="99"/>
      <c r="Q789" s="387"/>
      <c r="R789" s="339"/>
      <c r="U789" s="1056"/>
      <c r="V789" s="1056"/>
      <c r="W789" s="1056"/>
    </row>
    <row r="790" spans="1:23" s="380" customFormat="1" ht="28.5">
      <c r="A790" s="801" t="s">
        <v>1540</v>
      </c>
      <c r="B790" s="378">
        <v>40176</v>
      </c>
      <c r="C790" s="467" t="s">
        <v>784</v>
      </c>
      <c r="D790" s="1300" t="s">
        <v>785</v>
      </c>
      <c r="E790" s="108" t="s">
        <v>740</v>
      </c>
      <c r="F790" s="124" t="s">
        <v>395</v>
      </c>
      <c r="G790" s="352">
        <v>2453000</v>
      </c>
      <c r="H790" s="468" t="s">
        <v>13</v>
      </c>
      <c r="I790" s="607">
        <v>40450</v>
      </c>
      <c r="J790" s="384">
        <v>4</v>
      </c>
      <c r="K790" s="536">
        <v>2453000</v>
      </c>
      <c r="L790" s="65">
        <f t="shared" si="21"/>
        <v>0</v>
      </c>
      <c r="M790" s="108" t="s">
        <v>334</v>
      </c>
      <c r="N790" s="537" t="s">
        <v>334</v>
      </c>
      <c r="O790" s="1312" t="s">
        <v>334</v>
      </c>
      <c r="P790" s="385"/>
      <c r="Q790" s="538" t="s">
        <v>1226</v>
      </c>
      <c r="R790" s="470" t="s">
        <v>334</v>
      </c>
      <c r="U790" s="1056"/>
      <c r="V790" s="1056"/>
      <c r="W790" s="1056"/>
    </row>
    <row r="791" spans="1:23">
      <c r="A791" s="800" t="s">
        <v>1269</v>
      </c>
      <c r="B791" s="1311">
        <v>40176</v>
      </c>
      <c r="C791" s="133" t="s">
        <v>874</v>
      </c>
      <c r="D791" s="1300" t="s">
        <v>857</v>
      </c>
      <c r="E791" s="1326" t="s">
        <v>798</v>
      </c>
      <c r="F791" s="124" t="s">
        <v>395</v>
      </c>
      <c r="G791" s="86">
        <v>3262000</v>
      </c>
      <c r="H791" s="150" t="s">
        <v>13</v>
      </c>
      <c r="I791" s="606"/>
      <c r="J791" s="98"/>
      <c r="K791" s="489"/>
      <c r="L791" s="338"/>
      <c r="M791" s="108"/>
      <c r="N791" s="1203"/>
      <c r="O791" s="1312"/>
      <c r="P791" s="99"/>
      <c r="Q791" s="387"/>
      <c r="R791" s="339"/>
      <c r="U791" s="1056"/>
      <c r="V791" s="1056"/>
      <c r="W791" s="1056"/>
    </row>
    <row r="792" spans="1:23">
      <c r="A792" s="800" t="s">
        <v>1269</v>
      </c>
      <c r="B792" s="1311">
        <v>40176</v>
      </c>
      <c r="C792" s="133" t="s">
        <v>819</v>
      </c>
      <c r="D792" s="1300" t="s">
        <v>802</v>
      </c>
      <c r="E792" s="1326" t="s">
        <v>787</v>
      </c>
      <c r="F792" s="124" t="s">
        <v>395</v>
      </c>
      <c r="G792" s="86">
        <v>1753000</v>
      </c>
      <c r="H792" s="150" t="s">
        <v>13</v>
      </c>
      <c r="I792" s="606"/>
      <c r="J792" s="98"/>
      <c r="K792" s="489"/>
      <c r="L792" s="338"/>
      <c r="M792" s="108"/>
      <c r="N792" s="1203"/>
      <c r="O792" s="1312"/>
      <c r="P792" s="99"/>
      <c r="Q792" s="387"/>
      <c r="R792" s="339"/>
      <c r="U792" s="1056"/>
      <c r="V792" s="1056"/>
      <c r="W792" s="1056"/>
    </row>
    <row r="793" spans="1:23" ht="17.25" thickBot="1">
      <c r="A793" s="949" t="s">
        <v>1903</v>
      </c>
      <c r="B793" s="1321">
        <v>40176</v>
      </c>
      <c r="C793" s="950" t="s">
        <v>703</v>
      </c>
      <c r="D793" s="1322" t="s">
        <v>660</v>
      </c>
      <c r="E793" s="1329" t="s">
        <v>722</v>
      </c>
      <c r="F793" s="951" t="s">
        <v>242</v>
      </c>
      <c r="G793" s="952">
        <v>4000000</v>
      </c>
      <c r="H793" s="953" t="s">
        <v>13</v>
      </c>
      <c r="I793" s="954">
        <v>40808</v>
      </c>
      <c r="J793" s="955">
        <v>49</v>
      </c>
      <c r="K793" s="956">
        <v>4000000</v>
      </c>
      <c r="L793" s="65">
        <f>IF($K793&lt;&gt;0,$G793-$K793,"")</f>
        <v>0</v>
      </c>
      <c r="M793" s="921" t="s">
        <v>184</v>
      </c>
      <c r="N793" s="957">
        <v>40808</v>
      </c>
      <c r="O793" s="1312" t="s">
        <v>395</v>
      </c>
      <c r="P793" s="99" t="s">
        <v>188</v>
      </c>
      <c r="Q793" s="79" t="s">
        <v>1283</v>
      </c>
      <c r="R793" s="958">
        <v>92000</v>
      </c>
      <c r="U793" s="1056"/>
      <c r="V793" s="1056"/>
      <c r="W793" s="1056"/>
    </row>
    <row r="794" spans="1:23">
      <c r="A794" s="802"/>
      <c r="B794" s="803"/>
      <c r="C794" s="804"/>
      <c r="D794" s="805"/>
      <c r="E794" s="806"/>
      <c r="F794" s="807"/>
      <c r="G794" s="808"/>
      <c r="H794" s="806"/>
      <c r="I794" s="806"/>
      <c r="J794" s="809"/>
      <c r="K794" s="810"/>
      <c r="L794" s="811"/>
      <c r="M794" s="812"/>
      <c r="N794" s="806"/>
      <c r="O794" s="812"/>
      <c r="P794" s="809"/>
      <c r="Q794" s="809"/>
      <c r="R794" s="813"/>
    </row>
    <row r="795" spans="1:23" ht="18" customHeight="1" thickBot="1">
      <c r="C795" s="1035"/>
      <c r="D795" s="1291"/>
      <c r="F795" s="1277" t="s">
        <v>1396</v>
      </c>
      <c r="G795" s="325">
        <f>SUM(G14:G793)</f>
        <v>204943827320</v>
      </c>
      <c r="H795" s="165"/>
      <c r="I795" s="1513" t="s">
        <v>1597</v>
      </c>
      <c r="J795" s="1513"/>
      <c r="K795" s="1245">
        <f>SUM(K14:K793)</f>
        <v>192413752447.85004</v>
      </c>
      <c r="L795" s="176"/>
      <c r="N795" s="1502" t="s">
        <v>1596</v>
      </c>
      <c r="O795" s="1502"/>
      <c r="P795" s="1502"/>
      <c r="Q795" s="1296"/>
      <c r="R795" s="1217">
        <f>SUM(R14:R793)</f>
        <v>7732207601.7299995</v>
      </c>
    </row>
    <row r="796" spans="1:23" ht="18" customHeight="1" thickTop="1">
      <c r="C796" s="1035"/>
      <c r="D796" s="1036"/>
      <c r="G796" s="1319"/>
      <c r="H796" s="347"/>
      <c r="I796" s="1504" t="s">
        <v>1598</v>
      </c>
      <c r="J796" s="1504"/>
      <c r="K796" s="1246">
        <f>-(G87-K87)-(G105-K105)-G244-G317-(G431-K431)-(G787-K787)-(G522-K522)-(G60-K60)-(G201-K201)-(G155-K155)-(G210-K210)-(G264-K264)-(G59-K59)-(G94-K94)-(G129-K129)-(G156-K156)-(G307-K307)-(G339-K339)-(G258-(K258+K259))-(G57-K57)-(G71-K71)-(G93-K93)-(G115-K115)-(G249-K249)-(G309-K309)-(G585-K585)-(G159-K159)-(G213-K213)-(G308-K308)-(G311-K311)-(G338-K338)-(G377-K377)-(G494-K494)-(G580-K580)-(G184-K184)-(G185-K185)-(G188-K188)-(G540-K540)-(G573-K573)-(G581-K581)-(G648-K648)-(G657-K657)-(G660-K660)-(G744-K744)-(G766-K766-L766)-(G590-K590)-(G109-K109)-(G101-K101)-(G607-K607)-(G70-K70)-(G552-K552)-(G304-K304)-(G430-K430)-(G465-K465)-(G579-K579)-(G714-K714)-(G760-K760)</f>
        <v>-3085511860.1500006</v>
      </c>
      <c r="L796" s="176"/>
      <c r="M796" s="176"/>
      <c r="N796" s="1296"/>
      <c r="O796" s="1296"/>
      <c r="P796" s="1296"/>
      <c r="Q796" s="1296"/>
      <c r="R796" s="293"/>
    </row>
    <row r="797" spans="1:23">
      <c r="C797" s="1035"/>
      <c r="D797" s="1036"/>
      <c r="I797" s="1503"/>
      <c r="J797" s="1503"/>
      <c r="K797" s="1503"/>
      <c r="L797" s="1503"/>
      <c r="M797" s="1194"/>
    </row>
    <row r="798" spans="1:23" ht="18" thickBot="1">
      <c r="C798" s="1035"/>
      <c r="D798" s="1036"/>
      <c r="E798" s="1502" t="s">
        <v>1426</v>
      </c>
      <c r="F798" s="1502"/>
      <c r="G798" s="1502"/>
      <c r="H798" s="1502"/>
      <c r="I798" s="1502"/>
      <c r="J798" s="223"/>
      <c r="K798" s="1247">
        <f>G795-K795+K796</f>
        <v>9444563011.9999619</v>
      </c>
    </row>
    <row r="799" spans="1:23" ht="18" thickTop="1">
      <c r="E799" s="1277"/>
      <c r="F799" s="1277"/>
      <c r="G799" s="1277"/>
      <c r="H799" s="1277"/>
      <c r="I799" s="1277"/>
      <c r="J799" s="223"/>
      <c r="K799" s="492"/>
    </row>
    <row r="800" spans="1:23" ht="18" customHeight="1">
      <c r="A800" s="1501" t="s">
        <v>1603</v>
      </c>
      <c r="B800" s="1501"/>
      <c r="C800" s="1501"/>
      <c r="D800" s="1501"/>
      <c r="E800" s="1501"/>
      <c r="F800" s="1501"/>
      <c r="G800" s="1501"/>
      <c r="H800" s="1501"/>
      <c r="I800" s="1501"/>
      <c r="J800" s="1501"/>
      <c r="K800" s="1501"/>
      <c r="L800" s="1501"/>
      <c r="M800" s="1501"/>
      <c r="N800" s="1501"/>
      <c r="O800" s="1501"/>
      <c r="P800" s="1501"/>
      <c r="Q800" s="1501"/>
      <c r="R800" s="1501"/>
    </row>
    <row r="801" spans="1:18" ht="15" customHeight="1">
      <c r="A801" s="1500" t="s">
        <v>1864</v>
      </c>
      <c r="B801" s="1500"/>
      <c r="C801" s="1500"/>
      <c r="D801" s="1500"/>
      <c r="E801" s="1500"/>
      <c r="F801" s="1500"/>
      <c r="G801" s="1500"/>
      <c r="H801" s="1500"/>
      <c r="I801" s="1500"/>
      <c r="J801" s="1500"/>
      <c r="K801" s="1500"/>
      <c r="L801" s="1500"/>
      <c r="M801" s="1500"/>
      <c r="N801" s="1500"/>
      <c r="O801" s="1500"/>
      <c r="P801" s="1500"/>
      <c r="Q801" s="1500"/>
      <c r="R801" s="1500"/>
    </row>
    <row r="802" spans="1:18" ht="15" customHeight="1">
      <c r="A802" s="1500"/>
      <c r="B802" s="1500"/>
      <c r="C802" s="1500"/>
      <c r="D802" s="1500"/>
      <c r="E802" s="1500"/>
      <c r="F802" s="1500"/>
      <c r="G802" s="1500"/>
      <c r="H802" s="1500"/>
      <c r="I802" s="1500"/>
      <c r="J802" s="1500"/>
      <c r="K802" s="1500"/>
      <c r="L802" s="1500"/>
      <c r="M802" s="1500"/>
      <c r="N802" s="1500"/>
      <c r="O802" s="1500"/>
      <c r="P802" s="1500"/>
      <c r="Q802" s="1500"/>
      <c r="R802" s="1500"/>
    </row>
    <row r="803" spans="1:18" ht="15" customHeight="1">
      <c r="A803" s="1500" t="s">
        <v>2051</v>
      </c>
      <c r="B803" s="1500"/>
      <c r="C803" s="1500"/>
      <c r="D803" s="1500"/>
      <c r="E803" s="1500"/>
      <c r="F803" s="1500"/>
      <c r="G803" s="1500"/>
      <c r="H803" s="1500"/>
      <c r="I803" s="1500"/>
      <c r="J803" s="1500"/>
      <c r="K803" s="1500"/>
      <c r="L803" s="1500"/>
      <c r="M803" s="1500"/>
      <c r="N803" s="1500"/>
      <c r="O803" s="1500"/>
      <c r="P803" s="1500"/>
      <c r="Q803" s="1500"/>
      <c r="R803" s="1500"/>
    </row>
    <row r="804" spans="1:18" ht="15" customHeight="1">
      <c r="A804" s="1500"/>
      <c r="B804" s="1500"/>
      <c r="C804" s="1500"/>
      <c r="D804" s="1500"/>
      <c r="E804" s="1500"/>
      <c r="F804" s="1500"/>
      <c r="G804" s="1500"/>
      <c r="H804" s="1500"/>
      <c r="I804" s="1500"/>
      <c r="J804" s="1500"/>
      <c r="K804" s="1500"/>
      <c r="L804" s="1500"/>
      <c r="M804" s="1500"/>
      <c r="N804" s="1500"/>
      <c r="O804" s="1500"/>
      <c r="P804" s="1500"/>
      <c r="Q804" s="1500"/>
      <c r="R804" s="1500"/>
    </row>
    <row r="805" spans="1:18" ht="34.5" customHeight="1">
      <c r="A805" s="1516" t="s">
        <v>2052</v>
      </c>
      <c r="B805" s="1516"/>
      <c r="C805" s="1516"/>
      <c r="D805" s="1516"/>
      <c r="E805" s="1516"/>
      <c r="F805" s="1516"/>
      <c r="G805" s="1516"/>
      <c r="H805" s="1516"/>
      <c r="I805" s="1516"/>
      <c r="J805" s="1516"/>
      <c r="K805" s="1516"/>
      <c r="L805" s="1516"/>
      <c r="M805" s="1516"/>
      <c r="N805" s="1516"/>
      <c r="O805" s="1516"/>
      <c r="P805" s="1516"/>
      <c r="Q805" s="1516"/>
      <c r="R805" s="1516"/>
    </row>
    <row r="806" spans="1:18">
      <c r="A806" s="1290" t="s">
        <v>1394</v>
      </c>
    </row>
    <row r="842" ht="14.25" customHeight="1"/>
  </sheetData>
  <mergeCells count="465">
    <mergeCell ref="A4:R4"/>
    <mergeCell ref="A6:R6"/>
    <mergeCell ref="A8:R8"/>
    <mergeCell ref="A10:R10"/>
    <mergeCell ref="N652:N653"/>
    <mergeCell ref="O652:O653"/>
    <mergeCell ref="P652:P653"/>
    <mergeCell ref="Q652:Q653"/>
    <mergeCell ref="R652:R653"/>
    <mergeCell ref="A652:A653"/>
    <mergeCell ref="B652:B653"/>
    <mergeCell ref="C652:C653"/>
    <mergeCell ref="D652:D653"/>
    <mergeCell ref="E652:E653"/>
    <mergeCell ref="F652:F653"/>
    <mergeCell ref="G652:G653"/>
    <mergeCell ref="H652:H653"/>
    <mergeCell ref="A603:A604"/>
    <mergeCell ref="B603:B604"/>
    <mergeCell ref="C603:C604"/>
    <mergeCell ref="D603:D604"/>
    <mergeCell ref="E603:E604"/>
    <mergeCell ref="F603:F604"/>
    <mergeCell ref="G603:G604"/>
    <mergeCell ref="H603:H604"/>
    <mergeCell ref="A197:A198"/>
    <mergeCell ref="B197:B198"/>
    <mergeCell ref="C197:C198"/>
    <mergeCell ref="D197:D198"/>
    <mergeCell ref="E197:E198"/>
    <mergeCell ref="F197:F198"/>
    <mergeCell ref="G197:G198"/>
    <mergeCell ref="H197:H198"/>
    <mergeCell ref="E230:E232"/>
    <mergeCell ref="F250:F252"/>
    <mergeCell ref="B258:B259"/>
    <mergeCell ref="B230:B232"/>
    <mergeCell ref="C328:C329"/>
    <mergeCell ref="A440:A441"/>
    <mergeCell ref="B440:B441"/>
    <mergeCell ref="C440:C441"/>
    <mergeCell ref="Q132:Q133"/>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 ref="P323:P324"/>
    <mergeCell ref="N168:N169"/>
    <mergeCell ref="C230:C232"/>
    <mergeCell ref="D230:D232"/>
    <mergeCell ref="A323:A324"/>
    <mergeCell ref="B323:B324"/>
    <mergeCell ref="A168:A169"/>
    <mergeCell ref="A132:A133"/>
    <mergeCell ref="B132:B133"/>
    <mergeCell ref="C132:C133"/>
    <mergeCell ref="D132:D133"/>
    <mergeCell ref="E132:E133"/>
    <mergeCell ref="F132:F133"/>
    <mergeCell ref="G132:G133"/>
    <mergeCell ref="H132:H133"/>
    <mergeCell ref="N132:N133"/>
    <mergeCell ref="A230:A232"/>
    <mergeCell ref="A203:A204"/>
    <mergeCell ref="C157:C158"/>
    <mergeCell ref="D157:D158"/>
    <mergeCell ref="E157:E158"/>
    <mergeCell ref="N230:N232"/>
    <mergeCell ref="A157:A158"/>
    <mergeCell ref="B157:B158"/>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M469:M470"/>
    <mergeCell ref="E469:E470"/>
    <mergeCell ref="D469:D470"/>
    <mergeCell ref="N440:N441"/>
    <mergeCell ref="O440:O441"/>
    <mergeCell ref="P440:P441"/>
    <mergeCell ref="O258:O259"/>
    <mergeCell ref="P258:P259"/>
    <mergeCell ref="O250:O252"/>
    <mergeCell ref="P250:P252"/>
    <mergeCell ref="G250:G252"/>
    <mergeCell ref="G328:G329"/>
    <mergeCell ref="G440:G441"/>
    <mergeCell ref="H440:H441"/>
    <mergeCell ref="D416:D417"/>
    <mergeCell ref="N438:N439"/>
    <mergeCell ref="D328:D329"/>
    <mergeCell ref="E328:E329"/>
    <mergeCell ref="O328:O329"/>
    <mergeCell ref="O407:O409"/>
    <mergeCell ref="G356:G357"/>
    <mergeCell ref="F323:F324"/>
    <mergeCell ref="O268:O269"/>
    <mergeCell ref="P268:P269"/>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C250:C252"/>
    <mergeCell ref="D250:D252"/>
    <mergeCell ref="E250:E252"/>
    <mergeCell ref="E258:E259"/>
    <mergeCell ref="F258:F259"/>
    <mergeCell ref="G258:G259"/>
    <mergeCell ref="H258:H259"/>
    <mergeCell ref="B193:B194"/>
    <mergeCell ref="D323:D324"/>
    <mergeCell ref="E323:E324"/>
    <mergeCell ref="Q52:Q54"/>
    <mergeCell ref="R52:R54"/>
    <mergeCell ref="Q67:Q68"/>
    <mergeCell ref="F48:F49"/>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O13:P13"/>
    <mergeCell ref="B52:B54"/>
    <mergeCell ref="B65:B66"/>
    <mergeCell ref="A12:A13"/>
    <mergeCell ref="C38:C40"/>
    <mergeCell ref="B38:B40"/>
    <mergeCell ref="H38:H40"/>
    <mergeCell ref="A48:A49"/>
    <mergeCell ref="B48:B49"/>
    <mergeCell ref="B12:B13"/>
    <mergeCell ref="C12:E12"/>
    <mergeCell ref="G38:G40"/>
    <mergeCell ref="F12:H12"/>
    <mergeCell ref="A52:A54"/>
    <mergeCell ref="A67:A68"/>
    <mergeCell ref="B67:B68"/>
    <mergeCell ref="C117:C118"/>
    <mergeCell ref="D65:D66"/>
    <mergeCell ref="N52:N54"/>
    <mergeCell ref="O52:O54"/>
    <mergeCell ref="P52:P54"/>
    <mergeCell ref="N48:N49"/>
    <mergeCell ref="P48:P49"/>
    <mergeCell ref="O48:O49"/>
    <mergeCell ref="N81:N82"/>
    <mergeCell ref="O81:O82"/>
    <mergeCell ref="P67:P68"/>
    <mergeCell ref="E52:E54"/>
    <mergeCell ref="H67:H68"/>
    <mergeCell ref="C83:C84"/>
    <mergeCell ref="F117:F118"/>
    <mergeCell ref="P117:P118"/>
    <mergeCell ref="D52:D54"/>
    <mergeCell ref="C52:C54"/>
    <mergeCell ref="E48:E49"/>
    <mergeCell ref="G48:G49"/>
    <mergeCell ref="H48:H49"/>
    <mergeCell ref="O91:O92"/>
    <mergeCell ref="C67:C68"/>
    <mergeCell ref="A805:R805"/>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1:R802"/>
    <mergeCell ref="G157:G158"/>
    <mergeCell ref="H157:H158"/>
    <mergeCell ref="E798:I798"/>
    <mergeCell ref="A803:R804"/>
    <mergeCell ref="A800:R800"/>
    <mergeCell ref="N795:P795"/>
    <mergeCell ref="I797:L797"/>
    <mergeCell ref="I796:J796"/>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5:J795"/>
    <mergeCell ref="A737:A738"/>
    <mergeCell ref="R737:R738"/>
    <mergeCell ref="P737:P738"/>
    <mergeCell ref="Q737:Q738"/>
    <mergeCell ref="B737:B738"/>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7:F738"/>
    <mergeCell ref="G737:G738"/>
    <mergeCell ref="H737:H738"/>
    <mergeCell ref="N737:N738"/>
    <mergeCell ref="O737:O738"/>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C737:C738"/>
    <mergeCell ref="D737:D738"/>
    <mergeCell ref="E737:E738"/>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R203:R204"/>
    <mergeCell ref="Q203:Q204"/>
    <mergeCell ref="N407:N409"/>
    <mergeCell ref="F356:F357"/>
    <mergeCell ref="R359:R360"/>
    <mergeCell ref="Q407:Q409"/>
    <mergeCell ref="F359:F360"/>
    <mergeCell ref="G359:G360"/>
    <mergeCell ref="F268:F269"/>
    <mergeCell ref="G268:G269"/>
    <mergeCell ref="H268:H269"/>
    <mergeCell ref="H359:H360"/>
    <mergeCell ref="D67:D68"/>
    <mergeCell ref="E67:E68"/>
    <mergeCell ref="F67:F68"/>
    <mergeCell ref="E83:E84"/>
    <mergeCell ref="A83:A84"/>
    <mergeCell ref="B83:B84"/>
    <mergeCell ref="F83:F84"/>
    <mergeCell ref="D83:D84"/>
    <mergeCell ref="G91:G92"/>
    <mergeCell ref="G67:G68"/>
    <mergeCell ref="C91:C92"/>
    <mergeCell ref="H81:H82"/>
    <mergeCell ref="H91:H92"/>
    <mergeCell ref="H83:H84"/>
    <mergeCell ref="R193:R194"/>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R407:R409"/>
    <mergeCell ref="N250:N252"/>
    <mergeCell ref="P356:P357"/>
    <mergeCell ref="O230:O232"/>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6" manualBreakCount="6">
    <brk id="51" max="17" man="1"/>
    <brk id="145" max="17" man="1"/>
    <brk id="192" max="17" man="1"/>
    <brk id="241" max="17" man="1"/>
    <brk id="394" max="17" man="1"/>
    <brk id="726" max="17" man="1"/>
  </rowBreaks>
</worksheet>
</file>

<file path=xl/worksheets/sheet2.xml><?xml version="1.0" encoding="utf-8"?>
<worksheet xmlns="http://schemas.openxmlformats.org/spreadsheetml/2006/main" xmlns:r="http://schemas.openxmlformats.org/officeDocument/2006/relationships">
  <sheetPr codeName="Sheet3"/>
  <dimension ref="A1:S179"/>
  <sheetViews>
    <sheetView view="pageBreakPreview" zoomScale="85" zoomScaleNormal="100" zoomScaleSheetLayoutView="85" workbookViewId="0">
      <selection sqref="A1:R1"/>
    </sheetView>
  </sheetViews>
  <sheetFormatPr defaultColWidth="17.28515625" defaultRowHeight="12.75"/>
  <cols>
    <col min="1" max="16384" width="17.28515625" style="459"/>
  </cols>
  <sheetData>
    <row r="1" spans="1:19" ht="14.25" customHeight="1">
      <c r="A1" s="1500" t="s">
        <v>1361</v>
      </c>
      <c r="B1" s="1500"/>
      <c r="C1" s="1500"/>
      <c r="D1" s="1500"/>
      <c r="E1" s="1500"/>
      <c r="F1" s="1500"/>
      <c r="G1" s="1500"/>
      <c r="H1" s="1500"/>
      <c r="I1" s="1500"/>
      <c r="J1" s="1500"/>
      <c r="K1" s="1500"/>
      <c r="L1" s="1500"/>
      <c r="M1" s="1500"/>
      <c r="N1" s="1500"/>
      <c r="O1" s="1500"/>
      <c r="P1" s="1500"/>
      <c r="Q1" s="1500"/>
      <c r="R1" s="1500"/>
      <c r="S1" s="1236"/>
    </row>
    <row r="2" spans="1:19" ht="14.25" customHeight="1">
      <c r="A2" s="1500" t="s">
        <v>2053</v>
      </c>
      <c r="B2" s="1500"/>
      <c r="C2" s="1500"/>
      <c r="D2" s="1500"/>
      <c r="E2" s="1500"/>
      <c r="F2" s="1500"/>
      <c r="G2" s="1500"/>
      <c r="H2" s="1500"/>
      <c r="I2" s="1500"/>
      <c r="J2" s="1500"/>
      <c r="K2" s="1500"/>
      <c r="L2" s="1500"/>
      <c r="M2" s="1500"/>
      <c r="N2" s="1500"/>
      <c r="O2" s="1500"/>
      <c r="P2" s="1500"/>
      <c r="Q2" s="1500"/>
      <c r="R2" s="1500"/>
      <c r="S2" s="1236"/>
    </row>
    <row r="3" spans="1:19" ht="14.25">
      <c r="A3" s="1500"/>
      <c r="B3" s="1500"/>
      <c r="C3" s="1500"/>
      <c r="D3" s="1500"/>
      <c r="E3" s="1500"/>
      <c r="F3" s="1500"/>
      <c r="G3" s="1500"/>
      <c r="H3" s="1500"/>
      <c r="I3" s="1500"/>
      <c r="J3" s="1500"/>
      <c r="K3" s="1500"/>
      <c r="L3" s="1500"/>
      <c r="M3" s="1500"/>
      <c r="N3" s="1500"/>
      <c r="O3" s="1500"/>
      <c r="P3" s="1500"/>
      <c r="Q3" s="1500"/>
      <c r="R3" s="1500"/>
      <c r="S3" s="1236"/>
    </row>
    <row r="4" spans="1:19" ht="14.25" customHeight="1">
      <c r="A4" s="1500" t="s">
        <v>279</v>
      </c>
      <c r="B4" s="1500"/>
      <c r="C4" s="1500"/>
      <c r="D4" s="1500"/>
      <c r="E4" s="1500"/>
      <c r="F4" s="1500"/>
      <c r="G4" s="1500"/>
      <c r="H4" s="1500"/>
      <c r="I4" s="1500"/>
      <c r="J4" s="1500"/>
      <c r="K4" s="1500"/>
      <c r="L4" s="1500"/>
      <c r="M4" s="1500"/>
      <c r="N4" s="1500"/>
      <c r="O4" s="1500"/>
      <c r="P4" s="1500"/>
      <c r="Q4" s="1500"/>
      <c r="R4" s="1500"/>
      <c r="S4" s="1236"/>
    </row>
    <row r="5" spans="1:19" ht="14.25" customHeight="1">
      <c r="A5" s="1500" t="s">
        <v>538</v>
      </c>
      <c r="B5" s="1500"/>
      <c r="C5" s="1500"/>
      <c r="D5" s="1500"/>
      <c r="E5" s="1500"/>
      <c r="F5" s="1500"/>
      <c r="G5" s="1500"/>
      <c r="H5" s="1500"/>
      <c r="I5" s="1500"/>
      <c r="J5" s="1500"/>
      <c r="K5" s="1500"/>
      <c r="L5" s="1500"/>
      <c r="M5" s="1500"/>
      <c r="N5" s="1500"/>
      <c r="O5" s="1500"/>
      <c r="P5" s="1500"/>
      <c r="Q5" s="1500"/>
      <c r="R5" s="1500"/>
      <c r="S5" s="1236"/>
    </row>
    <row r="6" spans="1:19" ht="14.25" customHeight="1">
      <c r="A6" s="1500" t="s">
        <v>1275</v>
      </c>
      <c r="B6" s="1500"/>
      <c r="C6" s="1500"/>
      <c r="D6" s="1500"/>
      <c r="E6" s="1500"/>
      <c r="F6" s="1500"/>
      <c r="G6" s="1500"/>
      <c r="H6" s="1500"/>
      <c r="I6" s="1500"/>
      <c r="J6" s="1500"/>
      <c r="K6" s="1500"/>
      <c r="L6" s="1500"/>
      <c r="M6" s="1500"/>
      <c r="N6" s="1500"/>
      <c r="O6" s="1500"/>
      <c r="P6" s="1500"/>
      <c r="Q6" s="1500"/>
      <c r="R6" s="1500"/>
      <c r="S6" s="1235"/>
    </row>
    <row r="7" spans="1:19" ht="14.25" customHeight="1">
      <c r="A7" s="1500" t="s">
        <v>1021</v>
      </c>
      <c r="B7" s="1500"/>
      <c r="C7" s="1500"/>
      <c r="D7" s="1500"/>
      <c r="E7" s="1500"/>
      <c r="F7" s="1500"/>
      <c r="G7" s="1500"/>
      <c r="H7" s="1500"/>
      <c r="I7" s="1500"/>
      <c r="J7" s="1500"/>
      <c r="K7" s="1500"/>
      <c r="L7" s="1500"/>
      <c r="M7" s="1500"/>
      <c r="N7" s="1500"/>
      <c r="O7" s="1500"/>
      <c r="P7" s="1500"/>
      <c r="Q7" s="1500"/>
      <c r="R7" s="1500"/>
      <c r="S7" s="1236"/>
    </row>
    <row r="8" spans="1:19" ht="14.25" customHeight="1">
      <c r="A8" s="1500" t="s">
        <v>1023</v>
      </c>
      <c r="B8" s="1500"/>
      <c r="C8" s="1500"/>
      <c r="D8" s="1500"/>
      <c r="E8" s="1500"/>
      <c r="F8" s="1500"/>
      <c r="G8" s="1500"/>
      <c r="H8" s="1500"/>
      <c r="I8" s="1500"/>
      <c r="J8" s="1500"/>
      <c r="K8" s="1500"/>
      <c r="L8" s="1500"/>
      <c r="M8" s="1500"/>
      <c r="N8" s="1500"/>
      <c r="O8" s="1500"/>
      <c r="P8" s="1500"/>
      <c r="Q8" s="1500"/>
      <c r="R8" s="1500"/>
      <c r="S8" s="1236"/>
    </row>
    <row r="9" spans="1:19" ht="14.25" customHeight="1">
      <c r="A9" s="1500" t="s">
        <v>1022</v>
      </c>
      <c r="B9" s="1500"/>
      <c r="C9" s="1500"/>
      <c r="D9" s="1500"/>
      <c r="E9" s="1500"/>
      <c r="F9" s="1500"/>
      <c r="G9" s="1500"/>
      <c r="H9" s="1500"/>
      <c r="I9" s="1500"/>
      <c r="J9" s="1500"/>
      <c r="K9" s="1500"/>
      <c r="L9" s="1500"/>
      <c r="M9" s="1500"/>
      <c r="N9" s="1500"/>
      <c r="O9" s="1500"/>
      <c r="P9" s="1500"/>
      <c r="Q9" s="1500"/>
      <c r="R9" s="1500"/>
      <c r="S9" s="1236"/>
    </row>
    <row r="10" spans="1:19" ht="14.25" customHeight="1">
      <c r="A10" s="1516" t="s">
        <v>1054</v>
      </c>
      <c r="B10" s="1516"/>
      <c r="C10" s="1516"/>
      <c r="D10" s="1516"/>
      <c r="E10" s="1516"/>
      <c r="F10" s="1516"/>
      <c r="G10" s="1516"/>
      <c r="H10" s="1516"/>
      <c r="I10" s="1516"/>
      <c r="J10" s="1516"/>
      <c r="K10" s="1516"/>
      <c r="L10" s="1516"/>
      <c r="M10" s="1516"/>
      <c r="N10" s="1516"/>
      <c r="O10" s="1516"/>
      <c r="P10" s="1516"/>
      <c r="Q10" s="1516"/>
      <c r="R10" s="1516"/>
      <c r="S10" s="1236"/>
    </row>
    <row r="11" spans="1:19" ht="14.25" customHeight="1">
      <c r="A11" s="1595" t="s">
        <v>278</v>
      </c>
      <c r="B11" s="1595"/>
      <c r="C11" s="1595"/>
      <c r="D11" s="1595"/>
      <c r="E11" s="1595"/>
      <c r="F11" s="1595"/>
      <c r="G11" s="1595"/>
      <c r="H11" s="1595"/>
      <c r="I11" s="1595"/>
      <c r="J11" s="1595"/>
      <c r="K11" s="1595"/>
      <c r="L11" s="1595"/>
      <c r="M11" s="1595"/>
      <c r="N11" s="1595"/>
      <c r="O11" s="1595"/>
      <c r="P11" s="1595"/>
      <c r="Q11" s="1595"/>
      <c r="R11" s="1595"/>
      <c r="S11" s="1236"/>
    </row>
    <row r="12" spans="1:19" ht="14.25" customHeight="1">
      <c r="A12" s="1500" t="s">
        <v>0</v>
      </c>
      <c r="B12" s="1500"/>
      <c r="C12" s="1500"/>
      <c r="D12" s="1500"/>
      <c r="E12" s="1500"/>
      <c r="F12" s="1500"/>
      <c r="G12" s="1500"/>
      <c r="H12" s="1500"/>
      <c r="I12" s="1500"/>
      <c r="J12" s="1500"/>
      <c r="K12" s="1500"/>
      <c r="L12" s="1500"/>
      <c r="M12" s="1500"/>
      <c r="N12" s="1500"/>
      <c r="O12" s="1500"/>
      <c r="P12" s="1500"/>
      <c r="Q12" s="1500"/>
      <c r="R12" s="1500"/>
      <c r="S12" s="1236"/>
    </row>
    <row r="13" spans="1:19" ht="14.25" customHeight="1">
      <c r="A13" s="1500" t="s">
        <v>416</v>
      </c>
      <c r="B13" s="1500"/>
      <c r="C13" s="1500"/>
      <c r="D13" s="1500"/>
      <c r="E13" s="1500"/>
      <c r="F13" s="1500"/>
      <c r="G13" s="1500"/>
      <c r="H13" s="1500"/>
      <c r="I13" s="1500"/>
      <c r="J13" s="1500"/>
      <c r="K13" s="1500"/>
      <c r="L13" s="1500"/>
      <c r="M13" s="1500"/>
      <c r="N13" s="1500"/>
      <c r="O13" s="1500"/>
      <c r="P13" s="1500"/>
      <c r="Q13" s="1500"/>
      <c r="R13" s="1500"/>
      <c r="S13" s="1236"/>
    </row>
    <row r="14" spans="1:19" ht="14.25" customHeight="1">
      <c r="A14" s="1500" t="s">
        <v>1268</v>
      </c>
      <c r="B14" s="1500"/>
      <c r="C14" s="1500"/>
      <c r="D14" s="1500"/>
      <c r="E14" s="1500"/>
      <c r="F14" s="1500"/>
      <c r="G14" s="1500"/>
      <c r="H14" s="1500"/>
      <c r="I14" s="1500"/>
      <c r="J14" s="1500"/>
      <c r="K14" s="1500"/>
      <c r="L14" s="1500"/>
      <c r="M14" s="1500"/>
      <c r="N14" s="1500"/>
      <c r="O14" s="1500"/>
      <c r="P14" s="1500"/>
      <c r="Q14" s="1500"/>
      <c r="R14" s="1500"/>
      <c r="S14" s="1236"/>
    </row>
    <row r="15" spans="1:19" ht="14.25" customHeight="1">
      <c r="A15" s="1500" t="s">
        <v>1423</v>
      </c>
      <c r="B15" s="1500"/>
      <c r="C15" s="1500"/>
      <c r="D15" s="1500"/>
      <c r="E15" s="1500"/>
      <c r="F15" s="1500"/>
      <c r="G15" s="1500"/>
      <c r="H15" s="1500"/>
      <c r="I15" s="1500"/>
      <c r="J15" s="1500"/>
      <c r="K15" s="1500"/>
      <c r="L15" s="1500"/>
      <c r="M15" s="1500"/>
      <c r="N15" s="1500"/>
      <c r="O15" s="1500"/>
      <c r="P15" s="1500"/>
      <c r="Q15" s="1500"/>
      <c r="R15" s="1500"/>
      <c r="S15" s="1236"/>
    </row>
    <row r="16" spans="1:19" ht="14.25">
      <c r="A16" s="1500"/>
      <c r="B16" s="1500"/>
      <c r="C16" s="1500"/>
      <c r="D16" s="1500"/>
      <c r="E16" s="1500"/>
      <c r="F16" s="1500"/>
      <c r="G16" s="1500"/>
      <c r="H16" s="1500"/>
      <c r="I16" s="1500"/>
      <c r="J16" s="1500"/>
      <c r="K16" s="1500"/>
      <c r="L16" s="1500"/>
      <c r="M16" s="1500"/>
      <c r="N16" s="1500"/>
      <c r="O16" s="1500"/>
      <c r="P16" s="1500"/>
      <c r="Q16" s="1500"/>
      <c r="R16" s="1500"/>
      <c r="S16" s="1236"/>
    </row>
    <row r="17" spans="1:19" ht="14.25">
      <c r="A17" s="1500"/>
      <c r="B17" s="1500"/>
      <c r="C17" s="1500"/>
      <c r="D17" s="1500"/>
      <c r="E17" s="1500"/>
      <c r="F17" s="1500"/>
      <c r="G17" s="1500"/>
      <c r="H17" s="1500"/>
      <c r="I17" s="1500"/>
      <c r="J17" s="1500"/>
      <c r="K17" s="1500"/>
      <c r="L17" s="1500"/>
      <c r="M17" s="1500"/>
      <c r="N17" s="1500"/>
      <c r="O17" s="1500"/>
      <c r="P17" s="1500"/>
      <c r="Q17" s="1500"/>
      <c r="R17" s="1500"/>
      <c r="S17" s="1236"/>
    </row>
    <row r="18" spans="1:19" ht="14.25" customHeight="1">
      <c r="A18" s="1500" t="s">
        <v>1979</v>
      </c>
      <c r="B18" s="1500"/>
      <c r="C18" s="1500"/>
      <c r="D18" s="1500"/>
      <c r="E18" s="1500"/>
      <c r="F18" s="1500"/>
      <c r="G18" s="1500"/>
      <c r="H18" s="1500"/>
      <c r="I18" s="1500"/>
      <c r="J18" s="1500"/>
      <c r="K18" s="1500"/>
      <c r="L18" s="1500"/>
      <c r="M18" s="1500"/>
      <c r="N18" s="1500"/>
      <c r="O18" s="1500"/>
      <c r="P18" s="1500"/>
      <c r="Q18" s="1500"/>
      <c r="R18" s="1500"/>
      <c r="S18" s="1236"/>
    </row>
    <row r="19" spans="1:19" ht="14.25">
      <c r="A19" s="1501" t="s">
        <v>1293</v>
      </c>
      <c r="B19" s="1501"/>
      <c r="C19" s="1501"/>
      <c r="D19" s="1501"/>
      <c r="E19" s="1501"/>
      <c r="F19" s="1501"/>
      <c r="G19" s="1501"/>
      <c r="H19" s="1501"/>
      <c r="I19" s="1501"/>
      <c r="J19" s="1501"/>
      <c r="K19" s="1501"/>
      <c r="L19" s="1501"/>
      <c r="M19" s="1501"/>
      <c r="N19" s="1501"/>
      <c r="O19" s="1501"/>
      <c r="P19" s="1501"/>
      <c r="Q19" s="1501"/>
      <c r="R19" s="1501"/>
      <c r="S19" s="1236"/>
    </row>
    <row r="20" spans="1:19" ht="14.25">
      <c r="A20" s="1597" t="s">
        <v>1276</v>
      </c>
      <c r="B20" s="1597"/>
      <c r="C20" s="1597"/>
      <c r="D20" s="1597"/>
      <c r="E20" s="1597"/>
      <c r="F20" s="1597"/>
      <c r="G20" s="1597"/>
      <c r="H20" s="1597"/>
      <c r="I20" s="1597"/>
      <c r="J20" s="1597"/>
      <c r="K20" s="1597"/>
      <c r="L20" s="1597"/>
      <c r="M20" s="1597"/>
      <c r="N20" s="1597"/>
      <c r="O20" s="1597"/>
      <c r="P20" s="1597"/>
      <c r="Q20" s="1597"/>
      <c r="R20" s="1597"/>
      <c r="S20" s="1234"/>
    </row>
    <row r="21" spans="1:19" ht="26.25" customHeight="1">
      <c r="A21" s="1598" t="s">
        <v>2054</v>
      </c>
      <c r="B21" s="1598"/>
      <c r="C21" s="1598"/>
      <c r="D21" s="1598"/>
      <c r="E21" s="1598"/>
      <c r="F21" s="1598"/>
      <c r="G21" s="1598"/>
      <c r="H21" s="1598"/>
      <c r="I21" s="1598"/>
      <c r="J21" s="1598"/>
      <c r="K21" s="1598"/>
      <c r="L21" s="1598"/>
      <c r="M21" s="1598"/>
      <c r="N21" s="1598"/>
      <c r="O21" s="1598"/>
      <c r="P21" s="1598"/>
      <c r="Q21" s="1598"/>
      <c r="R21" s="1598"/>
      <c r="S21" s="1234"/>
    </row>
    <row r="22" spans="1:19" ht="14.25" customHeight="1">
      <c r="A22" s="1598" t="s">
        <v>1978</v>
      </c>
      <c r="B22" s="1598"/>
      <c r="C22" s="1598"/>
      <c r="D22" s="1598"/>
      <c r="E22" s="1598"/>
      <c r="F22" s="1598"/>
      <c r="G22" s="1598"/>
      <c r="H22" s="1598"/>
      <c r="I22" s="1598"/>
      <c r="J22" s="1598"/>
      <c r="K22" s="1598"/>
      <c r="L22" s="1598"/>
      <c r="M22" s="1598"/>
      <c r="N22" s="1598"/>
      <c r="O22" s="1598"/>
      <c r="P22" s="1598"/>
      <c r="Q22" s="1598"/>
      <c r="R22" s="1598"/>
      <c r="S22" s="1236"/>
    </row>
    <row r="23" spans="1:19" ht="14.25">
      <c r="A23" s="1501" t="s">
        <v>1977</v>
      </c>
      <c r="B23" s="1501"/>
      <c r="C23" s="1501"/>
      <c r="D23" s="1501"/>
      <c r="E23" s="1501"/>
      <c r="F23" s="1501"/>
      <c r="G23" s="1501"/>
      <c r="H23" s="1501"/>
      <c r="I23" s="1501"/>
      <c r="J23" s="1501"/>
      <c r="K23" s="1501"/>
      <c r="L23" s="1501"/>
      <c r="M23" s="1501"/>
      <c r="N23" s="1501"/>
      <c r="O23" s="1501"/>
      <c r="P23" s="1501"/>
      <c r="Q23" s="1501"/>
      <c r="R23" s="1501"/>
      <c r="S23" s="1236"/>
    </row>
    <row r="24" spans="1:19" ht="14.25" customHeight="1">
      <c r="A24" s="1500" t="s">
        <v>1353</v>
      </c>
      <c r="B24" s="1500"/>
      <c r="C24" s="1500"/>
      <c r="D24" s="1500"/>
      <c r="E24" s="1500"/>
      <c r="F24" s="1500"/>
      <c r="G24" s="1500"/>
      <c r="H24" s="1500"/>
      <c r="I24" s="1500"/>
      <c r="J24" s="1500"/>
      <c r="K24" s="1500"/>
      <c r="L24" s="1500"/>
      <c r="M24" s="1500"/>
      <c r="N24" s="1500"/>
      <c r="O24" s="1500"/>
      <c r="P24" s="1500"/>
      <c r="Q24" s="1500"/>
      <c r="R24" s="1500"/>
      <c r="S24" s="1236"/>
    </row>
    <row r="25" spans="1:19" ht="14.25">
      <c r="A25" s="1501" t="s">
        <v>1358</v>
      </c>
      <c r="B25" s="1501"/>
      <c r="C25" s="1501"/>
      <c r="D25" s="1501"/>
      <c r="E25" s="1501"/>
      <c r="F25" s="1501"/>
      <c r="G25" s="1501"/>
      <c r="H25" s="1501"/>
      <c r="I25" s="1501"/>
      <c r="J25" s="1501"/>
      <c r="K25" s="1501"/>
      <c r="L25" s="1501"/>
      <c r="M25" s="1501"/>
      <c r="N25" s="1501"/>
      <c r="O25" s="1501"/>
      <c r="P25" s="1501"/>
      <c r="Q25" s="1501"/>
      <c r="R25" s="1501"/>
      <c r="S25" s="1236"/>
    </row>
    <row r="26" spans="1:19" ht="14.25" customHeight="1">
      <c r="A26" s="1500" t="s">
        <v>1976</v>
      </c>
      <c r="B26" s="1500"/>
      <c r="C26" s="1500"/>
      <c r="D26" s="1500"/>
      <c r="E26" s="1500"/>
      <c r="F26" s="1500"/>
      <c r="G26" s="1500"/>
      <c r="H26" s="1500"/>
      <c r="I26" s="1500"/>
      <c r="J26" s="1500"/>
      <c r="K26" s="1500"/>
      <c r="L26" s="1500"/>
      <c r="M26" s="1500"/>
      <c r="N26" s="1500"/>
      <c r="O26" s="1500"/>
      <c r="P26" s="1500"/>
      <c r="Q26" s="1500"/>
      <c r="R26" s="1500"/>
      <c r="S26" s="1236"/>
    </row>
    <row r="27" spans="1:19" ht="14.25">
      <c r="A27" s="1500"/>
      <c r="B27" s="1500"/>
      <c r="C27" s="1500"/>
      <c r="D27" s="1500"/>
      <c r="E27" s="1500"/>
      <c r="F27" s="1500"/>
      <c r="G27" s="1500"/>
      <c r="H27" s="1500"/>
      <c r="I27" s="1500"/>
      <c r="J27" s="1500"/>
      <c r="K27" s="1500"/>
      <c r="L27" s="1500"/>
      <c r="M27" s="1500"/>
      <c r="N27" s="1500"/>
      <c r="O27" s="1500"/>
      <c r="P27" s="1500"/>
      <c r="Q27" s="1500"/>
      <c r="R27" s="1500"/>
      <c r="S27" s="1236"/>
    </row>
    <row r="28" spans="1:19" ht="14.25">
      <c r="A28" s="1501" t="s">
        <v>1975</v>
      </c>
      <c r="B28" s="1501"/>
      <c r="C28" s="1501"/>
      <c r="D28" s="1501"/>
      <c r="E28" s="1501"/>
      <c r="F28" s="1501"/>
      <c r="G28" s="1501"/>
      <c r="H28" s="1501"/>
      <c r="I28" s="1501"/>
      <c r="J28" s="1501"/>
      <c r="K28" s="1501"/>
      <c r="L28" s="1501"/>
      <c r="M28" s="1501"/>
      <c r="N28" s="1501"/>
      <c r="O28" s="1501"/>
      <c r="P28" s="1501"/>
      <c r="Q28" s="1501"/>
      <c r="R28" s="1501"/>
      <c r="S28" s="1236"/>
    </row>
    <row r="29" spans="1:19" ht="14.25" customHeight="1">
      <c r="A29" s="1500" t="s">
        <v>1974</v>
      </c>
      <c r="B29" s="1500"/>
      <c r="C29" s="1500"/>
      <c r="D29" s="1500"/>
      <c r="E29" s="1500"/>
      <c r="F29" s="1500"/>
      <c r="G29" s="1500"/>
      <c r="H29" s="1500"/>
      <c r="I29" s="1500"/>
      <c r="J29" s="1500"/>
      <c r="K29" s="1500"/>
      <c r="L29" s="1500"/>
      <c r="M29" s="1500"/>
      <c r="N29" s="1500"/>
      <c r="O29" s="1500"/>
      <c r="P29" s="1500"/>
      <c r="Q29" s="1500"/>
      <c r="R29" s="1500"/>
      <c r="S29" s="1236"/>
    </row>
    <row r="30" spans="1:19" ht="14.25">
      <c r="A30" s="1500"/>
      <c r="B30" s="1500"/>
      <c r="C30" s="1500"/>
      <c r="D30" s="1500"/>
      <c r="E30" s="1500"/>
      <c r="F30" s="1500"/>
      <c r="G30" s="1500"/>
      <c r="H30" s="1500"/>
      <c r="I30" s="1500"/>
      <c r="J30" s="1500"/>
      <c r="K30" s="1500"/>
      <c r="L30" s="1500"/>
      <c r="M30" s="1500"/>
      <c r="N30" s="1500"/>
      <c r="O30" s="1500"/>
      <c r="P30" s="1500"/>
      <c r="Q30" s="1500"/>
      <c r="R30" s="1500"/>
      <c r="S30" s="1236"/>
    </row>
    <row r="31" spans="1:19" ht="14.25" customHeight="1">
      <c r="A31" s="1516" t="s">
        <v>1612</v>
      </c>
      <c r="B31" s="1516"/>
      <c r="C31" s="1516"/>
      <c r="D31" s="1516"/>
      <c r="E31" s="1516"/>
      <c r="F31" s="1516"/>
      <c r="G31" s="1516"/>
      <c r="H31" s="1516"/>
      <c r="I31" s="1516"/>
      <c r="J31" s="1516"/>
      <c r="K31" s="1516"/>
      <c r="L31" s="1516"/>
      <c r="M31" s="1516"/>
      <c r="N31" s="1516"/>
      <c r="O31" s="1516"/>
      <c r="P31" s="1516"/>
      <c r="Q31" s="1516"/>
      <c r="R31" s="1516"/>
      <c r="S31" s="1236"/>
    </row>
    <row r="32" spans="1:19" ht="14.25">
      <c r="A32" s="1516"/>
      <c r="B32" s="1516"/>
      <c r="C32" s="1516"/>
      <c r="D32" s="1516"/>
      <c r="E32" s="1516"/>
      <c r="F32" s="1516"/>
      <c r="G32" s="1516"/>
      <c r="H32" s="1516"/>
      <c r="I32" s="1516"/>
      <c r="J32" s="1516"/>
      <c r="K32" s="1516"/>
      <c r="L32" s="1516"/>
      <c r="M32" s="1516"/>
      <c r="N32" s="1516"/>
      <c r="O32" s="1516"/>
      <c r="P32" s="1516"/>
      <c r="Q32" s="1516"/>
      <c r="R32" s="1516"/>
      <c r="S32" s="1236"/>
    </row>
    <row r="33" spans="1:19" ht="14.25">
      <c r="A33" s="1516"/>
      <c r="B33" s="1516"/>
      <c r="C33" s="1516"/>
      <c r="D33" s="1516"/>
      <c r="E33" s="1516"/>
      <c r="F33" s="1516"/>
      <c r="G33" s="1516"/>
      <c r="H33" s="1516"/>
      <c r="I33" s="1516"/>
      <c r="J33" s="1516"/>
      <c r="K33" s="1516"/>
      <c r="L33" s="1516"/>
      <c r="M33" s="1516"/>
      <c r="N33" s="1516"/>
      <c r="O33" s="1516"/>
      <c r="P33" s="1516"/>
      <c r="Q33" s="1516"/>
      <c r="R33" s="1516"/>
      <c r="S33" s="1236"/>
    </row>
    <row r="34" spans="1:19" ht="14.25">
      <c r="A34" s="1516"/>
      <c r="B34" s="1516"/>
      <c r="C34" s="1516"/>
      <c r="D34" s="1516"/>
      <c r="E34" s="1516"/>
      <c r="F34" s="1516"/>
      <c r="G34" s="1516"/>
      <c r="H34" s="1516"/>
      <c r="I34" s="1516"/>
      <c r="J34" s="1516"/>
      <c r="K34" s="1516"/>
      <c r="L34" s="1516"/>
      <c r="M34" s="1516"/>
      <c r="N34" s="1516"/>
      <c r="O34" s="1516"/>
      <c r="P34" s="1516"/>
      <c r="Q34" s="1516"/>
      <c r="R34" s="1516"/>
      <c r="S34" s="1236"/>
    </row>
    <row r="35" spans="1:19" ht="14.25">
      <c r="A35" s="1516"/>
      <c r="B35" s="1516"/>
      <c r="C35" s="1516"/>
      <c r="D35" s="1516"/>
      <c r="E35" s="1516"/>
      <c r="F35" s="1516"/>
      <c r="G35" s="1516"/>
      <c r="H35" s="1516"/>
      <c r="I35" s="1516"/>
      <c r="J35" s="1516"/>
      <c r="K35" s="1516"/>
      <c r="L35" s="1516"/>
      <c r="M35" s="1516"/>
      <c r="N35" s="1516"/>
      <c r="O35" s="1516"/>
      <c r="P35" s="1516"/>
      <c r="Q35" s="1516"/>
      <c r="R35" s="1516"/>
      <c r="S35" s="1236"/>
    </row>
    <row r="36" spans="1:19" ht="14.25">
      <c r="A36" s="1516"/>
      <c r="B36" s="1516"/>
      <c r="C36" s="1516"/>
      <c r="D36" s="1516"/>
      <c r="E36" s="1516"/>
      <c r="F36" s="1516"/>
      <c r="G36" s="1516"/>
      <c r="H36" s="1516"/>
      <c r="I36" s="1516"/>
      <c r="J36" s="1516"/>
      <c r="K36" s="1516"/>
      <c r="L36" s="1516"/>
      <c r="M36" s="1516"/>
      <c r="N36" s="1516"/>
      <c r="O36" s="1516"/>
      <c r="P36" s="1516"/>
      <c r="Q36" s="1516"/>
      <c r="R36" s="1516"/>
      <c r="S36" s="1236"/>
    </row>
    <row r="37" spans="1:19" ht="14.25">
      <c r="A37" s="1516"/>
      <c r="B37" s="1516"/>
      <c r="C37" s="1516"/>
      <c r="D37" s="1516"/>
      <c r="E37" s="1516"/>
      <c r="F37" s="1516"/>
      <c r="G37" s="1516"/>
      <c r="H37" s="1516"/>
      <c r="I37" s="1516"/>
      <c r="J37" s="1516"/>
      <c r="K37" s="1516"/>
      <c r="L37" s="1516"/>
      <c r="M37" s="1516"/>
      <c r="N37" s="1516"/>
      <c r="O37" s="1516"/>
      <c r="P37" s="1516"/>
      <c r="Q37" s="1516"/>
      <c r="R37" s="1516"/>
      <c r="S37" s="1236"/>
    </row>
    <row r="38" spans="1:19" ht="30" customHeight="1">
      <c r="A38" s="1516" t="s">
        <v>2135</v>
      </c>
      <c r="B38" s="1516"/>
      <c r="C38" s="1516"/>
      <c r="D38" s="1516"/>
      <c r="E38" s="1516"/>
      <c r="F38" s="1516"/>
      <c r="G38" s="1516"/>
      <c r="H38" s="1516"/>
      <c r="I38" s="1516"/>
      <c r="J38" s="1516"/>
      <c r="K38" s="1516"/>
      <c r="L38" s="1516"/>
      <c r="M38" s="1516"/>
      <c r="N38" s="1516"/>
      <c r="O38" s="1516"/>
      <c r="P38" s="1516"/>
      <c r="Q38" s="1516"/>
      <c r="R38" s="1516"/>
      <c r="S38" s="1236"/>
    </row>
    <row r="39" spans="1:19" ht="14.25">
      <c r="A39" s="1594" t="s">
        <v>1906</v>
      </c>
      <c r="B39" s="1594"/>
      <c r="C39" s="1594"/>
      <c r="D39" s="1594"/>
      <c r="E39" s="1594"/>
      <c r="F39" s="1594"/>
      <c r="G39" s="1594"/>
      <c r="H39" s="1594"/>
      <c r="I39" s="1594"/>
      <c r="J39" s="1594"/>
      <c r="K39" s="1594"/>
      <c r="L39" s="1594"/>
      <c r="M39" s="1594"/>
      <c r="N39" s="1594"/>
      <c r="O39" s="1594"/>
      <c r="P39" s="1594"/>
      <c r="Q39" s="1594"/>
      <c r="R39" s="1594"/>
    </row>
    <row r="40" spans="1:19" ht="14.25" customHeight="1">
      <c r="A40" s="1593" t="s">
        <v>1973</v>
      </c>
      <c r="B40" s="1593"/>
      <c r="C40" s="1593"/>
      <c r="D40" s="1593"/>
      <c r="E40" s="1593"/>
      <c r="F40" s="1593"/>
      <c r="G40" s="1593"/>
      <c r="H40" s="1593"/>
      <c r="I40" s="1593"/>
      <c r="J40" s="1593"/>
      <c r="K40" s="1593"/>
      <c r="L40" s="1593"/>
      <c r="M40" s="1593"/>
      <c r="N40" s="1593"/>
      <c r="O40" s="1593"/>
      <c r="P40" s="1593"/>
      <c r="Q40" s="1593"/>
      <c r="R40" s="1593"/>
    </row>
    <row r="41" spans="1:19" ht="14.25" customHeight="1">
      <c r="A41" s="1593"/>
      <c r="B41" s="1593"/>
      <c r="C41" s="1593"/>
      <c r="D41" s="1593"/>
      <c r="E41" s="1593"/>
      <c r="F41" s="1593"/>
      <c r="G41" s="1593"/>
      <c r="H41" s="1593"/>
      <c r="I41" s="1593"/>
      <c r="J41" s="1593"/>
      <c r="K41" s="1593"/>
      <c r="L41" s="1593"/>
      <c r="M41" s="1593"/>
      <c r="N41" s="1593"/>
      <c r="O41" s="1593"/>
      <c r="P41" s="1593"/>
      <c r="Q41" s="1593"/>
      <c r="R41" s="1593"/>
    </row>
    <row r="42" spans="1:19" ht="14.25">
      <c r="A42" s="1594" t="s">
        <v>1972</v>
      </c>
      <c r="B42" s="1594"/>
      <c r="C42" s="1594"/>
      <c r="D42" s="1594"/>
      <c r="E42" s="1594"/>
      <c r="F42" s="1594"/>
      <c r="G42" s="1594"/>
      <c r="H42" s="1594"/>
      <c r="I42" s="1594"/>
      <c r="J42" s="1594"/>
      <c r="K42" s="1594"/>
      <c r="L42" s="1594"/>
      <c r="M42" s="1594"/>
      <c r="N42" s="1594"/>
      <c r="O42" s="1594"/>
      <c r="P42" s="1594"/>
      <c r="Q42" s="1594"/>
      <c r="R42" s="1594"/>
    </row>
    <row r="43" spans="1:19" ht="14.25" customHeight="1">
      <c r="A43" s="1516" t="s">
        <v>1971</v>
      </c>
      <c r="B43" s="1516"/>
      <c r="C43" s="1516"/>
      <c r="D43" s="1516"/>
      <c r="E43" s="1516"/>
      <c r="F43" s="1516"/>
      <c r="G43" s="1516"/>
      <c r="H43" s="1516"/>
      <c r="I43" s="1516"/>
      <c r="J43" s="1516"/>
      <c r="K43" s="1516"/>
      <c r="L43" s="1516"/>
      <c r="M43" s="1516"/>
      <c r="N43" s="1516"/>
      <c r="O43" s="1516"/>
      <c r="P43" s="1516"/>
      <c r="Q43" s="1516"/>
      <c r="R43" s="1516"/>
    </row>
    <row r="44" spans="1:19" ht="30" customHeight="1">
      <c r="A44" s="1516"/>
      <c r="B44" s="1516"/>
      <c r="C44" s="1516"/>
      <c r="D44" s="1516"/>
      <c r="E44" s="1516"/>
      <c r="F44" s="1516"/>
      <c r="G44" s="1516"/>
      <c r="H44" s="1516"/>
      <c r="I44" s="1516"/>
      <c r="J44" s="1516"/>
      <c r="K44" s="1516"/>
      <c r="L44" s="1516"/>
      <c r="M44" s="1516"/>
      <c r="N44" s="1516"/>
      <c r="O44" s="1516"/>
      <c r="P44" s="1516"/>
      <c r="Q44" s="1516"/>
      <c r="R44" s="1516"/>
    </row>
    <row r="45" spans="1:19" ht="14.25" customHeight="1">
      <c r="A45" s="1500" t="s">
        <v>1970</v>
      </c>
      <c r="B45" s="1500"/>
      <c r="C45" s="1500"/>
      <c r="D45" s="1500"/>
      <c r="E45" s="1500"/>
      <c r="F45" s="1500"/>
      <c r="G45" s="1500"/>
      <c r="H45" s="1500"/>
      <c r="I45" s="1500"/>
      <c r="J45" s="1500"/>
      <c r="K45" s="1500"/>
      <c r="L45" s="1500"/>
      <c r="M45" s="1500"/>
      <c r="N45" s="1500"/>
      <c r="O45" s="1500"/>
      <c r="P45" s="1500"/>
      <c r="Q45" s="1500"/>
      <c r="R45" s="1500"/>
    </row>
    <row r="46" spans="1:19" ht="14.25" customHeight="1">
      <c r="A46" s="1500"/>
      <c r="B46" s="1500"/>
      <c r="C46" s="1500"/>
      <c r="D46" s="1500"/>
      <c r="E46" s="1500"/>
      <c r="F46" s="1500"/>
      <c r="G46" s="1500"/>
      <c r="H46" s="1500"/>
      <c r="I46" s="1500"/>
      <c r="J46" s="1500"/>
      <c r="K46" s="1500"/>
      <c r="L46" s="1500"/>
      <c r="M46" s="1500"/>
      <c r="N46" s="1500"/>
      <c r="O46" s="1500"/>
      <c r="P46" s="1500"/>
      <c r="Q46" s="1500"/>
      <c r="R46" s="1500"/>
    </row>
    <row r="47" spans="1:19" ht="14.25" customHeight="1">
      <c r="A47" s="1500"/>
      <c r="B47" s="1500"/>
      <c r="C47" s="1500"/>
      <c r="D47" s="1500"/>
      <c r="E47" s="1500"/>
      <c r="F47" s="1500"/>
      <c r="G47" s="1500"/>
      <c r="H47" s="1500"/>
      <c r="I47" s="1500"/>
      <c r="J47" s="1500"/>
      <c r="K47" s="1500"/>
      <c r="L47" s="1500"/>
      <c r="M47" s="1500"/>
      <c r="N47" s="1500"/>
      <c r="O47" s="1500"/>
      <c r="P47" s="1500"/>
      <c r="Q47" s="1500"/>
      <c r="R47" s="1500"/>
    </row>
    <row r="48" spans="1:19" ht="14.25">
      <c r="A48" s="1596" t="s">
        <v>1454</v>
      </c>
      <c r="B48" s="1596"/>
      <c r="C48" s="1596"/>
      <c r="D48" s="1596"/>
      <c r="E48" s="1596"/>
      <c r="F48" s="1596"/>
      <c r="G48" s="1596"/>
      <c r="H48" s="1596"/>
      <c r="I48" s="1596"/>
      <c r="J48" s="1596"/>
      <c r="K48" s="1596"/>
      <c r="L48" s="1596"/>
      <c r="M48" s="1596"/>
      <c r="N48" s="1596"/>
      <c r="O48" s="1596"/>
      <c r="P48" s="1596"/>
      <c r="Q48" s="1596"/>
      <c r="R48" s="1596"/>
    </row>
    <row r="49" spans="1:19" ht="14.25">
      <c r="A49" s="1594" t="s">
        <v>1594</v>
      </c>
      <c r="B49" s="1594"/>
      <c r="C49" s="1594"/>
      <c r="D49" s="1594"/>
      <c r="E49" s="1594"/>
      <c r="F49" s="1594"/>
      <c r="G49" s="1594"/>
      <c r="H49" s="1594"/>
      <c r="I49" s="1594"/>
      <c r="J49" s="1594"/>
      <c r="K49" s="1594"/>
      <c r="L49" s="1594"/>
      <c r="M49" s="1594"/>
      <c r="N49" s="1594"/>
      <c r="O49" s="1594"/>
      <c r="P49" s="1594"/>
      <c r="Q49" s="1594"/>
      <c r="R49" s="1594"/>
    </row>
    <row r="50" spans="1:19" ht="14.25" customHeight="1">
      <c r="A50" s="1500" t="s">
        <v>1969</v>
      </c>
      <c r="B50" s="1500"/>
      <c r="C50" s="1500"/>
      <c r="D50" s="1500"/>
      <c r="E50" s="1500"/>
      <c r="F50" s="1500"/>
      <c r="G50" s="1500"/>
      <c r="H50" s="1500"/>
      <c r="I50" s="1500"/>
      <c r="J50" s="1500"/>
      <c r="K50" s="1500"/>
      <c r="L50" s="1500"/>
      <c r="M50" s="1500"/>
      <c r="N50" s="1500"/>
      <c r="O50" s="1500"/>
      <c r="P50" s="1500"/>
      <c r="Q50" s="1500"/>
      <c r="R50" s="1500"/>
    </row>
    <row r="51" spans="1:19" ht="14.25" customHeight="1">
      <c r="A51" s="1500"/>
      <c r="B51" s="1500"/>
      <c r="C51" s="1500"/>
      <c r="D51" s="1500"/>
      <c r="E51" s="1500"/>
      <c r="F51" s="1500"/>
      <c r="G51" s="1500"/>
      <c r="H51" s="1500"/>
      <c r="I51" s="1500"/>
      <c r="J51" s="1500"/>
      <c r="K51" s="1500"/>
      <c r="L51" s="1500"/>
      <c r="M51" s="1500"/>
      <c r="N51" s="1500"/>
      <c r="O51" s="1500"/>
      <c r="P51" s="1500"/>
      <c r="Q51" s="1500"/>
      <c r="R51" s="1500"/>
    </row>
    <row r="52" spans="1:19" ht="15.75" customHeight="1">
      <c r="A52" s="1593" t="s">
        <v>1968</v>
      </c>
      <c r="B52" s="1593"/>
      <c r="C52" s="1593"/>
      <c r="D52" s="1593"/>
      <c r="E52" s="1593"/>
      <c r="F52" s="1593"/>
      <c r="G52" s="1593"/>
      <c r="H52" s="1593"/>
      <c r="I52" s="1593"/>
      <c r="J52" s="1593"/>
      <c r="K52" s="1593"/>
      <c r="L52" s="1593"/>
      <c r="M52" s="1593"/>
      <c r="N52" s="1593"/>
      <c r="O52" s="1593"/>
      <c r="P52" s="1593"/>
      <c r="Q52" s="1593"/>
      <c r="R52" s="1593"/>
    </row>
    <row r="53" spans="1:19" ht="15.75" customHeight="1">
      <c r="A53" s="1593"/>
      <c r="B53" s="1593"/>
      <c r="C53" s="1593"/>
      <c r="D53" s="1593"/>
      <c r="E53" s="1593"/>
      <c r="F53" s="1593"/>
      <c r="G53" s="1593"/>
      <c r="H53" s="1593"/>
      <c r="I53" s="1593"/>
      <c r="J53" s="1593"/>
      <c r="K53" s="1593"/>
      <c r="L53" s="1593"/>
      <c r="M53" s="1593"/>
      <c r="N53" s="1593"/>
      <c r="O53" s="1593"/>
      <c r="P53" s="1593"/>
      <c r="Q53" s="1593"/>
      <c r="R53" s="1593"/>
    </row>
    <row r="54" spans="1:19" ht="15" customHeight="1">
      <c r="A54" s="1592" t="s">
        <v>1967</v>
      </c>
      <c r="B54" s="1592"/>
      <c r="C54" s="1592"/>
      <c r="D54" s="1592"/>
      <c r="E54" s="1592"/>
      <c r="F54" s="1592"/>
      <c r="G54" s="1592"/>
      <c r="H54" s="1592"/>
      <c r="I54" s="1592"/>
      <c r="J54" s="1592"/>
      <c r="K54" s="1592"/>
      <c r="L54" s="1592"/>
      <c r="M54" s="1592"/>
      <c r="N54" s="1592"/>
      <c r="O54" s="1592"/>
      <c r="P54" s="1592"/>
      <c r="Q54" s="1592"/>
      <c r="R54" s="1592"/>
      <c r="S54" s="542"/>
    </row>
    <row r="55" spans="1:19" ht="21.75" customHeight="1">
      <c r="A55" s="1593" t="s">
        <v>1966</v>
      </c>
      <c r="B55" s="1593"/>
      <c r="C55" s="1593"/>
      <c r="D55" s="1593"/>
      <c r="E55" s="1593"/>
      <c r="F55" s="1593"/>
      <c r="G55" s="1593"/>
      <c r="H55" s="1593"/>
      <c r="I55" s="1593"/>
      <c r="J55" s="1593"/>
      <c r="K55" s="1593"/>
      <c r="L55" s="1593"/>
      <c r="M55" s="1593"/>
      <c r="N55" s="1593"/>
      <c r="O55" s="1593"/>
      <c r="P55" s="1593"/>
      <c r="Q55" s="1593"/>
      <c r="R55" s="1593"/>
    </row>
    <row r="56" spans="1:19" ht="14.25" customHeight="1">
      <c r="A56" s="1593" t="s">
        <v>1965</v>
      </c>
      <c r="B56" s="1593"/>
      <c r="C56" s="1593"/>
      <c r="D56" s="1593"/>
      <c r="E56" s="1593"/>
      <c r="F56" s="1593"/>
      <c r="G56" s="1593"/>
      <c r="H56" s="1593"/>
      <c r="I56" s="1593"/>
      <c r="J56" s="1593"/>
      <c r="K56" s="1593"/>
      <c r="L56" s="1593"/>
      <c r="M56" s="1593"/>
      <c r="N56" s="1593"/>
      <c r="O56" s="1593"/>
      <c r="P56" s="1593"/>
      <c r="Q56" s="1593"/>
      <c r="R56" s="1593"/>
    </row>
    <row r="57" spans="1:19" ht="14.25" customHeight="1">
      <c r="A57" s="1593"/>
      <c r="B57" s="1593"/>
      <c r="C57" s="1593"/>
      <c r="D57" s="1593"/>
      <c r="E57" s="1593"/>
      <c r="F57" s="1593"/>
      <c r="G57" s="1593"/>
      <c r="H57" s="1593"/>
      <c r="I57" s="1593"/>
      <c r="J57" s="1593"/>
      <c r="K57" s="1593"/>
      <c r="L57" s="1593"/>
      <c r="M57" s="1593"/>
      <c r="N57" s="1593"/>
      <c r="O57" s="1593"/>
      <c r="P57" s="1593"/>
      <c r="Q57" s="1593"/>
      <c r="R57" s="1593"/>
    </row>
    <row r="58" spans="1:19" ht="15.75" customHeight="1">
      <c r="A58" s="1593" t="s">
        <v>1964</v>
      </c>
      <c r="B58" s="1593"/>
      <c r="C58" s="1593"/>
      <c r="D58" s="1593"/>
      <c r="E58" s="1593"/>
      <c r="F58" s="1593"/>
      <c r="G58" s="1593"/>
      <c r="H58" s="1593"/>
      <c r="I58" s="1593"/>
      <c r="J58" s="1593"/>
      <c r="K58" s="1593"/>
      <c r="L58" s="1593"/>
      <c r="M58" s="1593"/>
      <c r="N58" s="1593"/>
      <c r="O58" s="1593"/>
      <c r="P58" s="1593"/>
      <c r="Q58" s="1593"/>
      <c r="R58" s="1593"/>
    </row>
    <row r="59" spans="1:19" ht="15.75" customHeight="1">
      <c r="A59" s="1593"/>
      <c r="B59" s="1593"/>
      <c r="C59" s="1593"/>
      <c r="D59" s="1593"/>
      <c r="E59" s="1593"/>
      <c r="F59" s="1593"/>
      <c r="G59" s="1593"/>
      <c r="H59" s="1593"/>
      <c r="I59" s="1593"/>
      <c r="J59" s="1593"/>
      <c r="K59" s="1593"/>
      <c r="L59" s="1593"/>
      <c r="M59" s="1593"/>
      <c r="N59" s="1593"/>
      <c r="O59" s="1593"/>
      <c r="P59" s="1593"/>
      <c r="Q59" s="1593"/>
      <c r="R59" s="1593"/>
    </row>
    <row r="60" spans="1:19" ht="15.75" customHeight="1">
      <c r="A60" s="1593" t="s">
        <v>1963</v>
      </c>
      <c r="B60" s="1593"/>
      <c r="C60" s="1593"/>
      <c r="D60" s="1593"/>
      <c r="E60" s="1593"/>
      <c r="F60" s="1593"/>
      <c r="G60" s="1593"/>
      <c r="H60" s="1593"/>
      <c r="I60" s="1593"/>
      <c r="J60" s="1593"/>
      <c r="K60" s="1593"/>
      <c r="L60" s="1593"/>
      <c r="M60" s="1593"/>
      <c r="N60" s="1593"/>
      <c r="O60" s="1593"/>
      <c r="P60" s="1593"/>
      <c r="Q60" s="1593"/>
      <c r="R60" s="1593"/>
    </row>
    <row r="61" spans="1:19" ht="14.25" customHeight="1">
      <c r="A61" s="1593" t="s">
        <v>1962</v>
      </c>
      <c r="B61" s="1593"/>
      <c r="C61" s="1593"/>
      <c r="D61" s="1593"/>
      <c r="E61" s="1593"/>
      <c r="F61" s="1593"/>
      <c r="G61" s="1593"/>
      <c r="H61" s="1593"/>
      <c r="I61" s="1593"/>
      <c r="J61" s="1593"/>
      <c r="K61" s="1593"/>
      <c r="L61" s="1593"/>
      <c r="M61" s="1593"/>
      <c r="N61" s="1593"/>
      <c r="O61" s="1593"/>
      <c r="P61" s="1593"/>
      <c r="Q61" s="1593"/>
      <c r="R61" s="1593"/>
    </row>
    <row r="62" spans="1:19" ht="14.25" customHeight="1">
      <c r="A62" s="1593"/>
      <c r="B62" s="1593"/>
      <c r="C62" s="1593"/>
      <c r="D62" s="1593"/>
      <c r="E62" s="1593"/>
      <c r="F62" s="1593"/>
      <c r="G62" s="1593"/>
      <c r="H62" s="1593"/>
      <c r="I62" s="1593"/>
      <c r="J62" s="1593"/>
      <c r="K62" s="1593"/>
      <c r="L62" s="1593"/>
      <c r="M62" s="1593"/>
      <c r="N62" s="1593"/>
      <c r="O62" s="1593"/>
      <c r="P62" s="1593"/>
      <c r="Q62" s="1593"/>
      <c r="R62" s="1593"/>
    </row>
    <row r="63" spans="1:19" ht="15.75" customHeight="1">
      <c r="A63" s="1593" t="s">
        <v>1961</v>
      </c>
      <c r="B63" s="1593"/>
      <c r="C63" s="1593"/>
      <c r="D63" s="1593"/>
      <c r="E63" s="1593"/>
      <c r="F63" s="1593"/>
      <c r="G63" s="1593"/>
      <c r="H63" s="1593"/>
      <c r="I63" s="1593"/>
      <c r="J63" s="1593"/>
      <c r="K63" s="1593"/>
      <c r="L63" s="1593"/>
      <c r="M63" s="1593"/>
      <c r="N63" s="1593"/>
      <c r="O63" s="1593"/>
      <c r="P63" s="1593"/>
      <c r="Q63" s="1593"/>
      <c r="R63" s="1593"/>
    </row>
    <row r="64" spans="1:19" ht="15.75" customHeight="1">
      <c r="A64" s="1593"/>
      <c r="B64" s="1593"/>
      <c r="C64" s="1593"/>
      <c r="D64" s="1593"/>
      <c r="E64" s="1593"/>
      <c r="F64" s="1593"/>
      <c r="G64" s="1593"/>
      <c r="H64" s="1593"/>
      <c r="I64" s="1593"/>
      <c r="J64" s="1593"/>
      <c r="K64" s="1593"/>
      <c r="L64" s="1593"/>
      <c r="M64" s="1593"/>
      <c r="N64" s="1593"/>
      <c r="O64" s="1593"/>
      <c r="P64" s="1593"/>
      <c r="Q64" s="1593"/>
      <c r="R64" s="1593"/>
    </row>
    <row r="65" spans="1:18" ht="15.75" customHeight="1">
      <c r="A65" s="1592" t="s">
        <v>1661</v>
      </c>
      <c r="B65" s="1592"/>
      <c r="C65" s="1592"/>
      <c r="D65" s="1592"/>
      <c r="E65" s="1592"/>
      <c r="F65" s="1592"/>
      <c r="G65" s="1592"/>
      <c r="H65" s="1592"/>
      <c r="I65" s="1592"/>
      <c r="J65" s="1592"/>
      <c r="K65" s="1592"/>
      <c r="L65" s="1592"/>
      <c r="M65" s="1592"/>
      <c r="N65" s="1592"/>
      <c r="O65" s="1592"/>
      <c r="P65" s="1592"/>
      <c r="Q65" s="1592"/>
      <c r="R65" s="1592"/>
    </row>
    <row r="66" spans="1:18" ht="15.75" customHeight="1">
      <c r="A66" s="1592"/>
      <c r="B66" s="1592"/>
      <c r="C66" s="1592"/>
      <c r="D66" s="1592"/>
      <c r="E66" s="1592"/>
      <c r="F66" s="1592"/>
      <c r="G66" s="1592"/>
      <c r="H66" s="1592"/>
      <c r="I66" s="1592"/>
      <c r="J66" s="1592"/>
      <c r="K66" s="1592"/>
      <c r="L66" s="1592"/>
      <c r="M66" s="1592"/>
      <c r="N66" s="1592"/>
      <c r="O66" s="1592"/>
      <c r="P66" s="1592"/>
      <c r="Q66" s="1592"/>
      <c r="R66" s="1592"/>
    </row>
    <row r="67" spans="1:18" ht="15.75" customHeight="1">
      <c r="A67" s="1592" t="s">
        <v>1664</v>
      </c>
      <c r="B67" s="1592"/>
      <c r="C67" s="1592"/>
      <c r="D67" s="1592"/>
      <c r="E67" s="1592"/>
      <c r="F67" s="1592"/>
      <c r="G67" s="1592"/>
      <c r="H67" s="1592"/>
      <c r="I67" s="1592"/>
      <c r="J67" s="1592"/>
      <c r="K67" s="1592"/>
      <c r="L67" s="1592"/>
      <c r="M67" s="1592"/>
      <c r="N67" s="1592"/>
      <c r="O67" s="1592"/>
      <c r="P67" s="1592"/>
      <c r="Q67" s="1592"/>
      <c r="R67" s="1592"/>
    </row>
    <row r="68" spans="1:18" ht="15.75" customHeight="1">
      <c r="A68" s="1592"/>
      <c r="B68" s="1592"/>
      <c r="C68" s="1592"/>
      <c r="D68" s="1592"/>
      <c r="E68" s="1592"/>
      <c r="F68" s="1592"/>
      <c r="G68" s="1592"/>
      <c r="H68" s="1592"/>
      <c r="I68" s="1592"/>
      <c r="J68" s="1592"/>
      <c r="K68" s="1592"/>
      <c r="L68" s="1592"/>
      <c r="M68" s="1592"/>
      <c r="N68" s="1592"/>
      <c r="O68" s="1592"/>
      <c r="P68" s="1592"/>
      <c r="Q68" s="1592"/>
      <c r="R68" s="1592"/>
    </row>
    <row r="69" spans="1:18" ht="10.5" customHeight="1">
      <c r="A69" s="1592"/>
      <c r="B69" s="1592"/>
      <c r="C69" s="1592"/>
      <c r="D69" s="1592"/>
      <c r="E69" s="1592"/>
      <c r="F69" s="1592"/>
      <c r="G69" s="1592"/>
      <c r="H69" s="1592"/>
      <c r="I69" s="1592"/>
      <c r="J69" s="1592"/>
      <c r="K69" s="1592"/>
      <c r="L69" s="1592"/>
      <c r="M69" s="1592"/>
      <c r="N69" s="1592"/>
      <c r="O69" s="1592"/>
      <c r="P69" s="1592"/>
      <c r="Q69" s="1592"/>
      <c r="R69" s="1592"/>
    </row>
    <row r="70" spans="1:18" ht="15.75" customHeight="1">
      <c r="A70" s="1592" t="s">
        <v>1960</v>
      </c>
      <c r="B70" s="1592"/>
      <c r="C70" s="1592"/>
      <c r="D70" s="1592"/>
      <c r="E70" s="1592"/>
      <c r="F70" s="1592"/>
      <c r="G70" s="1592"/>
      <c r="H70" s="1592"/>
      <c r="I70" s="1592"/>
      <c r="J70" s="1592"/>
      <c r="K70" s="1592"/>
      <c r="L70" s="1592"/>
      <c r="M70" s="1592"/>
      <c r="N70" s="1592"/>
      <c r="O70" s="1592"/>
      <c r="P70" s="1592"/>
      <c r="Q70" s="1592"/>
      <c r="R70" s="1592"/>
    </row>
    <row r="71" spans="1:18" ht="6.75" customHeight="1">
      <c r="A71" s="1592"/>
      <c r="B71" s="1592"/>
      <c r="C71" s="1592"/>
      <c r="D71" s="1592"/>
      <c r="E71" s="1592"/>
      <c r="F71" s="1592"/>
      <c r="G71" s="1592"/>
      <c r="H71" s="1592"/>
      <c r="I71" s="1592"/>
      <c r="J71" s="1592"/>
      <c r="K71" s="1592"/>
      <c r="L71" s="1592"/>
      <c r="M71" s="1592"/>
      <c r="N71" s="1592"/>
      <c r="O71" s="1592"/>
      <c r="P71" s="1592"/>
      <c r="Q71" s="1592"/>
      <c r="R71" s="1592"/>
    </row>
    <row r="72" spans="1:18" ht="15.75" customHeight="1">
      <c r="A72" s="1592" t="s">
        <v>1959</v>
      </c>
      <c r="B72" s="1592"/>
      <c r="C72" s="1592"/>
      <c r="D72" s="1592"/>
      <c r="E72" s="1592"/>
      <c r="F72" s="1592"/>
      <c r="G72" s="1592"/>
      <c r="H72" s="1592"/>
      <c r="I72" s="1592"/>
      <c r="J72" s="1592"/>
      <c r="K72" s="1592"/>
      <c r="L72" s="1592"/>
      <c r="M72" s="1592"/>
      <c r="N72" s="1592"/>
      <c r="O72" s="1592"/>
      <c r="P72" s="1592"/>
      <c r="Q72" s="1592"/>
      <c r="R72" s="1592"/>
    </row>
    <row r="73" spans="1:18" ht="15" customHeight="1">
      <c r="A73" s="1592"/>
      <c r="B73" s="1592"/>
      <c r="C73" s="1592"/>
      <c r="D73" s="1592"/>
      <c r="E73" s="1592"/>
      <c r="F73" s="1592"/>
      <c r="G73" s="1592"/>
      <c r="H73" s="1592"/>
      <c r="I73" s="1592"/>
      <c r="J73" s="1592"/>
      <c r="K73" s="1592"/>
      <c r="L73" s="1592"/>
      <c r="M73" s="1592"/>
      <c r="N73" s="1592"/>
      <c r="O73" s="1592"/>
      <c r="P73" s="1592"/>
      <c r="Q73" s="1592"/>
      <c r="R73" s="1592"/>
    </row>
    <row r="74" spans="1:18" ht="15" customHeight="1">
      <c r="A74" s="1592" t="s">
        <v>1958</v>
      </c>
      <c r="B74" s="1592"/>
      <c r="C74" s="1592"/>
      <c r="D74" s="1592"/>
      <c r="E74" s="1592"/>
      <c r="F74" s="1592"/>
      <c r="G74" s="1592"/>
      <c r="H74" s="1592"/>
      <c r="I74" s="1592"/>
      <c r="J74" s="1592"/>
      <c r="K74" s="1592"/>
      <c r="L74" s="1592"/>
      <c r="M74" s="1592"/>
      <c r="N74" s="1592"/>
      <c r="O74" s="1592"/>
      <c r="P74" s="1592"/>
      <c r="Q74" s="1592"/>
      <c r="R74" s="1592"/>
    </row>
    <row r="75" spans="1:18" ht="15" customHeight="1">
      <c r="A75" s="1592"/>
      <c r="B75" s="1592"/>
      <c r="C75" s="1592"/>
      <c r="D75" s="1592"/>
      <c r="E75" s="1592"/>
      <c r="F75" s="1592"/>
      <c r="G75" s="1592"/>
      <c r="H75" s="1592"/>
      <c r="I75" s="1592"/>
      <c r="J75" s="1592"/>
      <c r="K75" s="1592"/>
      <c r="L75" s="1592"/>
      <c r="M75" s="1592"/>
      <c r="N75" s="1592"/>
      <c r="O75" s="1592"/>
      <c r="P75" s="1592"/>
      <c r="Q75" s="1592"/>
      <c r="R75" s="1592"/>
    </row>
    <row r="76" spans="1:18" ht="15.75" customHeight="1">
      <c r="A76" s="1592" t="s">
        <v>1887</v>
      </c>
      <c r="B76" s="1592"/>
      <c r="C76" s="1592"/>
      <c r="D76" s="1592"/>
      <c r="E76" s="1592"/>
      <c r="F76" s="1592"/>
      <c r="G76" s="1592"/>
      <c r="H76" s="1592"/>
      <c r="I76" s="1592"/>
      <c r="J76" s="1592"/>
      <c r="K76" s="1592"/>
      <c r="L76" s="1592"/>
      <c r="M76" s="1592"/>
      <c r="N76" s="1592"/>
      <c r="O76" s="1592"/>
      <c r="P76" s="1592"/>
      <c r="Q76" s="1592"/>
      <c r="R76" s="1592"/>
    </row>
    <row r="77" spans="1:18" ht="15.75" customHeight="1">
      <c r="A77" s="1592"/>
      <c r="B77" s="1592"/>
      <c r="C77" s="1592"/>
      <c r="D77" s="1592"/>
      <c r="E77" s="1592"/>
      <c r="F77" s="1592"/>
      <c r="G77" s="1592"/>
      <c r="H77" s="1592"/>
      <c r="I77" s="1592"/>
      <c r="J77" s="1592"/>
      <c r="K77" s="1592"/>
      <c r="L77" s="1592"/>
      <c r="M77" s="1592"/>
      <c r="N77" s="1592"/>
      <c r="O77" s="1592"/>
      <c r="P77" s="1592"/>
      <c r="Q77" s="1592"/>
      <c r="R77" s="1592"/>
    </row>
    <row r="78" spans="1:18" ht="30.75" customHeight="1">
      <c r="A78" s="1592" t="s">
        <v>2024</v>
      </c>
      <c r="B78" s="1592"/>
      <c r="C78" s="1592"/>
      <c r="D78" s="1592"/>
      <c r="E78" s="1592"/>
      <c r="F78" s="1592"/>
      <c r="G78" s="1592"/>
      <c r="H78" s="1592"/>
      <c r="I78" s="1592"/>
      <c r="J78" s="1592"/>
      <c r="K78" s="1592"/>
      <c r="L78" s="1592"/>
      <c r="M78" s="1592"/>
      <c r="N78" s="1592"/>
      <c r="O78" s="1592"/>
      <c r="P78" s="1592"/>
      <c r="Q78" s="1592"/>
      <c r="R78" s="1592"/>
    </row>
    <row r="79" spans="1:18" ht="15.75" customHeight="1">
      <c r="A79" s="1592" t="s">
        <v>1957</v>
      </c>
      <c r="B79" s="1592"/>
      <c r="C79" s="1592"/>
      <c r="D79" s="1592"/>
      <c r="E79" s="1592"/>
      <c r="F79" s="1592"/>
      <c r="G79" s="1592"/>
      <c r="H79" s="1592"/>
      <c r="I79" s="1592"/>
      <c r="J79" s="1592"/>
      <c r="K79" s="1592"/>
      <c r="L79" s="1592"/>
      <c r="M79" s="1592"/>
      <c r="N79" s="1592"/>
      <c r="O79" s="1592"/>
      <c r="P79" s="1592"/>
      <c r="Q79" s="1592"/>
      <c r="R79" s="1592"/>
    </row>
    <row r="80" spans="1:18" s="1237" customFormat="1" ht="15" customHeight="1">
      <c r="A80" s="1237" t="s">
        <v>1900</v>
      </c>
    </row>
    <row r="81" spans="1:18" s="1237" customFormat="1" ht="15" customHeight="1">
      <c r="A81" s="1237" t="s">
        <v>1902</v>
      </c>
    </row>
    <row r="82" spans="1:18" s="1237" customFormat="1" ht="15" customHeight="1">
      <c r="A82" s="1237" t="s">
        <v>1907</v>
      </c>
    </row>
    <row r="83" spans="1:18" s="1237" customFormat="1" ht="15" customHeight="1">
      <c r="A83" s="1237" t="s">
        <v>1909</v>
      </c>
    </row>
    <row r="84" spans="1:18" s="1237" customFormat="1" ht="15" customHeight="1">
      <c r="A84" s="1237" t="s">
        <v>1911</v>
      </c>
    </row>
    <row r="85" spans="1:18" s="1237" customFormat="1" ht="15" customHeight="1">
      <c r="A85" s="1237" t="s">
        <v>1913</v>
      </c>
    </row>
    <row r="86" spans="1:18" s="1237" customFormat="1" ht="15" customHeight="1">
      <c r="A86" s="1237" t="s">
        <v>1915</v>
      </c>
    </row>
    <row r="87" spans="1:18" s="1237" customFormat="1" ht="15" customHeight="1">
      <c r="A87" s="1237" t="s">
        <v>1916</v>
      </c>
    </row>
    <row r="88" spans="1:18" s="1237" customFormat="1" ht="15" customHeight="1">
      <c r="A88" s="1237" t="s">
        <v>1921</v>
      </c>
    </row>
    <row r="89" spans="1:18" s="1237" customFormat="1" ht="15.75" customHeight="1">
      <c r="A89" s="1592" t="s">
        <v>1956</v>
      </c>
      <c r="B89" s="1592"/>
      <c r="C89" s="1592"/>
      <c r="D89" s="1592"/>
      <c r="E89" s="1592"/>
      <c r="F89" s="1592"/>
      <c r="G89" s="1592"/>
      <c r="H89" s="1592"/>
      <c r="I89" s="1592"/>
      <c r="J89" s="1592"/>
      <c r="K89" s="1592"/>
      <c r="L89" s="1592"/>
      <c r="M89" s="1592"/>
      <c r="N89" s="1592"/>
      <c r="O89" s="1592"/>
      <c r="P89" s="1592"/>
      <c r="Q89" s="1592"/>
      <c r="R89" s="1592"/>
    </row>
    <row r="90" spans="1:18" s="1237" customFormat="1" ht="15" customHeight="1">
      <c r="A90" s="1594" t="s">
        <v>1955</v>
      </c>
      <c r="B90" s="1594"/>
      <c r="C90" s="1594"/>
      <c r="D90" s="1594"/>
      <c r="E90" s="1594"/>
      <c r="F90" s="1594"/>
      <c r="G90" s="1594"/>
      <c r="H90" s="1594"/>
      <c r="I90" s="1594"/>
      <c r="J90" s="1594"/>
      <c r="K90" s="1594"/>
      <c r="L90" s="1594"/>
      <c r="M90" s="1594"/>
      <c r="N90" s="1594"/>
      <c r="O90" s="1594"/>
      <c r="P90" s="1594"/>
      <c r="Q90" s="1594"/>
      <c r="R90" s="1594"/>
    </row>
    <row r="91" spans="1:18" s="1237" customFormat="1" ht="29.25" customHeight="1">
      <c r="A91" s="1592" t="s">
        <v>1935</v>
      </c>
      <c r="B91" s="1592"/>
      <c r="C91" s="1592"/>
      <c r="D91" s="1592"/>
      <c r="E91" s="1592"/>
      <c r="F91" s="1592"/>
      <c r="G91" s="1592"/>
      <c r="H91" s="1592"/>
      <c r="I91" s="1592"/>
      <c r="J91" s="1592"/>
      <c r="K91" s="1592"/>
      <c r="L91" s="1592"/>
      <c r="M91" s="1592"/>
      <c r="N91" s="1592"/>
      <c r="O91" s="1592"/>
      <c r="P91" s="1592"/>
      <c r="Q91" s="1592"/>
      <c r="R91" s="1592"/>
    </row>
    <row r="92" spans="1:18" s="1237" customFormat="1" ht="15" customHeight="1">
      <c r="A92" s="1594" t="s">
        <v>1941</v>
      </c>
      <c r="B92" s="1594"/>
      <c r="C92" s="1594"/>
      <c r="D92" s="1594"/>
      <c r="E92" s="1594"/>
      <c r="F92" s="1594"/>
      <c r="G92" s="1594"/>
      <c r="H92" s="1594"/>
      <c r="I92" s="1594"/>
      <c r="J92" s="1594"/>
      <c r="K92" s="1594"/>
      <c r="L92" s="1594"/>
      <c r="M92" s="1594"/>
      <c r="N92" s="1594"/>
      <c r="O92" s="1594"/>
      <c r="P92" s="1594"/>
      <c r="Q92" s="1594"/>
      <c r="R92" s="1594"/>
    </row>
    <row r="93" spans="1:18" s="1237" customFormat="1" ht="15" customHeight="1">
      <c r="A93" s="1594" t="s">
        <v>1943</v>
      </c>
      <c r="B93" s="1594"/>
      <c r="C93" s="1594"/>
      <c r="D93" s="1594"/>
      <c r="E93" s="1594"/>
      <c r="F93" s="1594"/>
      <c r="G93" s="1594"/>
      <c r="H93" s="1594"/>
      <c r="I93" s="1594"/>
      <c r="J93" s="1594"/>
      <c r="K93" s="1594"/>
      <c r="L93" s="1594"/>
      <c r="M93" s="1594"/>
      <c r="N93" s="1594"/>
      <c r="O93" s="1594"/>
      <c r="P93" s="1594"/>
      <c r="Q93" s="1594"/>
      <c r="R93" s="1594"/>
    </row>
    <row r="94" spans="1:18" s="1237" customFormat="1" ht="15" customHeight="1">
      <c r="A94" s="1237" t="s">
        <v>1949</v>
      </c>
    </row>
    <row r="95" spans="1:18" s="1237" customFormat="1" ht="15" customHeight="1">
      <c r="A95" s="1237" t="s">
        <v>1954</v>
      </c>
    </row>
    <row r="96" spans="1:18" s="1237" customFormat="1" ht="30" customHeight="1">
      <c r="A96" s="1592" t="s">
        <v>1987</v>
      </c>
      <c r="B96" s="1592"/>
      <c r="C96" s="1592"/>
      <c r="D96" s="1592"/>
      <c r="E96" s="1592"/>
      <c r="F96" s="1592"/>
      <c r="G96" s="1592"/>
      <c r="H96" s="1592"/>
      <c r="I96" s="1592"/>
      <c r="J96" s="1592"/>
      <c r="K96" s="1592"/>
      <c r="L96" s="1592"/>
      <c r="M96" s="1592"/>
      <c r="N96" s="1592"/>
      <c r="O96" s="1592"/>
      <c r="P96" s="1592"/>
      <c r="Q96" s="1592"/>
      <c r="R96" s="1592"/>
    </row>
    <row r="97" spans="1:18" s="1237" customFormat="1" ht="30" customHeight="1">
      <c r="A97" s="1592" t="s">
        <v>1994</v>
      </c>
      <c r="B97" s="1592"/>
      <c r="C97" s="1592"/>
      <c r="D97" s="1592"/>
      <c r="E97" s="1592"/>
      <c r="F97" s="1592"/>
      <c r="G97" s="1592"/>
      <c r="H97" s="1592"/>
      <c r="I97" s="1592"/>
      <c r="J97" s="1592"/>
      <c r="K97" s="1592"/>
      <c r="L97" s="1592"/>
      <c r="M97" s="1592"/>
      <c r="N97" s="1592"/>
      <c r="O97" s="1592"/>
      <c r="P97" s="1592"/>
      <c r="Q97" s="1592"/>
      <c r="R97" s="1592"/>
    </row>
    <row r="98" spans="1:18" s="1237" customFormat="1" ht="30" customHeight="1">
      <c r="A98" s="1592" t="s">
        <v>2004</v>
      </c>
      <c r="B98" s="1592"/>
      <c r="C98" s="1592"/>
      <c r="D98" s="1592"/>
      <c r="E98" s="1592"/>
      <c r="F98" s="1592"/>
      <c r="G98" s="1592"/>
      <c r="H98" s="1592"/>
      <c r="I98" s="1592"/>
      <c r="J98" s="1592"/>
      <c r="K98" s="1592"/>
      <c r="L98" s="1592"/>
      <c r="M98" s="1592"/>
      <c r="N98" s="1592"/>
      <c r="O98" s="1592"/>
      <c r="P98" s="1592"/>
      <c r="Q98" s="1592"/>
      <c r="R98" s="1592"/>
    </row>
    <row r="99" spans="1:18" s="1237" customFormat="1" ht="30" customHeight="1">
      <c r="A99" s="1592" t="s">
        <v>1998</v>
      </c>
      <c r="B99" s="1592"/>
      <c r="C99" s="1592"/>
      <c r="D99" s="1592"/>
      <c r="E99" s="1592"/>
      <c r="F99" s="1592"/>
      <c r="G99" s="1592"/>
      <c r="H99" s="1592"/>
      <c r="I99" s="1592"/>
      <c r="J99" s="1592"/>
      <c r="K99" s="1592"/>
      <c r="L99" s="1592"/>
      <c r="M99" s="1592"/>
      <c r="N99" s="1592"/>
      <c r="O99" s="1592"/>
      <c r="P99" s="1592"/>
      <c r="Q99" s="1592"/>
      <c r="R99" s="1592"/>
    </row>
    <row r="100" spans="1:18" s="1237" customFormat="1" ht="30" customHeight="1">
      <c r="A100" s="1592" t="s">
        <v>2005</v>
      </c>
      <c r="B100" s="1592"/>
      <c r="C100" s="1592"/>
      <c r="D100" s="1592"/>
      <c r="E100" s="1592"/>
      <c r="F100" s="1592"/>
      <c r="G100" s="1592"/>
      <c r="H100" s="1592"/>
      <c r="I100" s="1592"/>
      <c r="J100" s="1592"/>
      <c r="K100" s="1592"/>
      <c r="L100" s="1592"/>
      <c r="M100" s="1592"/>
      <c r="N100" s="1592"/>
      <c r="O100" s="1592"/>
      <c r="P100" s="1592"/>
      <c r="Q100" s="1592"/>
      <c r="R100" s="1592"/>
    </row>
    <row r="101" spans="1:18" s="1237" customFormat="1" ht="15.75" customHeight="1">
      <c r="A101" s="1592" t="s">
        <v>2062</v>
      </c>
      <c r="B101" s="1592"/>
      <c r="C101" s="1592"/>
      <c r="D101" s="1592"/>
      <c r="E101" s="1592"/>
      <c r="F101" s="1592"/>
      <c r="G101" s="1592"/>
      <c r="H101" s="1592"/>
      <c r="I101" s="1592"/>
      <c r="J101" s="1592"/>
      <c r="K101" s="1592"/>
      <c r="L101" s="1592"/>
      <c r="M101" s="1592"/>
      <c r="N101" s="1592"/>
      <c r="O101" s="1592"/>
      <c r="P101" s="1592"/>
      <c r="Q101" s="1592"/>
      <c r="R101" s="1592"/>
    </row>
    <row r="102" spans="1:18" s="1237" customFormat="1" ht="15.75" customHeight="1">
      <c r="A102" s="1592" t="s">
        <v>2007</v>
      </c>
      <c r="B102" s="1592"/>
      <c r="C102" s="1592"/>
      <c r="D102" s="1592"/>
      <c r="E102" s="1592"/>
      <c r="F102" s="1592"/>
      <c r="G102" s="1592"/>
      <c r="H102" s="1592"/>
      <c r="I102" s="1592"/>
      <c r="J102" s="1592"/>
      <c r="K102" s="1592"/>
      <c r="L102" s="1592"/>
      <c r="M102" s="1592"/>
      <c r="N102" s="1592"/>
      <c r="O102" s="1592"/>
      <c r="P102" s="1592"/>
      <c r="Q102" s="1592"/>
      <c r="R102" s="1592"/>
    </row>
    <row r="103" spans="1:18" s="1237" customFormat="1" ht="15.75" customHeight="1">
      <c r="A103" s="1592" t="s">
        <v>2011</v>
      </c>
      <c r="B103" s="1592"/>
      <c r="C103" s="1592"/>
      <c r="D103" s="1592"/>
      <c r="E103" s="1592"/>
      <c r="F103" s="1592"/>
      <c r="G103" s="1592"/>
      <c r="H103" s="1592"/>
      <c r="I103" s="1592"/>
      <c r="J103" s="1592"/>
      <c r="K103" s="1592"/>
      <c r="L103" s="1592"/>
      <c r="M103" s="1592"/>
      <c r="N103" s="1592"/>
      <c r="O103" s="1592"/>
      <c r="P103" s="1592"/>
      <c r="Q103" s="1592"/>
      <c r="R103" s="1592"/>
    </row>
    <row r="104" spans="1:18" s="1237" customFormat="1" ht="30.75" customHeight="1">
      <c r="A104" s="1592" t="s">
        <v>2014</v>
      </c>
      <c r="B104" s="1592"/>
      <c r="C104" s="1592"/>
      <c r="D104" s="1592"/>
      <c r="E104" s="1592"/>
      <c r="F104" s="1592"/>
      <c r="G104" s="1592"/>
      <c r="H104" s="1592"/>
      <c r="I104" s="1592"/>
      <c r="J104" s="1592"/>
      <c r="K104" s="1592"/>
      <c r="L104" s="1592"/>
      <c r="M104" s="1592"/>
      <c r="N104" s="1592"/>
      <c r="O104" s="1592"/>
      <c r="P104" s="1592"/>
      <c r="Q104" s="1592"/>
      <c r="R104" s="1592"/>
    </row>
    <row r="105" spans="1:18" s="1237" customFormat="1" ht="15.75" customHeight="1">
      <c r="A105" s="1592" t="s">
        <v>2025</v>
      </c>
      <c r="B105" s="1592"/>
      <c r="C105" s="1592"/>
      <c r="D105" s="1592"/>
      <c r="E105" s="1592"/>
      <c r="F105" s="1592"/>
      <c r="G105" s="1592"/>
      <c r="H105" s="1592"/>
      <c r="I105" s="1592"/>
      <c r="J105" s="1592"/>
      <c r="K105" s="1592"/>
      <c r="L105" s="1592"/>
      <c r="M105" s="1592"/>
      <c r="N105" s="1592"/>
      <c r="O105" s="1592"/>
      <c r="P105" s="1592"/>
      <c r="Q105" s="1592"/>
      <c r="R105" s="1592"/>
    </row>
    <row r="106" spans="1:18" s="1237" customFormat="1" ht="15.75" customHeight="1">
      <c r="A106" s="1592" t="s">
        <v>2026</v>
      </c>
      <c r="B106" s="1592"/>
      <c r="C106" s="1592"/>
      <c r="D106" s="1592"/>
      <c r="E106" s="1592"/>
      <c r="F106" s="1592"/>
      <c r="G106" s="1592"/>
      <c r="H106" s="1592"/>
      <c r="I106" s="1592"/>
      <c r="J106" s="1592"/>
      <c r="K106" s="1592"/>
      <c r="L106" s="1592"/>
      <c r="M106" s="1592"/>
      <c r="N106" s="1592"/>
      <c r="O106" s="1592"/>
      <c r="P106" s="1592"/>
      <c r="Q106" s="1592"/>
      <c r="R106" s="1592"/>
    </row>
    <row r="107" spans="1:18" s="1237" customFormat="1" ht="15.75" customHeight="1">
      <c r="A107" s="1592" t="s">
        <v>2027</v>
      </c>
      <c r="B107" s="1592"/>
      <c r="C107" s="1592"/>
      <c r="D107" s="1592"/>
      <c r="E107" s="1592"/>
      <c r="F107" s="1592"/>
      <c r="G107" s="1592"/>
      <c r="H107" s="1592"/>
      <c r="I107" s="1592"/>
      <c r="J107" s="1592"/>
      <c r="K107" s="1592"/>
      <c r="L107" s="1592"/>
      <c r="M107" s="1592"/>
      <c r="N107" s="1592"/>
      <c r="O107" s="1592"/>
      <c r="P107" s="1592"/>
      <c r="Q107" s="1592"/>
      <c r="R107" s="1592"/>
    </row>
    <row r="108" spans="1:18" s="1237" customFormat="1" ht="15.75" customHeight="1">
      <c r="A108" s="1592" t="s">
        <v>2028</v>
      </c>
      <c r="B108" s="1592"/>
      <c r="C108" s="1592"/>
      <c r="D108" s="1592"/>
      <c r="E108" s="1592"/>
      <c r="F108" s="1592"/>
      <c r="G108" s="1592"/>
      <c r="H108" s="1592"/>
      <c r="I108" s="1592"/>
      <c r="J108" s="1592"/>
      <c r="K108" s="1592"/>
      <c r="L108" s="1592"/>
      <c r="M108" s="1592"/>
      <c r="N108" s="1592"/>
      <c r="O108" s="1592"/>
      <c r="P108" s="1592"/>
      <c r="Q108" s="1592"/>
      <c r="R108" s="1592"/>
    </row>
    <row r="109" spans="1:18" s="1237" customFormat="1" ht="15.75" customHeight="1">
      <c r="A109" s="1592" t="s">
        <v>2029</v>
      </c>
      <c r="B109" s="1592"/>
      <c r="C109" s="1592"/>
      <c r="D109" s="1592"/>
      <c r="E109" s="1592"/>
      <c r="F109" s="1592"/>
      <c r="G109" s="1592"/>
      <c r="H109" s="1592"/>
      <c r="I109" s="1592"/>
      <c r="J109" s="1592"/>
      <c r="K109" s="1592"/>
      <c r="L109" s="1592"/>
      <c r="M109" s="1592"/>
      <c r="N109" s="1592"/>
      <c r="O109" s="1592"/>
      <c r="P109" s="1592"/>
      <c r="Q109" s="1592"/>
      <c r="R109" s="1592"/>
    </row>
    <row r="110" spans="1:18" s="1237" customFormat="1" ht="15.75" customHeight="1">
      <c r="A110" s="1592" t="s">
        <v>2030</v>
      </c>
      <c r="B110" s="1592"/>
      <c r="C110" s="1592"/>
      <c r="D110" s="1592"/>
      <c r="E110" s="1592"/>
      <c r="F110" s="1592"/>
      <c r="G110" s="1592"/>
      <c r="H110" s="1592"/>
      <c r="I110" s="1592"/>
      <c r="J110" s="1592"/>
      <c r="K110" s="1592"/>
      <c r="L110" s="1592"/>
      <c r="M110" s="1592"/>
      <c r="N110" s="1592"/>
      <c r="O110" s="1592"/>
      <c r="P110" s="1592"/>
      <c r="Q110" s="1592"/>
      <c r="R110" s="1592"/>
    </row>
    <row r="111" spans="1:18" s="1237" customFormat="1" ht="29.25" customHeight="1">
      <c r="A111" s="1592" t="s">
        <v>2047</v>
      </c>
      <c r="B111" s="1592"/>
      <c r="C111" s="1592"/>
      <c r="D111" s="1592"/>
      <c r="E111" s="1592"/>
      <c r="F111" s="1592"/>
      <c r="G111" s="1592"/>
      <c r="H111" s="1592"/>
      <c r="I111" s="1592"/>
      <c r="J111" s="1592"/>
      <c r="K111" s="1592"/>
      <c r="L111" s="1592"/>
      <c r="M111" s="1592"/>
      <c r="N111" s="1592"/>
      <c r="O111" s="1592"/>
      <c r="P111" s="1592"/>
      <c r="Q111" s="1592"/>
      <c r="R111" s="1592"/>
    </row>
    <row r="112" spans="1:18" s="1237" customFormat="1" ht="30.75" customHeight="1">
      <c r="A112" s="1592" t="s">
        <v>2058</v>
      </c>
      <c r="B112" s="1592"/>
      <c r="C112" s="1592"/>
      <c r="D112" s="1592"/>
      <c r="E112" s="1592"/>
      <c r="F112" s="1592"/>
      <c r="G112" s="1592"/>
      <c r="H112" s="1592"/>
      <c r="I112" s="1592"/>
      <c r="J112" s="1592"/>
      <c r="K112" s="1592"/>
      <c r="L112" s="1592"/>
      <c r="M112" s="1592"/>
      <c r="N112" s="1592"/>
      <c r="O112" s="1592"/>
      <c r="P112" s="1592"/>
      <c r="Q112" s="1592"/>
      <c r="R112" s="1592"/>
    </row>
    <row r="113" spans="1:18" s="1237" customFormat="1" ht="15.75" customHeight="1">
      <c r="A113" s="1592" t="s">
        <v>2059</v>
      </c>
      <c r="B113" s="1592"/>
      <c r="C113" s="1592"/>
      <c r="D113" s="1592"/>
      <c r="E113" s="1592"/>
      <c r="F113" s="1592"/>
      <c r="G113" s="1592"/>
      <c r="H113" s="1592"/>
      <c r="I113" s="1592"/>
      <c r="J113" s="1592"/>
      <c r="K113" s="1592"/>
      <c r="L113" s="1592"/>
      <c r="M113" s="1592"/>
      <c r="N113" s="1592"/>
      <c r="O113" s="1592"/>
      <c r="P113" s="1592"/>
      <c r="Q113" s="1592"/>
      <c r="R113" s="1592"/>
    </row>
    <row r="114" spans="1:18" s="1237" customFormat="1" ht="29.25" customHeight="1">
      <c r="A114" s="1592" t="s">
        <v>2060</v>
      </c>
      <c r="B114" s="1592"/>
      <c r="C114" s="1592"/>
      <c r="D114" s="1592"/>
      <c r="E114" s="1592"/>
      <c r="F114" s="1592"/>
      <c r="G114" s="1592"/>
      <c r="H114" s="1592"/>
      <c r="I114" s="1592"/>
      <c r="J114" s="1592"/>
      <c r="K114" s="1592"/>
      <c r="L114" s="1592"/>
      <c r="M114" s="1592"/>
      <c r="N114" s="1592"/>
      <c r="O114" s="1592"/>
      <c r="P114" s="1592"/>
      <c r="Q114" s="1592"/>
      <c r="R114" s="1592"/>
    </row>
    <row r="115" spans="1:18" s="1237" customFormat="1" ht="30.75" customHeight="1">
      <c r="A115" s="1592" t="s">
        <v>2133</v>
      </c>
      <c r="B115" s="1592"/>
      <c r="C115" s="1592"/>
      <c r="D115" s="1592"/>
      <c r="E115" s="1592"/>
      <c r="F115" s="1592"/>
      <c r="G115" s="1592"/>
      <c r="H115" s="1592"/>
      <c r="I115" s="1592"/>
      <c r="J115" s="1592"/>
      <c r="K115" s="1592"/>
      <c r="L115" s="1592"/>
      <c r="M115" s="1592"/>
      <c r="N115" s="1592"/>
      <c r="O115" s="1592"/>
      <c r="P115" s="1592"/>
      <c r="Q115" s="1592"/>
      <c r="R115" s="1592"/>
    </row>
    <row r="116" spans="1:18" s="1237" customFormat="1" ht="15.75" customHeight="1">
      <c r="A116" s="1592" t="s">
        <v>2073</v>
      </c>
      <c r="B116" s="1592"/>
      <c r="C116" s="1592"/>
      <c r="D116" s="1592"/>
      <c r="E116" s="1592"/>
      <c r="F116" s="1592"/>
      <c r="G116" s="1592"/>
      <c r="H116" s="1592"/>
      <c r="I116" s="1592"/>
      <c r="J116" s="1592"/>
      <c r="K116" s="1592"/>
      <c r="L116" s="1592"/>
      <c r="M116" s="1592"/>
      <c r="N116" s="1592"/>
      <c r="O116" s="1592"/>
      <c r="P116" s="1592"/>
      <c r="Q116" s="1592"/>
      <c r="R116" s="1592"/>
    </row>
    <row r="117" spans="1:18" s="1237" customFormat="1" ht="15.75" customHeight="1">
      <c r="A117" s="1592" t="s">
        <v>2079</v>
      </c>
      <c r="B117" s="1592"/>
      <c r="C117" s="1592"/>
      <c r="D117" s="1592"/>
      <c r="E117" s="1592"/>
      <c r="F117" s="1592"/>
      <c r="G117" s="1592"/>
      <c r="H117" s="1592"/>
      <c r="I117" s="1592"/>
      <c r="J117" s="1592"/>
      <c r="K117" s="1592"/>
      <c r="L117" s="1592"/>
      <c r="M117" s="1592"/>
      <c r="N117" s="1592"/>
      <c r="O117" s="1592"/>
      <c r="P117" s="1592"/>
      <c r="Q117" s="1592"/>
      <c r="R117" s="1592"/>
    </row>
    <row r="118" spans="1:18" s="1237" customFormat="1" ht="15.75" customHeight="1">
      <c r="A118" s="1592" t="s">
        <v>2074</v>
      </c>
      <c r="B118" s="1592"/>
      <c r="C118" s="1592"/>
      <c r="D118" s="1592"/>
      <c r="E118" s="1592"/>
      <c r="F118" s="1592"/>
      <c r="G118" s="1592"/>
      <c r="H118" s="1592"/>
      <c r="I118" s="1592"/>
      <c r="J118" s="1592"/>
      <c r="K118" s="1592"/>
      <c r="L118" s="1592"/>
      <c r="M118" s="1592"/>
      <c r="N118" s="1592"/>
      <c r="O118" s="1592"/>
      <c r="P118" s="1592"/>
      <c r="Q118" s="1592"/>
      <c r="R118" s="1592"/>
    </row>
    <row r="119" spans="1:18" s="1237" customFormat="1" ht="15.75" customHeight="1">
      <c r="A119" s="1592" t="s">
        <v>2075</v>
      </c>
      <c r="B119" s="1592"/>
      <c r="C119" s="1592"/>
      <c r="D119" s="1592"/>
      <c r="E119" s="1592"/>
      <c r="F119" s="1592"/>
      <c r="G119" s="1592"/>
      <c r="H119" s="1592"/>
      <c r="I119" s="1592"/>
      <c r="J119" s="1592"/>
      <c r="K119" s="1592"/>
      <c r="L119" s="1592"/>
      <c r="M119" s="1592"/>
      <c r="N119" s="1592"/>
      <c r="O119" s="1592"/>
      <c r="P119" s="1592"/>
      <c r="Q119" s="1592"/>
      <c r="R119" s="1592"/>
    </row>
    <row r="120" spans="1:18" s="1237" customFormat="1" ht="15.75" customHeight="1">
      <c r="A120" s="1592" t="s">
        <v>2076</v>
      </c>
      <c r="B120" s="1592"/>
      <c r="C120" s="1592"/>
      <c r="D120" s="1592"/>
      <c r="E120" s="1592"/>
      <c r="F120" s="1592"/>
      <c r="G120" s="1592"/>
      <c r="H120" s="1592"/>
      <c r="I120" s="1592"/>
      <c r="J120" s="1592"/>
      <c r="K120" s="1592"/>
      <c r="L120" s="1592"/>
      <c r="M120" s="1592"/>
      <c r="N120" s="1592"/>
      <c r="O120" s="1592"/>
      <c r="P120" s="1592"/>
      <c r="Q120" s="1592"/>
      <c r="R120" s="1592"/>
    </row>
    <row r="121" spans="1:18" s="1237" customFormat="1" ht="15.75" customHeight="1">
      <c r="A121" s="1592" t="s">
        <v>2077</v>
      </c>
      <c r="B121" s="1592"/>
      <c r="C121" s="1592"/>
      <c r="D121" s="1592"/>
      <c r="E121" s="1592"/>
      <c r="F121" s="1592"/>
      <c r="G121" s="1592"/>
      <c r="H121" s="1592"/>
      <c r="I121" s="1592"/>
      <c r="J121" s="1592"/>
      <c r="K121" s="1592"/>
      <c r="L121" s="1592"/>
      <c r="M121" s="1592"/>
      <c r="N121" s="1592"/>
      <c r="O121" s="1592"/>
      <c r="P121" s="1592"/>
      <c r="Q121" s="1592"/>
      <c r="R121" s="1592"/>
    </row>
    <row r="122" spans="1:18" s="1237" customFormat="1" ht="15.75" customHeight="1">
      <c r="A122" s="1592" t="s">
        <v>2078</v>
      </c>
      <c r="B122" s="1592"/>
      <c r="C122" s="1592"/>
      <c r="D122" s="1592"/>
      <c r="E122" s="1592"/>
      <c r="F122" s="1592"/>
      <c r="G122" s="1592"/>
      <c r="H122" s="1592"/>
      <c r="I122" s="1592"/>
      <c r="J122" s="1592"/>
      <c r="K122" s="1592"/>
      <c r="L122" s="1592"/>
      <c r="M122" s="1592"/>
      <c r="N122" s="1592"/>
      <c r="O122" s="1592"/>
      <c r="P122" s="1592"/>
      <c r="Q122" s="1592"/>
      <c r="R122" s="1592"/>
    </row>
    <row r="123" spans="1:18" s="1237" customFormat="1" ht="15.75" customHeight="1">
      <c r="A123" s="1592" t="s">
        <v>2087</v>
      </c>
      <c r="B123" s="1592"/>
      <c r="C123" s="1592"/>
      <c r="D123" s="1592"/>
      <c r="E123" s="1592"/>
      <c r="F123" s="1592"/>
      <c r="G123" s="1592"/>
      <c r="H123" s="1592"/>
      <c r="I123" s="1592"/>
      <c r="J123" s="1592"/>
      <c r="K123" s="1592"/>
      <c r="L123" s="1592"/>
      <c r="M123" s="1592"/>
      <c r="N123" s="1592"/>
      <c r="O123" s="1592"/>
      <c r="P123" s="1592"/>
      <c r="Q123" s="1592"/>
      <c r="R123" s="1592"/>
    </row>
    <row r="124" spans="1:18" s="1237" customFormat="1" ht="15.75" customHeight="1">
      <c r="A124" s="1592" t="s">
        <v>2088</v>
      </c>
      <c r="B124" s="1592"/>
      <c r="C124" s="1592"/>
      <c r="D124" s="1592"/>
      <c r="E124" s="1592"/>
      <c r="F124" s="1592"/>
      <c r="G124" s="1592"/>
      <c r="H124" s="1592"/>
      <c r="I124" s="1592"/>
      <c r="J124" s="1592"/>
      <c r="K124" s="1592"/>
      <c r="L124" s="1592"/>
      <c r="M124" s="1592"/>
      <c r="N124" s="1592"/>
      <c r="O124" s="1592"/>
      <c r="P124" s="1592"/>
      <c r="Q124" s="1592"/>
      <c r="R124" s="1592"/>
    </row>
    <row r="125" spans="1:18" s="1237" customFormat="1" ht="15.75" customHeight="1">
      <c r="A125" s="1592" t="s">
        <v>2089</v>
      </c>
      <c r="B125" s="1592"/>
      <c r="C125" s="1592"/>
      <c r="D125" s="1592"/>
      <c r="E125" s="1592"/>
      <c r="F125" s="1592"/>
      <c r="G125" s="1592"/>
      <c r="H125" s="1592"/>
      <c r="I125" s="1592"/>
      <c r="J125" s="1592"/>
      <c r="K125" s="1592"/>
      <c r="L125" s="1592"/>
      <c r="M125" s="1592"/>
      <c r="N125" s="1592"/>
      <c r="O125" s="1592"/>
      <c r="P125" s="1592"/>
      <c r="Q125" s="1592"/>
      <c r="R125" s="1592"/>
    </row>
    <row r="126" spans="1:18" s="1237" customFormat="1" ht="15.75" customHeight="1">
      <c r="A126" s="1592" t="s">
        <v>2090</v>
      </c>
      <c r="B126" s="1592"/>
      <c r="C126" s="1592"/>
      <c r="D126" s="1592"/>
      <c r="E126" s="1592"/>
      <c r="F126" s="1592"/>
      <c r="G126" s="1592"/>
      <c r="H126" s="1592"/>
      <c r="I126" s="1592"/>
      <c r="J126" s="1592"/>
      <c r="K126" s="1592"/>
      <c r="L126" s="1592"/>
      <c r="M126" s="1592"/>
      <c r="N126" s="1592"/>
      <c r="O126" s="1592"/>
      <c r="P126" s="1592"/>
      <c r="Q126" s="1592"/>
      <c r="R126" s="1592"/>
    </row>
    <row r="127" spans="1:18" s="1237" customFormat="1" ht="15.75" customHeight="1">
      <c r="A127" s="1592" t="s">
        <v>2091</v>
      </c>
      <c r="B127" s="1592"/>
      <c r="C127" s="1592"/>
      <c r="D127" s="1592"/>
      <c r="E127" s="1592"/>
      <c r="F127" s="1592"/>
      <c r="G127" s="1592"/>
      <c r="H127" s="1592"/>
      <c r="I127" s="1592"/>
      <c r="J127" s="1592"/>
      <c r="K127" s="1592"/>
      <c r="L127" s="1592"/>
      <c r="M127" s="1592"/>
      <c r="N127" s="1592"/>
      <c r="O127" s="1592"/>
      <c r="P127" s="1592"/>
      <c r="Q127" s="1592"/>
      <c r="R127" s="1592"/>
    </row>
    <row r="128" spans="1:18" s="1237" customFormat="1" ht="15.75" customHeight="1">
      <c r="A128" s="1592" t="s">
        <v>2092</v>
      </c>
      <c r="B128" s="1592"/>
      <c r="C128" s="1592"/>
      <c r="D128" s="1592"/>
      <c r="E128" s="1592"/>
      <c r="F128" s="1592"/>
      <c r="G128" s="1592"/>
      <c r="H128" s="1592"/>
      <c r="I128" s="1592"/>
      <c r="J128" s="1592"/>
      <c r="K128" s="1592"/>
      <c r="L128" s="1592"/>
      <c r="M128" s="1592"/>
      <c r="N128" s="1592"/>
      <c r="O128" s="1592"/>
      <c r="P128" s="1592"/>
      <c r="Q128" s="1592"/>
      <c r="R128" s="1592"/>
    </row>
    <row r="129" spans="1:18" s="1237" customFormat="1" ht="15.75" customHeight="1">
      <c r="A129" s="1592" t="s">
        <v>2093</v>
      </c>
      <c r="B129" s="1592"/>
      <c r="C129" s="1592"/>
      <c r="D129" s="1592"/>
      <c r="E129" s="1592"/>
      <c r="F129" s="1592"/>
      <c r="G129" s="1592"/>
      <c r="H129" s="1592"/>
      <c r="I129" s="1592"/>
      <c r="J129" s="1592"/>
      <c r="K129" s="1592"/>
      <c r="L129" s="1592"/>
      <c r="M129" s="1592"/>
      <c r="N129" s="1592"/>
      <c r="O129" s="1592"/>
      <c r="P129" s="1592"/>
      <c r="Q129" s="1592"/>
      <c r="R129" s="1592"/>
    </row>
    <row r="130" spans="1:18" s="1237" customFormat="1" ht="15.75" customHeight="1">
      <c r="A130" s="1592" t="s">
        <v>2095</v>
      </c>
      <c r="B130" s="1592"/>
      <c r="C130" s="1592"/>
      <c r="D130" s="1592"/>
      <c r="E130" s="1592"/>
      <c r="F130" s="1592"/>
      <c r="G130" s="1592"/>
      <c r="H130" s="1592"/>
      <c r="I130" s="1592"/>
      <c r="J130" s="1592"/>
      <c r="K130" s="1592"/>
      <c r="L130" s="1592"/>
      <c r="M130" s="1592"/>
      <c r="N130" s="1592"/>
      <c r="O130" s="1592"/>
      <c r="P130" s="1592"/>
      <c r="Q130" s="1592"/>
      <c r="R130" s="1592"/>
    </row>
    <row r="131" spans="1:18" s="1237" customFormat="1" ht="29.25" customHeight="1">
      <c r="A131" s="1592" t="s">
        <v>2096</v>
      </c>
      <c r="B131" s="1592"/>
      <c r="C131" s="1592"/>
      <c r="D131" s="1592"/>
      <c r="E131" s="1592"/>
      <c r="F131" s="1592"/>
      <c r="G131" s="1592"/>
      <c r="H131" s="1592"/>
      <c r="I131" s="1592"/>
      <c r="J131" s="1592"/>
      <c r="K131" s="1592"/>
      <c r="L131" s="1592"/>
      <c r="M131" s="1592"/>
      <c r="N131" s="1592"/>
      <c r="O131" s="1592"/>
      <c r="P131" s="1592"/>
      <c r="Q131" s="1592"/>
      <c r="R131" s="1592"/>
    </row>
    <row r="132" spans="1:18" s="1237" customFormat="1" ht="30" customHeight="1">
      <c r="A132" s="1592" t="s">
        <v>2099</v>
      </c>
      <c r="B132" s="1592"/>
      <c r="C132" s="1592"/>
      <c r="D132" s="1592"/>
      <c r="E132" s="1592"/>
      <c r="F132" s="1592"/>
      <c r="G132" s="1592"/>
      <c r="H132" s="1592"/>
      <c r="I132" s="1592"/>
      <c r="J132" s="1592"/>
      <c r="K132" s="1592"/>
      <c r="L132" s="1592"/>
      <c r="M132" s="1592"/>
      <c r="N132" s="1592"/>
      <c r="O132" s="1592"/>
      <c r="P132" s="1592"/>
      <c r="Q132" s="1592"/>
      <c r="R132" s="1592"/>
    </row>
    <row r="133" spans="1:18" s="1237" customFormat="1" ht="28.5" customHeight="1">
      <c r="A133" s="1592" t="s">
        <v>2120</v>
      </c>
      <c r="B133" s="1592"/>
      <c r="C133" s="1592"/>
      <c r="D133" s="1592"/>
      <c r="E133" s="1592"/>
      <c r="F133" s="1592"/>
      <c r="G133" s="1592"/>
      <c r="H133" s="1592"/>
      <c r="I133" s="1592"/>
      <c r="J133" s="1592"/>
      <c r="K133" s="1592"/>
      <c r="L133" s="1592"/>
      <c r="M133" s="1592"/>
      <c r="N133" s="1592"/>
      <c r="O133" s="1592"/>
      <c r="P133" s="1592"/>
      <c r="Q133" s="1592"/>
      <c r="R133" s="1592"/>
    </row>
    <row r="134" spans="1:18" s="1237" customFormat="1" ht="28.5" customHeight="1">
      <c r="A134" s="1592" t="s">
        <v>2132</v>
      </c>
      <c r="B134" s="1592"/>
      <c r="C134" s="1592"/>
      <c r="D134" s="1592"/>
      <c r="E134" s="1592"/>
      <c r="F134" s="1592"/>
      <c r="G134" s="1592"/>
      <c r="H134" s="1592"/>
      <c r="I134" s="1592"/>
      <c r="J134" s="1592"/>
      <c r="K134" s="1592"/>
      <c r="L134" s="1592"/>
      <c r="M134" s="1592"/>
      <c r="N134" s="1592"/>
      <c r="O134" s="1592"/>
      <c r="P134" s="1592"/>
      <c r="Q134" s="1592"/>
      <c r="R134" s="1592"/>
    </row>
    <row r="135" spans="1:18" s="1237" customFormat="1" ht="28.5" customHeight="1">
      <c r="A135" s="1592" t="s">
        <v>2121</v>
      </c>
      <c r="B135" s="1592"/>
      <c r="C135" s="1592"/>
      <c r="D135" s="1592"/>
      <c r="E135" s="1592"/>
      <c r="F135" s="1592"/>
      <c r="G135" s="1592"/>
      <c r="H135" s="1592"/>
      <c r="I135" s="1592"/>
      <c r="J135" s="1592"/>
      <c r="K135" s="1592"/>
      <c r="L135" s="1592"/>
      <c r="M135" s="1592"/>
      <c r="N135" s="1592"/>
      <c r="O135" s="1592"/>
      <c r="P135" s="1592"/>
      <c r="Q135" s="1592"/>
      <c r="R135" s="1592"/>
    </row>
    <row r="136" spans="1:18" s="1237" customFormat="1" ht="15.75" customHeight="1">
      <c r="A136" s="1592" t="s">
        <v>2122</v>
      </c>
      <c r="B136" s="1592"/>
      <c r="C136" s="1592"/>
      <c r="D136" s="1592"/>
      <c r="E136" s="1592"/>
      <c r="F136" s="1592"/>
      <c r="G136" s="1592"/>
      <c r="H136" s="1592"/>
      <c r="I136" s="1592"/>
      <c r="J136" s="1592"/>
      <c r="K136" s="1592"/>
      <c r="L136" s="1592"/>
      <c r="M136" s="1592"/>
      <c r="N136" s="1592"/>
      <c r="O136" s="1592"/>
      <c r="P136" s="1592"/>
      <c r="Q136" s="1592"/>
      <c r="R136" s="1592"/>
    </row>
    <row r="137" spans="1:18" s="1237" customFormat="1" ht="29.25" customHeight="1">
      <c r="A137" s="1592" t="s">
        <v>2123</v>
      </c>
      <c r="B137" s="1592"/>
      <c r="C137" s="1592"/>
      <c r="D137" s="1592"/>
      <c r="E137" s="1592"/>
      <c r="F137" s="1592"/>
      <c r="G137" s="1592"/>
      <c r="H137" s="1592"/>
      <c r="I137" s="1592"/>
      <c r="J137" s="1592"/>
      <c r="K137" s="1592"/>
      <c r="L137" s="1592"/>
      <c r="M137" s="1592"/>
      <c r="N137" s="1592"/>
      <c r="O137" s="1592"/>
      <c r="P137" s="1592"/>
      <c r="Q137" s="1592"/>
      <c r="R137" s="1592"/>
    </row>
    <row r="138" spans="1:18" s="1237" customFormat="1" ht="29.25" customHeight="1">
      <c r="A138" s="1592" t="s">
        <v>2124</v>
      </c>
      <c r="B138" s="1592"/>
      <c r="C138" s="1592"/>
      <c r="D138" s="1592"/>
      <c r="E138" s="1592"/>
      <c r="F138" s="1592"/>
      <c r="G138" s="1592"/>
      <c r="H138" s="1592"/>
      <c r="I138" s="1592"/>
      <c r="J138" s="1592"/>
      <c r="K138" s="1592"/>
      <c r="L138" s="1592"/>
      <c r="M138" s="1592"/>
      <c r="N138" s="1592"/>
      <c r="O138" s="1592"/>
      <c r="P138" s="1592"/>
      <c r="Q138" s="1592"/>
      <c r="R138" s="1592"/>
    </row>
    <row r="139" spans="1:18" s="1237" customFormat="1" ht="29.25" customHeight="1">
      <c r="A139" s="1592" t="s">
        <v>2125</v>
      </c>
      <c r="B139" s="1592"/>
      <c r="C139" s="1592"/>
      <c r="D139" s="1592"/>
      <c r="E139" s="1592"/>
      <c r="F139" s="1592"/>
      <c r="G139" s="1592"/>
      <c r="H139" s="1592"/>
      <c r="I139" s="1592"/>
      <c r="J139" s="1592"/>
      <c r="K139" s="1592"/>
      <c r="L139" s="1592"/>
      <c r="M139" s="1592"/>
      <c r="N139" s="1592"/>
      <c r="O139" s="1592"/>
      <c r="P139" s="1592"/>
      <c r="Q139" s="1592"/>
      <c r="R139" s="1592"/>
    </row>
    <row r="140" spans="1:18" s="1237" customFormat="1" ht="29.25" customHeight="1">
      <c r="A140" s="1592" t="s">
        <v>2126</v>
      </c>
      <c r="B140" s="1592"/>
      <c r="C140" s="1592"/>
      <c r="D140" s="1592"/>
      <c r="E140" s="1592"/>
      <c r="F140" s="1592"/>
      <c r="G140" s="1592"/>
      <c r="H140" s="1592"/>
      <c r="I140" s="1592"/>
      <c r="J140" s="1592"/>
      <c r="K140" s="1592"/>
      <c r="L140" s="1592"/>
      <c r="M140" s="1592"/>
      <c r="N140" s="1592"/>
      <c r="O140" s="1592"/>
      <c r="P140" s="1592"/>
      <c r="Q140" s="1592"/>
      <c r="R140" s="1592"/>
    </row>
    <row r="141" spans="1:18" s="1237" customFormat="1" ht="29.25" customHeight="1">
      <c r="A141" s="1592" t="s">
        <v>2127</v>
      </c>
      <c r="B141" s="1592"/>
      <c r="C141" s="1592"/>
      <c r="D141" s="1592"/>
      <c r="E141" s="1592"/>
      <c r="F141" s="1592"/>
      <c r="G141" s="1592"/>
      <c r="H141" s="1592"/>
      <c r="I141" s="1592"/>
      <c r="J141" s="1592"/>
      <c r="K141" s="1592"/>
      <c r="L141" s="1592"/>
      <c r="M141" s="1592"/>
      <c r="N141" s="1592"/>
      <c r="O141" s="1592"/>
      <c r="P141" s="1592"/>
      <c r="Q141" s="1592"/>
      <c r="R141" s="1592"/>
    </row>
    <row r="142" spans="1:18" s="1237" customFormat="1" ht="29.25" customHeight="1">
      <c r="A142" s="1592" t="s">
        <v>2128</v>
      </c>
      <c r="B142" s="1592"/>
      <c r="C142" s="1592"/>
      <c r="D142" s="1592"/>
      <c r="E142" s="1592"/>
      <c r="F142" s="1592"/>
      <c r="G142" s="1592"/>
      <c r="H142" s="1592"/>
      <c r="I142" s="1592"/>
      <c r="J142" s="1592"/>
      <c r="K142" s="1592"/>
      <c r="L142" s="1592"/>
      <c r="M142" s="1592"/>
      <c r="N142" s="1592"/>
      <c r="O142" s="1592"/>
      <c r="P142" s="1592"/>
      <c r="Q142" s="1592"/>
      <c r="R142" s="1592"/>
    </row>
    <row r="143" spans="1:18" s="1237" customFormat="1" ht="15.75" customHeight="1">
      <c r="A143" s="1592" t="s">
        <v>2129</v>
      </c>
      <c r="B143" s="1592"/>
      <c r="C143" s="1592"/>
      <c r="D143" s="1592"/>
      <c r="E143" s="1592"/>
      <c r="F143" s="1592"/>
      <c r="G143" s="1592"/>
      <c r="H143" s="1592"/>
      <c r="I143" s="1592"/>
      <c r="J143" s="1592"/>
      <c r="K143" s="1592"/>
      <c r="L143" s="1592"/>
      <c r="M143" s="1592"/>
      <c r="N143" s="1592"/>
      <c r="O143" s="1592"/>
      <c r="P143" s="1592"/>
      <c r="Q143" s="1592"/>
      <c r="R143" s="1592"/>
    </row>
    <row r="144" spans="1:18" s="1237" customFormat="1" ht="15.75" customHeight="1">
      <c r="A144" s="1592" t="s">
        <v>2130</v>
      </c>
      <c r="B144" s="1592"/>
      <c r="C144" s="1592"/>
      <c r="D144" s="1592"/>
      <c r="E144" s="1592"/>
      <c r="F144" s="1592"/>
      <c r="G144" s="1592"/>
      <c r="H144" s="1592"/>
      <c r="I144" s="1592"/>
      <c r="J144" s="1592"/>
      <c r="K144" s="1592"/>
      <c r="L144" s="1592"/>
      <c r="M144" s="1592"/>
      <c r="N144" s="1592"/>
      <c r="O144" s="1592"/>
      <c r="P144" s="1592"/>
      <c r="Q144" s="1592"/>
      <c r="R144" s="1592"/>
    </row>
    <row r="145" spans="1:18" s="1237" customFormat="1" ht="15.75" customHeight="1">
      <c r="A145" s="1592" t="s">
        <v>2131</v>
      </c>
      <c r="B145" s="1592"/>
      <c r="C145" s="1592"/>
      <c r="D145" s="1592"/>
      <c r="E145" s="1592"/>
      <c r="F145" s="1592"/>
      <c r="G145" s="1592"/>
      <c r="H145" s="1592"/>
      <c r="I145" s="1592"/>
      <c r="J145" s="1592"/>
      <c r="K145" s="1592"/>
      <c r="L145" s="1592"/>
      <c r="M145" s="1592"/>
      <c r="N145" s="1592"/>
      <c r="O145" s="1592"/>
      <c r="P145" s="1592"/>
      <c r="Q145" s="1592"/>
      <c r="R145" s="1592"/>
    </row>
    <row r="146" spans="1:18" s="1237" customFormat="1" ht="15.75" customHeight="1">
      <c r="A146" s="1592" t="s">
        <v>2114</v>
      </c>
      <c r="B146" s="1592"/>
      <c r="C146" s="1592"/>
      <c r="D146" s="1592"/>
      <c r="E146" s="1592"/>
      <c r="F146" s="1592"/>
      <c r="G146" s="1592"/>
      <c r="H146" s="1592"/>
      <c r="I146" s="1592"/>
      <c r="J146" s="1592"/>
      <c r="K146" s="1592"/>
      <c r="L146" s="1592"/>
      <c r="M146" s="1592"/>
      <c r="N146" s="1592"/>
      <c r="O146" s="1592"/>
      <c r="P146" s="1592"/>
      <c r="Q146" s="1592"/>
      <c r="R146" s="1592"/>
    </row>
    <row r="147" spans="1:18" s="1237" customFormat="1" ht="15.75" customHeight="1">
      <c r="A147" s="1592" t="s">
        <v>2115</v>
      </c>
      <c r="B147" s="1592"/>
      <c r="C147" s="1592"/>
      <c r="D147" s="1592"/>
      <c r="E147" s="1592"/>
      <c r="F147" s="1592"/>
      <c r="G147" s="1592"/>
      <c r="H147" s="1592"/>
      <c r="I147" s="1592"/>
      <c r="J147" s="1592"/>
      <c r="K147" s="1592"/>
      <c r="L147" s="1592"/>
      <c r="M147" s="1592"/>
      <c r="N147" s="1592"/>
      <c r="O147" s="1592"/>
      <c r="P147" s="1592"/>
      <c r="Q147" s="1592"/>
      <c r="R147" s="1592"/>
    </row>
    <row r="148" spans="1:18" s="1237" customFormat="1" ht="33" customHeight="1">
      <c r="A148" s="1592" t="s">
        <v>2116</v>
      </c>
      <c r="B148" s="1592"/>
      <c r="C148" s="1592"/>
      <c r="D148" s="1592"/>
      <c r="E148" s="1592"/>
      <c r="F148" s="1592"/>
      <c r="G148" s="1592"/>
      <c r="H148" s="1592"/>
      <c r="I148" s="1592"/>
      <c r="J148" s="1592"/>
      <c r="K148" s="1592"/>
      <c r="L148" s="1592"/>
      <c r="M148" s="1592"/>
      <c r="N148" s="1592"/>
      <c r="O148" s="1592"/>
      <c r="P148" s="1592"/>
      <c r="Q148" s="1592"/>
      <c r="R148" s="1592"/>
    </row>
    <row r="149" spans="1:18" s="1237" customFormat="1" ht="15.75" customHeight="1">
      <c r="A149" s="1592" t="s">
        <v>2136</v>
      </c>
      <c r="B149" s="1592"/>
      <c r="C149" s="1592"/>
      <c r="D149" s="1592"/>
      <c r="E149" s="1592"/>
      <c r="F149" s="1592"/>
      <c r="G149" s="1592"/>
      <c r="H149" s="1592"/>
      <c r="I149" s="1592"/>
      <c r="J149" s="1592"/>
      <c r="K149" s="1592"/>
      <c r="L149" s="1592"/>
      <c r="M149" s="1592"/>
      <c r="N149" s="1592"/>
      <c r="O149" s="1592"/>
      <c r="P149" s="1592"/>
      <c r="Q149" s="1592"/>
      <c r="R149" s="1592"/>
    </row>
    <row r="150" spans="1:18" s="1237" customFormat="1" ht="15.75" customHeight="1">
      <c r="A150" s="1592" t="s">
        <v>2137</v>
      </c>
      <c r="B150" s="1592"/>
      <c r="C150" s="1592"/>
      <c r="D150" s="1592"/>
      <c r="E150" s="1592"/>
      <c r="F150" s="1592"/>
      <c r="G150" s="1592"/>
      <c r="H150" s="1592"/>
      <c r="I150" s="1592"/>
      <c r="J150" s="1592"/>
      <c r="K150" s="1592"/>
      <c r="L150" s="1592"/>
      <c r="M150" s="1592"/>
      <c r="N150" s="1592"/>
      <c r="O150" s="1592"/>
      <c r="P150" s="1592"/>
      <c r="Q150" s="1592"/>
      <c r="R150" s="1592"/>
    </row>
    <row r="151" spans="1:18" s="1237" customFormat="1" ht="15.75" customHeight="1">
      <c r="A151" s="1592" t="s">
        <v>2141</v>
      </c>
      <c r="B151" s="1592"/>
      <c r="C151" s="1592"/>
      <c r="D151" s="1592"/>
      <c r="E151" s="1592"/>
      <c r="F151" s="1592"/>
      <c r="G151" s="1592"/>
      <c r="H151" s="1592"/>
      <c r="I151" s="1592"/>
      <c r="J151" s="1592"/>
      <c r="K151" s="1592"/>
      <c r="L151" s="1592"/>
      <c r="M151" s="1592"/>
      <c r="N151" s="1592"/>
      <c r="O151" s="1592"/>
      <c r="P151" s="1592"/>
      <c r="Q151" s="1592"/>
      <c r="R151" s="1592"/>
    </row>
    <row r="152" spans="1:18" s="1237" customFormat="1" ht="15.75" customHeight="1">
      <c r="A152" s="1592" t="s">
        <v>2139</v>
      </c>
      <c r="B152" s="1592"/>
      <c r="C152" s="1592"/>
      <c r="D152" s="1592"/>
      <c r="E152" s="1592"/>
      <c r="F152" s="1592"/>
      <c r="G152" s="1592"/>
      <c r="H152" s="1592"/>
      <c r="I152" s="1592"/>
      <c r="J152" s="1592"/>
      <c r="K152" s="1592"/>
      <c r="L152" s="1592"/>
      <c r="M152" s="1592"/>
      <c r="N152" s="1592"/>
      <c r="O152" s="1592"/>
      <c r="P152" s="1592"/>
      <c r="Q152" s="1592"/>
      <c r="R152" s="1592"/>
    </row>
    <row r="153" spans="1:18" s="1237" customFormat="1" ht="15.75" customHeight="1">
      <c r="A153" s="1592" t="s">
        <v>2140</v>
      </c>
      <c r="B153" s="1592"/>
      <c r="C153" s="1592"/>
      <c r="D153" s="1592"/>
      <c r="E153" s="1592"/>
      <c r="F153" s="1592"/>
      <c r="G153" s="1592"/>
      <c r="H153" s="1592"/>
      <c r="I153" s="1592"/>
      <c r="J153" s="1592"/>
      <c r="K153" s="1592"/>
      <c r="L153" s="1592"/>
      <c r="M153" s="1592"/>
      <c r="N153" s="1592"/>
      <c r="O153" s="1592"/>
      <c r="P153" s="1592"/>
      <c r="Q153" s="1592"/>
      <c r="R153" s="1592"/>
    </row>
    <row r="154" spans="1:18" s="1237" customFormat="1" ht="33" customHeight="1">
      <c r="A154" s="1592" t="s">
        <v>2142</v>
      </c>
      <c r="B154" s="1592"/>
      <c r="C154" s="1592"/>
      <c r="D154" s="1592"/>
      <c r="E154" s="1592"/>
      <c r="F154" s="1592"/>
      <c r="G154" s="1592"/>
      <c r="H154" s="1592"/>
      <c r="I154" s="1592"/>
      <c r="J154" s="1592"/>
      <c r="K154" s="1592"/>
      <c r="L154" s="1592"/>
      <c r="M154" s="1592"/>
      <c r="N154" s="1592"/>
      <c r="O154" s="1592"/>
      <c r="P154" s="1592"/>
      <c r="Q154" s="1592"/>
      <c r="R154" s="1592"/>
    </row>
    <row r="155" spans="1:18" s="1237" customFormat="1" ht="15.75" customHeight="1">
      <c r="A155" s="1592" t="s">
        <v>2147</v>
      </c>
      <c r="B155" s="1592"/>
      <c r="C155" s="1592"/>
      <c r="D155" s="1592"/>
      <c r="E155" s="1592"/>
      <c r="F155" s="1592"/>
      <c r="G155" s="1592"/>
      <c r="H155" s="1592"/>
      <c r="I155" s="1592"/>
      <c r="J155" s="1592"/>
      <c r="K155" s="1592"/>
      <c r="L155" s="1592"/>
      <c r="M155" s="1592"/>
      <c r="N155" s="1592"/>
      <c r="O155" s="1592"/>
      <c r="P155" s="1592"/>
      <c r="Q155" s="1592"/>
      <c r="R155" s="1592"/>
    </row>
    <row r="156" spans="1:18" s="1237" customFormat="1" ht="15.75" customHeight="1">
      <c r="A156" s="1592" t="s">
        <v>2148</v>
      </c>
      <c r="B156" s="1592"/>
      <c r="C156" s="1592"/>
      <c r="D156" s="1592"/>
      <c r="E156" s="1592"/>
      <c r="F156" s="1592"/>
      <c r="G156" s="1592"/>
      <c r="H156" s="1592"/>
      <c r="I156" s="1592"/>
      <c r="J156" s="1592"/>
      <c r="K156" s="1592"/>
      <c r="L156" s="1592"/>
      <c r="M156" s="1592"/>
      <c r="N156" s="1592"/>
      <c r="O156" s="1592"/>
      <c r="P156" s="1592"/>
      <c r="Q156" s="1592"/>
      <c r="R156" s="1592"/>
    </row>
    <row r="157" spans="1:18" s="1237" customFormat="1" ht="30.75" customHeight="1">
      <c r="A157" s="1592" t="s">
        <v>2150</v>
      </c>
      <c r="B157" s="1592"/>
      <c r="C157" s="1592"/>
      <c r="D157" s="1592"/>
      <c r="E157" s="1592"/>
      <c r="F157" s="1592"/>
      <c r="G157" s="1592"/>
      <c r="H157" s="1592"/>
      <c r="I157" s="1592"/>
      <c r="J157" s="1592"/>
      <c r="K157" s="1592"/>
      <c r="L157" s="1592"/>
      <c r="M157" s="1592"/>
      <c r="N157" s="1592"/>
      <c r="O157" s="1592"/>
      <c r="P157" s="1592"/>
      <c r="Q157" s="1592"/>
      <c r="R157" s="1592"/>
    </row>
    <row r="158" spans="1:18" s="1237" customFormat="1" ht="30.75" customHeight="1">
      <c r="A158" s="1592" t="s">
        <v>2152</v>
      </c>
      <c r="B158" s="1592"/>
      <c r="C158" s="1592"/>
      <c r="D158" s="1592"/>
      <c r="E158" s="1592"/>
      <c r="F158" s="1592"/>
      <c r="G158" s="1592"/>
      <c r="H158" s="1592"/>
      <c r="I158" s="1592"/>
      <c r="J158" s="1592"/>
      <c r="K158" s="1592"/>
      <c r="L158" s="1592"/>
      <c r="M158" s="1592"/>
      <c r="N158" s="1592"/>
      <c r="O158" s="1592"/>
      <c r="P158" s="1592"/>
      <c r="Q158" s="1592"/>
      <c r="R158" s="1592"/>
    </row>
    <row r="159" spans="1:18" s="1237" customFormat="1" ht="30.75" customHeight="1">
      <c r="A159" s="1592" t="s">
        <v>2157</v>
      </c>
      <c r="B159" s="1592"/>
      <c r="C159" s="1592"/>
      <c r="D159" s="1592"/>
      <c r="E159" s="1592"/>
      <c r="F159" s="1592"/>
      <c r="G159" s="1592"/>
      <c r="H159" s="1592"/>
      <c r="I159" s="1592"/>
      <c r="J159" s="1592"/>
      <c r="K159" s="1592"/>
      <c r="L159" s="1592"/>
      <c r="M159" s="1592"/>
      <c r="N159" s="1592"/>
      <c r="O159" s="1592"/>
      <c r="P159" s="1592"/>
      <c r="Q159" s="1592"/>
      <c r="R159" s="1592"/>
    </row>
    <row r="160" spans="1:18" s="1237" customFormat="1" ht="18.75" customHeight="1">
      <c r="A160" s="1592" t="s">
        <v>2154</v>
      </c>
      <c r="B160" s="1592"/>
      <c r="C160" s="1592"/>
      <c r="D160" s="1592"/>
      <c r="E160" s="1592"/>
      <c r="F160" s="1592"/>
      <c r="G160" s="1592"/>
      <c r="H160" s="1592"/>
      <c r="I160" s="1592"/>
      <c r="J160" s="1592"/>
      <c r="K160" s="1592"/>
      <c r="L160" s="1592"/>
      <c r="M160" s="1592"/>
      <c r="N160" s="1592"/>
      <c r="O160" s="1592"/>
      <c r="P160" s="1592"/>
      <c r="Q160" s="1592"/>
      <c r="R160" s="1592"/>
    </row>
    <row r="161" spans="1:18" s="1237" customFormat="1" ht="30.75" customHeight="1">
      <c r="A161" s="1592"/>
      <c r="B161" s="1592"/>
      <c r="C161" s="1592"/>
      <c r="D161" s="1592"/>
      <c r="E161" s="1592"/>
      <c r="F161" s="1592"/>
      <c r="G161" s="1592"/>
      <c r="H161" s="1592"/>
      <c r="I161" s="1592"/>
      <c r="J161" s="1592"/>
      <c r="K161" s="1592"/>
      <c r="L161" s="1592"/>
      <c r="M161" s="1592"/>
      <c r="N161" s="1592"/>
      <c r="O161" s="1592"/>
      <c r="P161" s="1592"/>
      <c r="Q161" s="1592"/>
      <c r="R161" s="1592"/>
    </row>
    <row r="162" spans="1:18" s="1237" customFormat="1" ht="30.75" customHeight="1">
      <c r="A162" s="1592"/>
      <c r="B162" s="1592"/>
      <c r="C162" s="1592"/>
      <c r="D162" s="1592"/>
      <c r="E162" s="1592"/>
      <c r="F162" s="1592"/>
      <c r="G162" s="1592"/>
      <c r="H162" s="1592"/>
      <c r="I162" s="1592"/>
      <c r="J162" s="1592"/>
      <c r="K162" s="1592"/>
      <c r="L162" s="1592"/>
      <c r="M162" s="1592"/>
      <c r="N162" s="1592"/>
      <c r="O162" s="1592"/>
      <c r="P162" s="1592"/>
      <c r="Q162" s="1592"/>
      <c r="R162" s="1592"/>
    </row>
    <row r="163" spans="1:18" s="1237" customFormat="1" ht="30.75" customHeight="1">
      <c r="A163" s="1592"/>
      <c r="B163" s="1592"/>
      <c r="C163" s="1592"/>
      <c r="D163" s="1592"/>
      <c r="E163" s="1592"/>
      <c r="F163" s="1592"/>
      <c r="G163" s="1592"/>
      <c r="H163" s="1592"/>
      <c r="I163" s="1592"/>
      <c r="J163" s="1592"/>
      <c r="K163" s="1592"/>
      <c r="L163" s="1592"/>
      <c r="M163" s="1592"/>
      <c r="N163" s="1592"/>
      <c r="O163" s="1592"/>
      <c r="P163" s="1592"/>
      <c r="Q163" s="1592"/>
      <c r="R163" s="1592"/>
    </row>
    <row r="164" spans="1:18" s="1237" customFormat="1" ht="15.75" customHeight="1">
      <c r="A164" s="1592"/>
      <c r="B164" s="1592"/>
      <c r="C164" s="1592"/>
      <c r="D164" s="1592"/>
      <c r="E164" s="1592"/>
      <c r="F164" s="1592"/>
      <c r="G164" s="1592"/>
      <c r="H164" s="1592"/>
      <c r="I164" s="1592"/>
      <c r="J164" s="1592"/>
      <c r="K164" s="1592"/>
      <c r="L164" s="1592"/>
      <c r="M164" s="1592"/>
      <c r="N164" s="1592"/>
      <c r="O164" s="1592"/>
      <c r="P164" s="1592"/>
      <c r="Q164" s="1592"/>
      <c r="R164" s="1592"/>
    </row>
    <row r="165" spans="1:18" s="1237" customFormat="1" ht="15.75" customHeight="1">
      <c r="A165" s="1592"/>
      <c r="B165" s="1592"/>
      <c r="C165" s="1592"/>
      <c r="D165" s="1592"/>
      <c r="E165" s="1592"/>
      <c r="F165" s="1592"/>
      <c r="G165" s="1592"/>
      <c r="H165" s="1592"/>
      <c r="I165" s="1592"/>
      <c r="J165" s="1592"/>
      <c r="K165" s="1592"/>
      <c r="L165" s="1592"/>
      <c r="M165" s="1592"/>
      <c r="N165" s="1592"/>
      <c r="O165" s="1592"/>
      <c r="P165" s="1592"/>
      <c r="Q165" s="1592"/>
      <c r="R165" s="1592"/>
    </row>
    <row r="166" spans="1:18" s="1237" customFormat="1" ht="15.75" customHeight="1">
      <c r="A166" s="1592"/>
      <c r="B166" s="1592"/>
      <c r="C166" s="1592"/>
      <c r="D166" s="1592"/>
      <c r="E166" s="1592"/>
      <c r="F166" s="1592"/>
      <c r="G166" s="1592"/>
      <c r="H166" s="1592"/>
      <c r="I166" s="1592"/>
      <c r="J166" s="1592"/>
      <c r="K166" s="1592"/>
      <c r="L166" s="1592"/>
      <c r="M166" s="1592"/>
      <c r="N166" s="1592"/>
      <c r="O166" s="1592"/>
      <c r="P166" s="1592"/>
      <c r="Q166" s="1592"/>
      <c r="R166" s="1592"/>
    </row>
    <row r="167" spans="1:18" s="1237" customFormat="1" ht="15.75" customHeight="1">
      <c r="A167" s="1592"/>
      <c r="B167" s="1592"/>
      <c r="C167" s="1592"/>
      <c r="D167" s="1592"/>
      <c r="E167" s="1592"/>
      <c r="F167" s="1592"/>
      <c r="G167" s="1592"/>
      <c r="H167" s="1592"/>
      <c r="I167" s="1592"/>
      <c r="J167" s="1592"/>
      <c r="K167" s="1592"/>
      <c r="L167" s="1592"/>
      <c r="M167" s="1592"/>
      <c r="N167" s="1592"/>
      <c r="O167" s="1592"/>
      <c r="P167" s="1592"/>
      <c r="Q167" s="1592"/>
      <c r="R167" s="1592"/>
    </row>
    <row r="168" spans="1:18" s="1237" customFormat="1" ht="15.75" customHeight="1">
      <c r="A168" s="1592"/>
      <c r="B168" s="1592"/>
      <c r="C168" s="1592"/>
      <c r="D168" s="1592"/>
      <c r="E168" s="1592"/>
      <c r="F168" s="1592"/>
      <c r="G168" s="1592"/>
      <c r="H168" s="1592"/>
      <c r="I168" s="1592"/>
      <c r="J168" s="1592"/>
      <c r="K168" s="1592"/>
      <c r="L168" s="1592"/>
      <c r="M168" s="1592"/>
      <c r="N168" s="1592"/>
      <c r="O168" s="1592"/>
      <c r="P168" s="1592"/>
      <c r="Q168" s="1592"/>
      <c r="R168" s="1592"/>
    </row>
    <row r="169" spans="1:18" s="1237" customFormat="1" ht="15.75" customHeight="1">
      <c r="A169" s="1592"/>
      <c r="B169" s="1592"/>
      <c r="C169" s="1592"/>
      <c r="D169" s="1592"/>
      <c r="E169" s="1592"/>
      <c r="F169" s="1592"/>
      <c r="G169" s="1592"/>
      <c r="H169" s="1592"/>
      <c r="I169" s="1592"/>
      <c r="J169" s="1592"/>
      <c r="K169" s="1592"/>
      <c r="L169" s="1592"/>
      <c r="M169" s="1592"/>
      <c r="N169" s="1592"/>
      <c r="O169" s="1592"/>
      <c r="P169" s="1592"/>
      <c r="Q169" s="1592"/>
      <c r="R169" s="1592"/>
    </row>
    <row r="170" spans="1:18" s="1237" customFormat="1" ht="15.75" customHeight="1">
      <c r="A170" s="1592"/>
      <c r="B170" s="1592"/>
      <c r="C170" s="1592"/>
      <c r="D170" s="1592"/>
      <c r="E170" s="1592"/>
      <c r="F170" s="1592"/>
      <c r="G170" s="1592"/>
      <c r="H170" s="1592"/>
      <c r="I170" s="1592"/>
      <c r="J170" s="1592"/>
      <c r="K170" s="1592"/>
      <c r="L170" s="1592"/>
      <c r="M170" s="1592"/>
      <c r="N170" s="1592"/>
      <c r="O170" s="1592"/>
      <c r="P170" s="1592"/>
      <c r="Q170" s="1592"/>
      <c r="R170" s="1592"/>
    </row>
    <row r="171" spans="1:18" s="1237" customFormat="1" ht="15.75" customHeight="1">
      <c r="A171" s="1592"/>
      <c r="B171" s="1592"/>
      <c r="C171" s="1592"/>
      <c r="D171" s="1592"/>
      <c r="E171" s="1592"/>
      <c r="F171" s="1592"/>
      <c r="G171" s="1592"/>
      <c r="H171" s="1592"/>
      <c r="I171" s="1592"/>
      <c r="J171" s="1592"/>
      <c r="K171" s="1592"/>
      <c r="L171" s="1592"/>
      <c r="M171" s="1592"/>
      <c r="N171" s="1592"/>
      <c r="O171" s="1592"/>
      <c r="P171" s="1592"/>
      <c r="Q171" s="1592"/>
      <c r="R171" s="1592"/>
    </row>
    <row r="172" spans="1:18" s="1237" customFormat="1" ht="15.75" customHeight="1">
      <c r="A172" s="1592"/>
      <c r="B172" s="1592"/>
      <c r="C172" s="1592"/>
      <c r="D172" s="1592"/>
      <c r="E172" s="1592"/>
      <c r="F172" s="1592"/>
      <c r="G172" s="1592"/>
      <c r="H172" s="1592"/>
      <c r="I172" s="1592"/>
      <c r="J172" s="1592"/>
      <c r="K172" s="1592"/>
      <c r="L172" s="1592"/>
      <c r="M172" s="1592"/>
      <c r="N172" s="1592"/>
      <c r="O172" s="1592"/>
      <c r="P172" s="1592"/>
      <c r="Q172" s="1592"/>
      <c r="R172" s="1592"/>
    </row>
    <row r="173" spans="1:18" s="1237" customFormat="1" ht="15.75" customHeight="1">
      <c r="A173" s="1592"/>
      <c r="B173" s="1592"/>
      <c r="C173" s="1592"/>
      <c r="D173" s="1592"/>
      <c r="E173" s="1592"/>
      <c r="F173" s="1592"/>
      <c r="G173" s="1592"/>
      <c r="H173" s="1592"/>
      <c r="I173" s="1592"/>
      <c r="J173" s="1592"/>
      <c r="K173" s="1592"/>
      <c r="L173" s="1592"/>
      <c r="M173" s="1592"/>
      <c r="N173" s="1592"/>
      <c r="O173" s="1592"/>
      <c r="P173" s="1592"/>
      <c r="Q173" s="1592"/>
      <c r="R173" s="1592"/>
    </row>
    <row r="174" spans="1:18" s="1237" customFormat="1" ht="15.75" customHeight="1">
      <c r="A174" s="1592"/>
      <c r="B174" s="1592"/>
      <c r="C174" s="1592"/>
      <c r="D174" s="1592"/>
      <c r="E174" s="1592"/>
      <c r="F174" s="1592"/>
      <c r="G174" s="1592"/>
      <c r="H174" s="1592"/>
      <c r="I174" s="1592"/>
      <c r="J174" s="1592"/>
      <c r="K174" s="1592"/>
      <c r="L174" s="1592"/>
      <c r="M174" s="1592"/>
      <c r="N174" s="1592"/>
      <c r="O174" s="1592"/>
      <c r="P174" s="1592"/>
      <c r="Q174" s="1592"/>
      <c r="R174" s="1592"/>
    </row>
    <row r="175" spans="1:18" s="1237" customFormat="1" ht="15.75" customHeight="1">
      <c r="A175" s="1592"/>
      <c r="B175" s="1592"/>
      <c r="C175" s="1592"/>
      <c r="D175" s="1592"/>
      <c r="E175" s="1592"/>
      <c r="F175" s="1592"/>
      <c r="G175" s="1592"/>
      <c r="H175" s="1592"/>
      <c r="I175" s="1592"/>
      <c r="J175" s="1592"/>
      <c r="K175" s="1592"/>
      <c r="L175" s="1592"/>
      <c r="M175" s="1592"/>
      <c r="N175" s="1592"/>
      <c r="O175" s="1592"/>
      <c r="P175" s="1592"/>
      <c r="Q175" s="1592"/>
      <c r="R175" s="1592"/>
    </row>
    <row r="176" spans="1:18" s="1237" customFormat="1" ht="15.75" customHeight="1">
      <c r="A176" s="1592"/>
      <c r="B176" s="1592"/>
      <c r="C176" s="1592"/>
      <c r="D176" s="1592"/>
      <c r="E176" s="1592"/>
      <c r="F176" s="1592"/>
      <c r="G176" s="1592"/>
      <c r="H176" s="1592"/>
      <c r="I176" s="1592"/>
      <c r="J176" s="1592"/>
      <c r="K176" s="1592"/>
      <c r="L176" s="1592"/>
      <c r="M176" s="1592"/>
      <c r="N176" s="1592"/>
      <c r="O176" s="1592"/>
      <c r="P176" s="1592"/>
      <c r="Q176" s="1592"/>
      <c r="R176" s="1592"/>
    </row>
    <row r="177" spans="1:18" s="1237" customFormat="1" ht="15.75" customHeight="1">
      <c r="A177" s="1592"/>
      <c r="B177" s="1592"/>
      <c r="C177" s="1592"/>
      <c r="D177" s="1592"/>
      <c r="E177" s="1592"/>
      <c r="F177" s="1592"/>
      <c r="G177" s="1592"/>
      <c r="H177" s="1592"/>
      <c r="I177" s="1592"/>
      <c r="J177" s="1592"/>
      <c r="K177" s="1592"/>
      <c r="L177" s="1592"/>
      <c r="M177" s="1592"/>
      <c r="N177" s="1592"/>
      <c r="O177" s="1592"/>
      <c r="P177" s="1592"/>
      <c r="Q177" s="1592"/>
      <c r="R177" s="1592"/>
    </row>
    <row r="178" spans="1:18" s="1237" customFormat="1" ht="15.75" customHeight="1">
      <c r="A178" s="1592"/>
      <c r="B178" s="1592"/>
      <c r="C178" s="1592"/>
      <c r="D178" s="1592"/>
      <c r="E178" s="1592"/>
      <c r="F178" s="1592"/>
      <c r="G178" s="1592"/>
      <c r="H178" s="1592"/>
      <c r="I178" s="1592"/>
      <c r="J178" s="1592"/>
      <c r="K178" s="1592"/>
      <c r="L178" s="1592"/>
      <c r="M178" s="1592"/>
      <c r="N178" s="1592"/>
      <c r="O178" s="1592"/>
      <c r="P178" s="1592"/>
      <c r="Q178" s="1592"/>
      <c r="R178" s="1592"/>
    </row>
    <row r="179" spans="1:18" s="1237" customFormat="1" ht="15.75" customHeight="1">
      <c r="A179" s="1592"/>
      <c r="B179" s="1592"/>
      <c r="C179" s="1592"/>
      <c r="D179" s="1592"/>
      <c r="E179" s="1592"/>
      <c r="F179" s="1592"/>
      <c r="G179" s="1592"/>
      <c r="H179" s="1592"/>
      <c r="I179" s="1592"/>
      <c r="J179" s="1592"/>
      <c r="K179" s="1592"/>
      <c r="L179" s="1592"/>
      <c r="M179" s="1592"/>
      <c r="N179" s="1592"/>
      <c r="O179" s="1592"/>
      <c r="P179" s="1592"/>
      <c r="Q179" s="1592"/>
      <c r="R179" s="1592"/>
    </row>
  </sheetData>
  <mergeCells count="140">
    <mergeCell ref="A178:R178"/>
    <mergeCell ref="A179:R179"/>
    <mergeCell ref="A169:R169"/>
    <mergeCell ref="A170:R170"/>
    <mergeCell ref="A171:R171"/>
    <mergeCell ref="A172:R172"/>
    <mergeCell ref="A173:R173"/>
    <mergeCell ref="A174:R174"/>
    <mergeCell ref="A175:R175"/>
    <mergeCell ref="A176:R176"/>
    <mergeCell ref="A177:R177"/>
    <mergeCell ref="A160:R160"/>
    <mergeCell ref="A161:R161"/>
    <mergeCell ref="A162:R162"/>
    <mergeCell ref="A163:R163"/>
    <mergeCell ref="A164:R164"/>
    <mergeCell ref="A165:R165"/>
    <mergeCell ref="A166:R166"/>
    <mergeCell ref="A167:R167"/>
    <mergeCell ref="A168:R168"/>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c r="B1" s="1601" t="s">
        <v>1420</v>
      </c>
      <c r="C1" s="1601"/>
      <c r="D1" s="1601"/>
      <c r="E1" s="1601"/>
      <c r="F1" s="1601"/>
      <c r="G1" s="557"/>
      <c r="H1" s="557"/>
      <c r="I1" s="557"/>
    </row>
    <row r="2" spans="2:12" ht="15">
      <c r="B2" s="1601" t="s">
        <v>1419</v>
      </c>
      <c r="C2" s="1601"/>
      <c r="D2" s="1601"/>
      <c r="E2" s="1601"/>
      <c r="F2" s="1601"/>
      <c r="G2" s="557"/>
      <c r="H2" s="557"/>
      <c r="I2" s="557"/>
    </row>
    <row r="3" spans="2:12" ht="15.75" thickBot="1">
      <c r="B3" s="557"/>
      <c r="C3" s="558"/>
      <c r="D3" s="557"/>
      <c r="E3" s="557"/>
      <c r="F3" s="557"/>
      <c r="G3" s="557"/>
      <c r="H3" s="557"/>
    </row>
    <row r="4" spans="2:12" s="46" customFormat="1" ht="39.75" customHeight="1">
      <c r="B4" s="1602" t="s">
        <v>2</v>
      </c>
      <c r="C4" s="1603"/>
      <c r="D4" s="559" t="s">
        <v>1610</v>
      </c>
      <c r="E4" s="314" t="s">
        <v>1418</v>
      </c>
      <c r="F4" s="560" t="s">
        <v>1611</v>
      </c>
    </row>
    <row r="5" spans="2:12" s="582" customFormat="1" ht="30" customHeight="1">
      <c r="B5" s="561" t="s">
        <v>1421</v>
      </c>
      <c r="C5" s="562">
        <v>1</v>
      </c>
      <c r="D5" s="563">
        <v>4.1216621052775331</v>
      </c>
      <c r="E5" s="564">
        <v>1500000000</v>
      </c>
      <c r="F5" s="565">
        <f>D5*E5</f>
        <v>6182493157.9162998</v>
      </c>
      <c r="G5" s="349"/>
      <c r="H5" s="566"/>
      <c r="I5" s="529"/>
    </row>
    <row r="6" spans="2:12" s="582" customFormat="1" ht="30" customHeight="1">
      <c r="B6" s="567" t="s">
        <v>1429</v>
      </c>
      <c r="C6" s="562">
        <v>2</v>
      </c>
      <c r="D6" s="568">
        <v>3.8980000000000001</v>
      </c>
      <c r="E6" s="569">
        <v>1108971857</v>
      </c>
      <c r="F6" s="570">
        <v>4322726824.6037006</v>
      </c>
      <c r="H6" s="566"/>
      <c r="I6" s="46"/>
    </row>
    <row r="7" spans="2:12" s="582" customFormat="1" ht="30" customHeight="1">
      <c r="B7" s="567" t="s">
        <v>1439</v>
      </c>
      <c r="C7" s="562">
        <v>3</v>
      </c>
      <c r="D7" s="568">
        <v>3.9089999999999998</v>
      </c>
      <c r="E7" s="569">
        <v>1500000000</v>
      </c>
      <c r="F7" s="570">
        <v>5863489586.79</v>
      </c>
      <c r="H7" s="566"/>
      <c r="I7" s="571"/>
    </row>
    <row r="8" spans="2:12" s="582" customFormat="1" ht="30" customHeight="1">
      <c r="B8" s="584" t="s">
        <v>1607</v>
      </c>
      <c r="C8" s="585">
        <v>4</v>
      </c>
      <c r="D8" s="586">
        <v>4.2609000000000004</v>
      </c>
      <c r="E8" s="587">
        <v>1165928228</v>
      </c>
      <c r="F8" s="588">
        <v>4967921811.1899996</v>
      </c>
      <c r="H8" s="578"/>
      <c r="I8" s="46"/>
    </row>
    <row r="9" spans="2:12" s="582" customFormat="1" ht="30" customHeight="1" thickBot="1">
      <c r="B9" s="589">
        <v>40518</v>
      </c>
      <c r="C9" s="590">
        <v>5</v>
      </c>
      <c r="D9" s="591">
        <v>4.3499999999999996</v>
      </c>
      <c r="E9" s="592">
        <v>2417407607</v>
      </c>
      <c r="F9" s="593">
        <f>D9*E9</f>
        <v>10515723090.449999</v>
      </c>
      <c r="H9" s="530"/>
      <c r="I9" s="46"/>
    </row>
    <row r="10" spans="2:12" s="582" customFormat="1" ht="30" customHeight="1" thickBot="1">
      <c r="B10" s="313"/>
      <c r="C10" s="313"/>
      <c r="E10" s="572" t="s">
        <v>1417</v>
      </c>
      <c r="F10" s="573">
        <f>SUM(F5:F9)</f>
        <v>31852354470.949997</v>
      </c>
      <c r="G10" s="577"/>
      <c r="H10" s="574"/>
      <c r="K10" s="46"/>
      <c r="L10" s="46"/>
    </row>
    <row r="11" spans="2:12" s="582" customFormat="1" ht="15" thickTop="1">
      <c r="C11" s="581"/>
      <c r="E11" s="312"/>
      <c r="F11" s="46"/>
    </row>
    <row r="12" spans="2:12" s="582" customFormat="1">
      <c r="C12" s="581"/>
      <c r="E12" s="312"/>
      <c r="F12" s="46"/>
    </row>
    <row r="13" spans="2:12" s="582" customFormat="1">
      <c r="B13" s="1599" t="s">
        <v>1430</v>
      </c>
      <c r="C13" s="1599"/>
      <c r="D13" s="1599"/>
      <c r="E13" s="1599"/>
      <c r="F13" s="1599"/>
      <c r="G13" s="1599"/>
      <c r="H13" s="1599"/>
      <c r="I13" s="1599"/>
    </row>
    <row r="14" spans="2:12" s="582" customFormat="1">
      <c r="B14" s="1599"/>
      <c r="C14" s="1599"/>
      <c r="D14" s="1599"/>
      <c r="E14" s="1599"/>
      <c r="F14" s="1599"/>
      <c r="G14" s="1599"/>
      <c r="H14" s="1599"/>
      <c r="I14" s="1599"/>
    </row>
    <row r="15" spans="2:12" s="582" customFormat="1">
      <c r="B15" s="1599" t="s">
        <v>1431</v>
      </c>
      <c r="C15" s="1599"/>
      <c r="D15" s="1599"/>
      <c r="E15" s="1599"/>
      <c r="F15" s="1599"/>
      <c r="G15" s="1599"/>
      <c r="H15" s="1599"/>
      <c r="I15" s="1599"/>
    </row>
    <row r="16" spans="2:12" s="582" customFormat="1">
      <c r="B16" s="1599"/>
      <c r="C16" s="1599"/>
      <c r="D16" s="1599"/>
      <c r="E16" s="1599"/>
      <c r="F16" s="1599"/>
      <c r="G16" s="1599"/>
      <c r="H16" s="1599"/>
      <c r="I16" s="1599"/>
    </row>
    <row r="17" spans="2:9" s="582" customFormat="1" ht="14.25" customHeight="1">
      <c r="B17" s="1599" t="s">
        <v>1590</v>
      </c>
      <c r="C17" s="1599"/>
      <c r="D17" s="1599"/>
      <c r="E17" s="1599"/>
      <c r="F17" s="1599"/>
      <c r="G17" s="1599"/>
      <c r="H17" s="1599"/>
      <c r="I17" s="1599"/>
    </row>
    <row r="18" spans="2:9" s="582" customFormat="1">
      <c r="B18" s="1599"/>
      <c r="C18" s="1599"/>
      <c r="D18" s="1599"/>
      <c r="E18" s="1599"/>
      <c r="F18" s="1599"/>
      <c r="G18" s="1599"/>
      <c r="H18" s="1599"/>
      <c r="I18" s="1599"/>
    </row>
    <row r="19" spans="2:9" s="582" customFormat="1">
      <c r="B19" s="1599" t="s">
        <v>1613</v>
      </c>
      <c r="C19" s="1599"/>
      <c r="D19" s="1599"/>
      <c r="E19" s="1599"/>
      <c r="F19" s="1599"/>
      <c r="G19" s="1599"/>
      <c r="H19" s="1599"/>
      <c r="I19" s="1599"/>
    </row>
    <row r="20" spans="2:9" s="582" customFormat="1">
      <c r="B20" s="1599"/>
      <c r="C20" s="1599"/>
      <c r="D20" s="1599"/>
      <c r="E20" s="1599"/>
      <c r="F20" s="1599"/>
      <c r="G20" s="1599"/>
      <c r="H20" s="1599"/>
      <c r="I20" s="1599"/>
    </row>
    <row r="21" spans="2:9" s="582" customFormat="1">
      <c r="B21" s="1600" t="s">
        <v>1614</v>
      </c>
      <c r="C21" s="1600"/>
      <c r="D21" s="1600"/>
      <c r="E21" s="1600"/>
      <c r="F21" s="1600"/>
      <c r="G21" s="1600"/>
      <c r="H21" s="1600"/>
      <c r="I21" s="1600"/>
    </row>
    <row r="22" spans="2:9" ht="14.25" customHeight="1">
      <c r="B22" s="1598" t="s">
        <v>1608</v>
      </c>
      <c r="C22" s="1598"/>
      <c r="D22" s="1598"/>
      <c r="E22" s="1598"/>
      <c r="F22" s="1598"/>
      <c r="G22" s="1598"/>
      <c r="H22" s="1598"/>
      <c r="I22" s="1598"/>
    </row>
    <row r="23" spans="2:9">
      <c r="B23" s="1500" t="s">
        <v>1609</v>
      </c>
      <c r="C23" s="1500"/>
      <c r="D23" s="1500"/>
      <c r="E23" s="1500"/>
      <c r="F23" s="1500"/>
      <c r="G23" s="1500"/>
      <c r="H23" s="1500"/>
      <c r="I23" s="1500"/>
    </row>
    <row r="27" spans="2:9" ht="15">
      <c r="E27" s="575"/>
    </row>
    <row r="28" spans="2:9">
      <c r="E28" s="316"/>
      <c r="F28" s="317"/>
      <c r="G28" s="319"/>
    </row>
    <row r="29" spans="2:9">
      <c r="G29" s="318"/>
    </row>
    <row r="30" spans="2:9" ht="1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c r="A1" s="1604" t="s">
        <v>1442</v>
      </c>
      <c r="B1" s="1604"/>
      <c r="C1" s="1604"/>
      <c r="D1" s="1604"/>
      <c r="E1" s="1604"/>
      <c r="F1" s="1604"/>
      <c r="G1" s="1604"/>
      <c r="H1" s="1604"/>
      <c r="I1" s="1604"/>
      <c r="J1" s="1604"/>
      <c r="K1" s="1604"/>
      <c r="L1" s="1604"/>
      <c r="M1" s="1604"/>
      <c r="N1" s="1604"/>
    </row>
    <row r="2" spans="1:14" ht="15.75" thickBot="1">
      <c r="A2" s="1604"/>
      <c r="B2" s="1604"/>
      <c r="C2" s="1604"/>
      <c r="D2" s="1604"/>
      <c r="E2" s="1604"/>
      <c r="F2" s="1604"/>
      <c r="G2" s="1604"/>
      <c r="H2" s="1604"/>
      <c r="I2" s="1604"/>
      <c r="J2" s="1604"/>
      <c r="K2" s="1604"/>
      <c r="L2" s="1604"/>
      <c r="M2" s="1604"/>
      <c r="N2" s="1604"/>
    </row>
    <row r="3" spans="1:14" s="1024" customFormat="1" ht="30.75" customHeight="1">
      <c r="A3" s="1605" t="s">
        <v>680</v>
      </c>
      <c r="B3" s="1607" t="s">
        <v>1007</v>
      </c>
      <c r="C3" s="1609" t="s">
        <v>4</v>
      </c>
      <c r="D3" s="1609"/>
      <c r="E3" s="1610"/>
      <c r="F3" s="1611" t="s">
        <v>1008</v>
      </c>
      <c r="G3" s="1612"/>
      <c r="H3" s="1612"/>
      <c r="I3" s="1613"/>
      <c r="J3" s="1614"/>
      <c r="K3" s="1536" t="s">
        <v>1443</v>
      </c>
      <c r="L3" s="1553"/>
      <c r="M3" s="1553"/>
      <c r="N3" s="1537"/>
    </row>
    <row r="4" spans="1:14" s="46" customFormat="1" ht="48.75" customHeight="1" thickBot="1">
      <c r="A4" s="1606"/>
      <c r="B4" s="1608"/>
      <c r="C4" s="341" t="s">
        <v>6</v>
      </c>
      <c r="D4" s="341" t="s">
        <v>7</v>
      </c>
      <c r="E4" s="342" t="s">
        <v>8</v>
      </c>
      <c r="F4" s="343" t="s">
        <v>1009</v>
      </c>
      <c r="G4" s="344" t="s">
        <v>1444</v>
      </c>
      <c r="H4" s="344" t="s">
        <v>1445</v>
      </c>
      <c r="I4" s="345" t="s">
        <v>1012</v>
      </c>
      <c r="J4" s="342" t="s">
        <v>1010</v>
      </c>
      <c r="K4" s="1615" t="s">
        <v>2</v>
      </c>
      <c r="L4" s="1616"/>
      <c r="M4" s="1025" t="s">
        <v>1254</v>
      </c>
      <c r="N4" s="346" t="s">
        <v>1446</v>
      </c>
    </row>
    <row r="5" spans="1:14">
      <c r="A5" s="50">
        <v>1</v>
      </c>
      <c r="B5" s="93">
        <v>40389</v>
      </c>
      <c r="C5" s="88" t="s">
        <v>1181</v>
      </c>
      <c r="D5" s="89" t="s">
        <v>1179</v>
      </c>
      <c r="E5" s="362" t="s">
        <v>740</v>
      </c>
      <c r="F5" s="363" t="s">
        <v>1112</v>
      </c>
      <c r="G5" s="364">
        <v>14000000</v>
      </c>
      <c r="H5" s="365">
        <v>0</v>
      </c>
      <c r="I5" s="366">
        <f t="shared" ref="I5:I12" si="0">G5+H5</f>
        <v>14000000</v>
      </c>
      <c r="J5" s="90" t="s">
        <v>13</v>
      </c>
      <c r="K5" s="131"/>
      <c r="L5" s="94"/>
      <c r="M5" s="132"/>
      <c r="N5" s="129"/>
    </row>
    <row r="6" spans="1:14">
      <c r="A6" s="52" t="s">
        <v>1447</v>
      </c>
      <c r="B6" s="125">
        <v>40389</v>
      </c>
      <c r="C6" s="369" t="s">
        <v>1448</v>
      </c>
      <c r="D6" s="370" t="s">
        <v>273</v>
      </c>
      <c r="E6" s="371" t="s">
        <v>798</v>
      </c>
      <c r="F6" s="372" t="s">
        <v>1112</v>
      </c>
      <c r="G6" s="373">
        <v>11926000</v>
      </c>
      <c r="H6" s="374">
        <v>10189000</v>
      </c>
      <c r="I6" s="82">
        <f t="shared" si="0"/>
        <v>22115000</v>
      </c>
      <c r="J6" s="119" t="s">
        <v>13</v>
      </c>
      <c r="K6" s="141"/>
      <c r="L6" s="120"/>
      <c r="M6" s="143"/>
      <c r="N6" s="142"/>
    </row>
    <row r="7" spans="1:14">
      <c r="A7" s="50" t="s">
        <v>1447</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c r="A8" s="50" t="s">
        <v>2015</v>
      </c>
      <c r="B8" s="93">
        <v>40403</v>
      </c>
      <c r="C8" s="130" t="s">
        <v>1102</v>
      </c>
      <c r="D8" s="81" t="s">
        <v>1108</v>
      </c>
      <c r="E8" s="104" t="s">
        <v>722</v>
      </c>
      <c r="F8" s="359" t="s">
        <v>1112</v>
      </c>
      <c r="G8" s="365">
        <v>6784000</v>
      </c>
      <c r="H8" s="365">
        <v>0</v>
      </c>
      <c r="I8" s="82">
        <f t="shared" si="0"/>
        <v>6784000</v>
      </c>
      <c r="J8" s="144" t="s">
        <v>13</v>
      </c>
      <c r="K8" s="131"/>
      <c r="L8" s="94"/>
      <c r="M8" s="377"/>
      <c r="N8" s="145"/>
    </row>
    <row r="9" spans="1:14">
      <c r="A9" s="50">
        <v>1</v>
      </c>
      <c r="B9" s="93">
        <v>40403</v>
      </c>
      <c r="C9" s="140" t="s">
        <v>920</v>
      </c>
      <c r="D9" s="449" t="s">
        <v>672</v>
      </c>
      <c r="E9" s="745" t="s">
        <v>787</v>
      </c>
      <c r="F9" s="351" t="s">
        <v>395</v>
      </c>
      <c r="G9" s="365">
        <v>7462000</v>
      </c>
      <c r="H9" s="374">
        <v>0</v>
      </c>
      <c r="I9" s="453"/>
      <c r="J9" s="450" t="s">
        <v>13</v>
      </c>
      <c r="K9" s="141"/>
      <c r="L9" s="120"/>
      <c r="M9" s="451"/>
      <c r="N9" s="452"/>
    </row>
    <row r="10" spans="1:14">
      <c r="A10" s="117" t="s">
        <v>1479</v>
      </c>
      <c r="B10" s="178">
        <v>40438</v>
      </c>
      <c r="C10" s="134"/>
      <c r="D10" s="393"/>
      <c r="E10" s="531"/>
      <c r="F10" s="394" t="s">
        <v>395</v>
      </c>
      <c r="G10" s="395">
        <v>0</v>
      </c>
      <c r="H10" s="395">
        <v>4379000</v>
      </c>
      <c r="I10" s="147">
        <f>G9+H10</f>
        <v>11841000</v>
      </c>
      <c r="J10" s="450" t="s">
        <v>13</v>
      </c>
      <c r="K10" s="135"/>
      <c r="L10" s="139"/>
      <c r="M10" s="392"/>
      <c r="N10" s="149"/>
    </row>
    <row r="11" spans="1:14">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c r="A12" s="50">
        <v>1</v>
      </c>
      <c r="B12" s="93">
        <v>40403</v>
      </c>
      <c r="C12" s="130" t="s">
        <v>932</v>
      </c>
      <c r="D12" s="81" t="s">
        <v>944</v>
      </c>
      <c r="E12" s="104" t="s">
        <v>85</v>
      </c>
      <c r="F12" s="359" t="s">
        <v>395</v>
      </c>
      <c r="G12" s="365">
        <v>17000000</v>
      </c>
      <c r="H12" s="365">
        <v>0</v>
      </c>
      <c r="I12" s="82">
        <f t="shared" si="0"/>
        <v>17000000</v>
      </c>
      <c r="J12" s="144" t="s">
        <v>13</v>
      </c>
      <c r="K12" s="131"/>
      <c r="L12" s="94"/>
      <c r="M12" s="377"/>
      <c r="N12" s="145"/>
    </row>
    <row r="13" spans="1:14">
      <c r="A13" s="50">
        <v>1</v>
      </c>
      <c r="B13" s="93">
        <v>40403</v>
      </c>
      <c r="C13" s="130" t="s">
        <v>1024</v>
      </c>
      <c r="D13" s="81" t="s">
        <v>1030</v>
      </c>
      <c r="E13" s="104" t="s">
        <v>761</v>
      </c>
      <c r="F13" s="359" t="s">
        <v>395</v>
      </c>
      <c r="G13" s="365">
        <v>2795000</v>
      </c>
      <c r="H13" s="365">
        <v>0</v>
      </c>
      <c r="I13" s="82">
        <f>G13+H13</f>
        <v>2795000</v>
      </c>
      <c r="J13" s="144" t="s">
        <v>13</v>
      </c>
      <c r="K13" s="131"/>
      <c r="L13" s="94"/>
      <c r="M13" s="377"/>
      <c r="N13" s="145"/>
    </row>
    <row r="14" spans="1:14">
      <c r="A14" s="50">
        <v>1</v>
      </c>
      <c r="B14" s="93">
        <v>40410</v>
      </c>
      <c r="C14" s="140" t="s">
        <v>1464</v>
      </c>
      <c r="D14" s="449" t="s">
        <v>1465</v>
      </c>
      <c r="E14" s="745" t="s">
        <v>724</v>
      </c>
      <c r="F14" s="359" t="s">
        <v>395</v>
      </c>
      <c r="G14" s="365">
        <v>5500000</v>
      </c>
      <c r="H14" s="374">
        <v>0</v>
      </c>
      <c r="I14" s="461"/>
      <c r="J14" s="144" t="s">
        <v>13</v>
      </c>
      <c r="K14" s="141"/>
      <c r="L14" s="120"/>
      <c r="M14" s="451"/>
      <c r="N14" s="452"/>
    </row>
    <row r="15" spans="1:14">
      <c r="A15" s="50" t="s">
        <v>1479</v>
      </c>
      <c r="B15" s="93">
        <v>40445</v>
      </c>
      <c r="C15" s="134"/>
      <c r="D15" s="393"/>
      <c r="E15" s="531"/>
      <c r="F15" s="359" t="s">
        <v>395</v>
      </c>
      <c r="G15" s="365">
        <v>0</v>
      </c>
      <c r="H15" s="395">
        <v>4836000</v>
      </c>
      <c r="I15" s="147">
        <f>G14+H15</f>
        <v>10336000</v>
      </c>
      <c r="J15" s="144" t="s">
        <v>13</v>
      </c>
      <c r="K15" s="135"/>
      <c r="L15" s="139"/>
      <c r="M15" s="392"/>
      <c r="N15" s="149"/>
    </row>
    <row r="16" spans="1:14">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c r="A17" s="967" t="s">
        <v>1980</v>
      </c>
      <c r="B17" s="93">
        <v>40417</v>
      </c>
      <c r="C17" s="130" t="s">
        <v>455</v>
      </c>
      <c r="D17" s="81" t="s">
        <v>84</v>
      </c>
      <c r="E17" s="104" t="s">
        <v>15</v>
      </c>
      <c r="F17" s="359" t="s">
        <v>1242</v>
      </c>
      <c r="G17" s="365">
        <v>18980000</v>
      </c>
      <c r="H17" s="365">
        <v>0</v>
      </c>
      <c r="I17" s="82">
        <f>G17+H17</f>
        <v>18980000</v>
      </c>
      <c r="J17" s="144" t="s">
        <v>13</v>
      </c>
      <c r="K17" s="131"/>
      <c r="L17" s="94"/>
      <c r="M17" s="377"/>
      <c r="N17" s="145"/>
    </row>
    <row r="18" spans="1:14">
      <c r="A18" s="117"/>
      <c r="B18" s="178">
        <v>40424</v>
      </c>
      <c r="C18" s="134" t="s">
        <v>1470</v>
      </c>
      <c r="D18" s="393" t="s">
        <v>1471</v>
      </c>
      <c r="E18" s="531" t="s">
        <v>740</v>
      </c>
      <c r="F18" s="394" t="s">
        <v>1112</v>
      </c>
      <c r="G18" s="395">
        <v>0</v>
      </c>
      <c r="H18" s="395">
        <v>0</v>
      </c>
      <c r="I18" s="147">
        <v>3154000</v>
      </c>
      <c r="J18" s="148" t="s">
        <v>13</v>
      </c>
      <c r="K18" s="135"/>
      <c r="L18" s="139"/>
      <c r="M18" s="392"/>
      <c r="N18" s="149"/>
    </row>
    <row r="19" spans="1:14">
      <c r="A19" s="50">
        <v>1</v>
      </c>
      <c r="B19" s="93">
        <v>40424</v>
      </c>
      <c r="C19" s="130" t="s">
        <v>1472</v>
      </c>
      <c r="D19" s="81" t="s">
        <v>1473</v>
      </c>
      <c r="E19" s="104" t="s">
        <v>801</v>
      </c>
      <c r="F19" s="359" t="s">
        <v>395</v>
      </c>
      <c r="G19" s="365">
        <v>10300000</v>
      </c>
      <c r="H19" s="365">
        <v>0</v>
      </c>
      <c r="I19" s="82">
        <f>G19+H19</f>
        <v>10300000</v>
      </c>
      <c r="J19" s="144" t="s">
        <v>13</v>
      </c>
      <c r="K19" s="131"/>
      <c r="L19" s="94"/>
      <c r="M19" s="377"/>
      <c r="N19" s="145"/>
    </row>
    <row r="20" spans="1:14">
      <c r="A20" s="50">
        <v>1</v>
      </c>
      <c r="B20" s="93">
        <v>40424</v>
      </c>
      <c r="C20" s="130" t="s">
        <v>1474</v>
      </c>
      <c r="D20" s="81" t="s">
        <v>951</v>
      </c>
      <c r="E20" s="104" t="s">
        <v>952</v>
      </c>
      <c r="F20" s="359" t="s">
        <v>395</v>
      </c>
      <c r="G20" s="365">
        <v>6000000</v>
      </c>
      <c r="H20" s="365">
        <v>0</v>
      </c>
      <c r="I20" s="82">
        <f>G20+H20</f>
        <v>6000000</v>
      </c>
      <c r="J20" s="144" t="s">
        <v>13</v>
      </c>
      <c r="K20" s="131"/>
      <c r="L20" s="94"/>
      <c r="M20" s="377"/>
      <c r="N20" s="145"/>
    </row>
    <row r="21" spans="1:14">
      <c r="A21" s="50" t="s">
        <v>1447</v>
      </c>
      <c r="B21" s="93">
        <v>40431</v>
      </c>
      <c r="C21" s="130" t="s">
        <v>1478</v>
      </c>
      <c r="D21" s="81" t="s">
        <v>660</v>
      </c>
      <c r="E21" s="104" t="s">
        <v>722</v>
      </c>
      <c r="F21" s="359" t="s">
        <v>1112</v>
      </c>
      <c r="G21" s="365">
        <v>4205000</v>
      </c>
      <c r="H21" s="365">
        <v>3881000</v>
      </c>
      <c r="I21" s="82">
        <f>G21+H21</f>
        <v>8086000</v>
      </c>
      <c r="J21" s="144" t="s">
        <v>13</v>
      </c>
      <c r="K21" s="131"/>
      <c r="L21" s="94"/>
      <c r="M21" s="377"/>
      <c r="N21" s="145"/>
    </row>
    <row r="22" spans="1:14">
      <c r="A22" s="117"/>
      <c r="B22" s="178">
        <v>40438</v>
      </c>
      <c r="C22" s="134" t="s">
        <v>1481</v>
      </c>
      <c r="D22" s="393" t="s">
        <v>951</v>
      </c>
      <c r="E22" s="531" t="s">
        <v>952</v>
      </c>
      <c r="F22" s="394" t="s">
        <v>395</v>
      </c>
      <c r="G22" s="395">
        <v>0</v>
      </c>
      <c r="H22" s="395">
        <v>0</v>
      </c>
      <c r="I22" s="147">
        <v>5781000</v>
      </c>
      <c r="J22" s="148" t="s">
        <v>13</v>
      </c>
      <c r="K22" s="135"/>
      <c r="L22" s="139"/>
      <c r="M22" s="392"/>
      <c r="N22" s="149"/>
    </row>
    <row r="23" spans="1:14">
      <c r="A23" s="50"/>
      <c r="B23" s="93">
        <v>40438</v>
      </c>
      <c r="C23" s="130" t="s">
        <v>1487</v>
      </c>
      <c r="D23" s="81" t="s">
        <v>194</v>
      </c>
      <c r="E23" s="104" t="s">
        <v>722</v>
      </c>
      <c r="F23" s="359" t="s">
        <v>1112</v>
      </c>
      <c r="G23" s="365">
        <v>0</v>
      </c>
      <c r="H23" s="365">
        <v>0</v>
      </c>
      <c r="I23" s="82">
        <v>5457000</v>
      </c>
      <c r="J23" s="144" t="s">
        <v>13</v>
      </c>
      <c r="K23" s="131"/>
      <c r="L23" s="94"/>
      <c r="M23" s="377"/>
      <c r="N23" s="145"/>
    </row>
    <row r="24" spans="1:14">
      <c r="A24" s="50"/>
      <c r="B24" s="93">
        <v>40438</v>
      </c>
      <c r="C24" s="130" t="s">
        <v>1482</v>
      </c>
      <c r="D24" s="81" t="s">
        <v>1483</v>
      </c>
      <c r="E24" s="104" t="s">
        <v>740</v>
      </c>
      <c r="F24" s="359" t="s">
        <v>1112</v>
      </c>
      <c r="G24" s="365">
        <v>0</v>
      </c>
      <c r="H24" s="365">
        <v>0</v>
      </c>
      <c r="I24" s="82">
        <v>4520000</v>
      </c>
      <c r="J24" s="144" t="s">
        <v>13</v>
      </c>
      <c r="K24" s="131"/>
      <c r="L24" s="94"/>
      <c r="M24" s="377"/>
      <c r="N24" s="145"/>
    </row>
    <row r="25" spans="1:14">
      <c r="A25" s="50"/>
      <c r="B25" s="93">
        <v>40438</v>
      </c>
      <c r="C25" s="130" t="s">
        <v>1484</v>
      </c>
      <c r="D25" s="81" t="s">
        <v>1486</v>
      </c>
      <c r="E25" s="104" t="s">
        <v>85</v>
      </c>
      <c r="F25" s="359" t="s">
        <v>1112</v>
      </c>
      <c r="G25" s="365">
        <v>0</v>
      </c>
      <c r="H25" s="365">
        <v>0</v>
      </c>
      <c r="I25" s="82">
        <v>300000</v>
      </c>
      <c r="J25" s="144" t="s">
        <v>13</v>
      </c>
      <c r="K25" s="131"/>
      <c r="L25" s="94"/>
      <c r="M25" s="377"/>
      <c r="N25" s="145"/>
    </row>
    <row r="26" spans="1:14">
      <c r="A26" s="50">
        <v>1</v>
      </c>
      <c r="B26" s="93">
        <v>40438</v>
      </c>
      <c r="C26" s="130" t="s">
        <v>1164</v>
      </c>
      <c r="D26" s="81" t="s">
        <v>1169</v>
      </c>
      <c r="E26" s="104" t="s">
        <v>722</v>
      </c>
      <c r="F26" s="359" t="s">
        <v>1112</v>
      </c>
      <c r="G26" s="365">
        <v>7875000</v>
      </c>
      <c r="H26" s="365">
        <v>0</v>
      </c>
      <c r="I26" s="82">
        <f>G26+H26</f>
        <v>7875000</v>
      </c>
      <c r="J26" s="144" t="s">
        <v>13</v>
      </c>
      <c r="K26" s="131"/>
      <c r="L26" s="94"/>
      <c r="M26" s="377"/>
      <c r="N26" s="145"/>
    </row>
    <row r="27" spans="1:14">
      <c r="A27" s="117" t="s">
        <v>1447</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c r="A29" s="50"/>
      <c r="B29" s="93">
        <v>40445</v>
      </c>
      <c r="C29" s="130" t="s">
        <v>1491</v>
      </c>
      <c r="D29" s="81" t="s">
        <v>1492</v>
      </c>
      <c r="E29" s="104" t="s">
        <v>787</v>
      </c>
      <c r="F29" s="363" t="s">
        <v>395</v>
      </c>
      <c r="G29" s="365">
        <v>0</v>
      </c>
      <c r="H29" s="395">
        <v>0</v>
      </c>
      <c r="I29" s="365">
        <v>3372000</v>
      </c>
      <c r="J29" s="144" t="s">
        <v>13</v>
      </c>
      <c r="K29" s="131"/>
      <c r="L29" s="94"/>
      <c r="M29" s="377"/>
      <c r="N29" s="145"/>
    </row>
    <row r="30" spans="1:14">
      <c r="A30" s="50"/>
      <c r="B30" s="125">
        <v>40445</v>
      </c>
      <c r="C30" s="130" t="s">
        <v>1493</v>
      </c>
      <c r="D30" s="81" t="s">
        <v>1494</v>
      </c>
      <c r="E30" s="104" t="s">
        <v>948</v>
      </c>
      <c r="F30" s="363" t="s">
        <v>1112</v>
      </c>
      <c r="G30" s="365">
        <v>0</v>
      </c>
      <c r="H30" s="395">
        <v>0</v>
      </c>
      <c r="I30" s="365">
        <v>1915000</v>
      </c>
      <c r="J30" s="144" t="s">
        <v>13</v>
      </c>
      <c r="K30" s="131"/>
      <c r="L30" s="94"/>
      <c r="M30" s="377"/>
      <c r="N30" s="145"/>
    </row>
    <row r="31" spans="1:14">
      <c r="A31" s="50"/>
      <c r="B31" s="93">
        <v>40445</v>
      </c>
      <c r="C31" s="130" t="s">
        <v>1495</v>
      </c>
      <c r="D31" s="81" t="s">
        <v>14</v>
      </c>
      <c r="E31" s="104" t="s">
        <v>85</v>
      </c>
      <c r="F31" s="363" t="s">
        <v>1112</v>
      </c>
      <c r="G31" s="365">
        <v>0</v>
      </c>
      <c r="H31" s="395">
        <v>0</v>
      </c>
      <c r="I31" s="365">
        <v>898000</v>
      </c>
      <c r="J31" s="144" t="s">
        <v>13</v>
      </c>
      <c r="K31" s="131"/>
      <c r="L31" s="94"/>
      <c r="M31" s="377"/>
      <c r="N31" s="145"/>
    </row>
    <row r="32" spans="1:14">
      <c r="A32" s="117"/>
      <c r="B32" s="477">
        <v>40445</v>
      </c>
      <c r="C32" s="134" t="s">
        <v>1496</v>
      </c>
      <c r="D32" s="393" t="s">
        <v>1497</v>
      </c>
      <c r="E32" s="531" t="s">
        <v>747</v>
      </c>
      <c r="F32" s="363" t="s">
        <v>1112</v>
      </c>
      <c r="G32" s="365">
        <v>0</v>
      </c>
      <c r="H32" s="395">
        <v>0</v>
      </c>
      <c r="I32" s="395">
        <v>2500000</v>
      </c>
      <c r="J32" s="478" t="s">
        <v>13</v>
      </c>
      <c r="K32" s="135"/>
      <c r="L32" s="139"/>
      <c r="M32" s="392"/>
      <c r="N32" s="149"/>
    </row>
    <row r="33" spans="1:14">
      <c r="A33" s="50"/>
      <c r="B33" s="93">
        <v>40445</v>
      </c>
      <c r="C33" s="130" t="s">
        <v>1498</v>
      </c>
      <c r="D33" s="81" t="s">
        <v>84</v>
      </c>
      <c r="E33" s="104" t="s">
        <v>85</v>
      </c>
      <c r="F33" s="363" t="s">
        <v>1112</v>
      </c>
      <c r="G33" s="365">
        <v>0</v>
      </c>
      <c r="H33" s="395">
        <v>0</v>
      </c>
      <c r="I33" s="365">
        <v>283000</v>
      </c>
      <c r="J33" s="144" t="s">
        <v>13</v>
      </c>
      <c r="K33" s="131"/>
      <c r="L33" s="94"/>
      <c r="M33" s="377"/>
      <c r="N33" s="145"/>
    </row>
    <row r="34" spans="1:14">
      <c r="A34" s="50"/>
      <c r="B34" s="125">
        <v>40445</v>
      </c>
      <c r="C34" s="130" t="s">
        <v>1499</v>
      </c>
      <c r="D34" s="81" t="s">
        <v>1500</v>
      </c>
      <c r="E34" s="104" t="s">
        <v>1501</v>
      </c>
      <c r="F34" s="363" t="s">
        <v>1112</v>
      </c>
      <c r="G34" s="365">
        <v>0</v>
      </c>
      <c r="H34" s="395">
        <v>0</v>
      </c>
      <c r="I34" s="365">
        <v>1657000</v>
      </c>
      <c r="J34" s="144" t="s">
        <v>13</v>
      </c>
      <c r="K34" s="131"/>
      <c r="L34" s="94"/>
      <c r="M34" s="377"/>
      <c r="N34" s="145"/>
    </row>
    <row r="35" spans="1:14">
      <c r="A35" s="50"/>
      <c r="B35" s="93">
        <v>40445</v>
      </c>
      <c r="C35" s="130" t="s">
        <v>1502</v>
      </c>
      <c r="D35" s="81" t="s">
        <v>1503</v>
      </c>
      <c r="E35" s="104" t="s">
        <v>776</v>
      </c>
      <c r="F35" s="363" t="s">
        <v>1112</v>
      </c>
      <c r="G35" s="365">
        <v>0</v>
      </c>
      <c r="H35" s="395">
        <v>0</v>
      </c>
      <c r="I35" s="365">
        <v>10000</v>
      </c>
      <c r="J35" s="144" t="s">
        <v>13</v>
      </c>
      <c r="K35" s="131"/>
      <c r="L35" s="94"/>
      <c r="M35" s="377"/>
      <c r="N35" s="145"/>
    </row>
    <row r="36" spans="1:14">
      <c r="A36" s="50"/>
      <c r="B36" s="125">
        <v>40445</v>
      </c>
      <c r="C36" s="130" t="s">
        <v>1504</v>
      </c>
      <c r="D36" s="81" t="s">
        <v>792</v>
      </c>
      <c r="E36" s="104" t="s">
        <v>85</v>
      </c>
      <c r="F36" s="363" t="s">
        <v>1112</v>
      </c>
      <c r="G36" s="365">
        <v>0</v>
      </c>
      <c r="H36" s="395">
        <v>0</v>
      </c>
      <c r="I36" s="365">
        <v>145000</v>
      </c>
      <c r="J36" s="144" t="s">
        <v>13</v>
      </c>
      <c r="K36" s="131"/>
      <c r="L36" s="94"/>
      <c r="M36" s="377"/>
      <c r="N36" s="145"/>
    </row>
    <row r="37" spans="1:14">
      <c r="A37" s="50"/>
      <c r="B37" s="93">
        <v>40445</v>
      </c>
      <c r="C37" s="130" t="s">
        <v>1533</v>
      </c>
      <c r="D37" s="81" t="s">
        <v>667</v>
      </c>
      <c r="E37" s="104" t="s">
        <v>864</v>
      </c>
      <c r="F37" s="363" t="s">
        <v>1112</v>
      </c>
      <c r="G37" s="365">
        <v>0</v>
      </c>
      <c r="H37" s="395">
        <v>0</v>
      </c>
      <c r="I37" s="365">
        <v>424000</v>
      </c>
      <c r="J37" s="144" t="s">
        <v>13</v>
      </c>
      <c r="K37" s="131"/>
      <c r="L37" s="94"/>
      <c r="M37" s="377"/>
      <c r="N37" s="145"/>
    </row>
    <row r="38" spans="1:14">
      <c r="A38" s="50"/>
      <c r="B38" s="125">
        <v>40445</v>
      </c>
      <c r="C38" s="130" t="s">
        <v>1505</v>
      </c>
      <c r="D38" s="81" t="s">
        <v>1506</v>
      </c>
      <c r="E38" s="104" t="s">
        <v>85</v>
      </c>
      <c r="F38" s="363" t="s">
        <v>1112</v>
      </c>
      <c r="G38" s="365">
        <v>0</v>
      </c>
      <c r="H38" s="395">
        <v>0</v>
      </c>
      <c r="I38" s="365">
        <v>2234000</v>
      </c>
      <c r="J38" s="144" t="s">
        <v>13</v>
      </c>
      <c r="K38" s="131"/>
      <c r="L38" s="94"/>
      <c r="M38" s="377"/>
      <c r="N38" s="145"/>
    </row>
    <row r="39" spans="1:14">
      <c r="A39" s="117"/>
      <c r="B39" s="93">
        <v>40445</v>
      </c>
      <c r="C39" s="134" t="s">
        <v>1507</v>
      </c>
      <c r="D39" s="393" t="s">
        <v>1508</v>
      </c>
      <c r="E39" s="531" t="s">
        <v>806</v>
      </c>
      <c r="F39" s="363" t="s">
        <v>1112</v>
      </c>
      <c r="G39" s="365">
        <v>0</v>
      </c>
      <c r="H39" s="395">
        <v>0</v>
      </c>
      <c r="I39" s="395">
        <v>435000</v>
      </c>
      <c r="J39" s="148" t="s">
        <v>13</v>
      </c>
      <c r="K39" s="135"/>
      <c r="L39" s="139"/>
      <c r="M39" s="392"/>
      <c r="N39" s="149"/>
    </row>
    <row r="40" spans="1:14">
      <c r="A40" s="50"/>
      <c r="B40" s="125">
        <v>40445</v>
      </c>
      <c r="C40" s="130" t="s">
        <v>1509</v>
      </c>
      <c r="D40" s="81" t="s">
        <v>667</v>
      </c>
      <c r="E40" s="104" t="s">
        <v>864</v>
      </c>
      <c r="F40" s="363" t="s">
        <v>1112</v>
      </c>
      <c r="G40" s="365">
        <v>0</v>
      </c>
      <c r="H40" s="395">
        <v>0</v>
      </c>
      <c r="I40" s="365">
        <v>743000</v>
      </c>
      <c r="J40" s="144" t="s">
        <v>13</v>
      </c>
      <c r="K40" s="131"/>
      <c r="L40" s="94"/>
      <c r="M40" s="377"/>
      <c r="N40" s="145"/>
    </row>
    <row r="41" spans="1:14">
      <c r="A41" s="50"/>
      <c r="B41" s="93">
        <v>40445</v>
      </c>
      <c r="C41" s="130" t="s">
        <v>1510</v>
      </c>
      <c r="D41" s="81" t="s">
        <v>1511</v>
      </c>
      <c r="E41" s="104" t="s">
        <v>724</v>
      </c>
      <c r="F41" s="363" t="s">
        <v>1112</v>
      </c>
      <c r="G41" s="365">
        <v>0</v>
      </c>
      <c r="H41" s="395">
        <v>0</v>
      </c>
      <c r="I41" s="365">
        <v>1000000</v>
      </c>
      <c r="J41" s="144" t="s">
        <v>13</v>
      </c>
      <c r="K41" s="131"/>
      <c r="L41" s="94"/>
      <c r="M41" s="377"/>
      <c r="N41" s="145"/>
    </row>
    <row r="42" spans="1:14">
      <c r="A42" s="50"/>
      <c r="B42" s="125">
        <v>40445</v>
      </c>
      <c r="C42" s="130" t="s">
        <v>1512</v>
      </c>
      <c r="D42" s="81" t="s">
        <v>1513</v>
      </c>
      <c r="E42" s="104" t="s">
        <v>736</v>
      </c>
      <c r="F42" s="363" t="s">
        <v>1112</v>
      </c>
      <c r="G42" s="365">
        <v>0</v>
      </c>
      <c r="H42" s="395">
        <v>0</v>
      </c>
      <c r="I42" s="365">
        <v>75000</v>
      </c>
      <c r="J42" s="144" t="s">
        <v>13</v>
      </c>
      <c r="K42" s="131"/>
      <c r="L42" s="94"/>
      <c r="M42" s="377"/>
      <c r="N42" s="145"/>
    </row>
    <row r="43" spans="1:14">
      <c r="A43" s="117"/>
      <c r="B43" s="93">
        <v>40445</v>
      </c>
      <c r="C43" s="134" t="s">
        <v>1514</v>
      </c>
      <c r="D43" s="393" t="s">
        <v>1515</v>
      </c>
      <c r="E43" s="531" t="s">
        <v>801</v>
      </c>
      <c r="F43" s="363" t="s">
        <v>1112</v>
      </c>
      <c r="G43" s="365">
        <v>0</v>
      </c>
      <c r="H43" s="395">
        <v>0</v>
      </c>
      <c r="I43" s="395">
        <v>153000</v>
      </c>
      <c r="J43" s="148" t="s">
        <v>13</v>
      </c>
      <c r="K43" s="135"/>
      <c r="L43" s="139"/>
      <c r="M43" s="392"/>
      <c r="N43" s="149"/>
    </row>
    <row r="44" spans="1:14">
      <c r="A44" s="50"/>
      <c r="B44" s="125">
        <v>40445</v>
      </c>
      <c r="C44" s="130" t="s">
        <v>1516</v>
      </c>
      <c r="D44" s="81" t="s">
        <v>1517</v>
      </c>
      <c r="E44" s="104" t="s">
        <v>614</v>
      </c>
      <c r="F44" s="363" t="s">
        <v>1112</v>
      </c>
      <c r="G44" s="365">
        <v>0</v>
      </c>
      <c r="H44" s="395">
        <v>0</v>
      </c>
      <c r="I44" s="365">
        <v>2500000</v>
      </c>
      <c r="J44" s="144" t="s">
        <v>13</v>
      </c>
      <c r="K44" s="131"/>
      <c r="L44" s="94"/>
      <c r="M44" s="377"/>
      <c r="N44" s="145"/>
    </row>
    <row r="45" spans="1:14">
      <c r="A45" s="50"/>
      <c r="B45" s="93">
        <v>40445</v>
      </c>
      <c r="C45" s="130" t="s">
        <v>1518</v>
      </c>
      <c r="D45" s="81" t="s">
        <v>1519</v>
      </c>
      <c r="E45" s="104" t="s">
        <v>724</v>
      </c>
      <c r="F45" s="363" t="s">
        <v>1112</v>
      </c>
      <c r="G45" s="365">
        <v>0</v>
      </c>
      <c r="H45" s="395">
        <v>0</v>
      </c>
      <c r="I45" s="365">
        <v>2799000</v>
      </c>
      <c r="J45" s="144" t="s">
        <v>13</v>
      </c>
      <c r="K45" s="131"/>
      <c r="L45" s="94"/>
      <c r="M45" s="377"/>
      <c r="N45" s="145"/>
    </row>
    <row r="46" spans="1:14">
      <c r="A46" s="50"/>
      <c r="B46" s="93">
        <v>40445</v>
      </c>
      <c r="C46" s="130" t="s">
        <v>1520</v>
      </c>
      <c r="D46" s="81" t="s">
        <v>351</v>
      </c>
      <c r="E46" s="104" t="s">
        <v>352</v>
      </c>
      <c r="F46" s="363" t="s">
        <v>1112</v>
      </c>
      <c r="G46" s="365">
        <v>0</v>
      </c>
      <c r="H46" s="395">
        <v>0</v>
      </c>
      <c r="I46" s="365">
        <v>273000</v>
      </c>
      <c r="J46" s="144" t="s">
        <v>13</v>
      </c>
      <c r="K46" s="131"/>
      <c r="L46" s="94"/>
      <c r="M46" s="377"/>
      <c r="N46" s="145"/>
    </row>
    <row r="47" spans="1:14">
      <c r="A47" s="50"/>
      <c r="B47" s="93">
        <v>40445</v>
      </c>
      <c r="C47" s="130" t="s">
        <v>1521</v>
      </c>
      <c r="D47" s="81" t="s">
        <v>1522</v>
      </c>
      <c r="E47" s="104" t="s">
        <v>1523</v>
      </c>
      <c r="F47" s="363" t="s">
        <v>1112</v>
      </c>
      <c r="G47" s="365">
        <v>0</v>
      </c>
      <c r="H47" s="395">
        <v>0</v>
      </c>
      <c r="I47" s="365">
        <v>2650000</v>
      </c>
      <c r="J47" s="144" t="s">
        <v>13</v>
      </c>
      <c r="K47" s="131"/>
      <c r="L47" s="94"/>
      <c r="M47" s="377"/>
      <c r="N47" s="145"/>
    </row>
    <row r="48" spans="1:14">
      <c r="A48" s="117"/>
      <c r="B48" s="477">
        <v>40445</v>
      </c>
      <c r="C48" s="134" t="s">
        <v>1532</v>
      </c>
      <c r="D48" s="393" t="s">
        <v>604</v>
      </c>
      <c r="E48" s="531" t="s">
        <v>738</v>
      </c>
      <c r="F48" s="363" t="s">
        <v>1112</v>
      </c>
      <c r="G48" s="365">
        <v>0</v>
      </c>
      <c r="H48" s="395">
        <v>0</v>
      </c>
      <c r="I48" s="395">
        <v>1096000</v>
      </c>
      <c r="J48" s="148" t="s">
        <v>13</v>
      </c>
      <c r="K48" s="135"/>
      <c r="L48" s="139"/>
      <c r="M48" s="392"/>
      <c r="N48" s="149"/>
    </row>
    <row r="49" spans="1:14">
      <c r="A49" s="117"/>
      <c r="B49" s="93">
        <v>40445</v>
      </c>
      <c r="C49" s="134" t="s">
        <v>1524</v>
      </c>
      <c r="D49" s="393" t="s">
        <v>1525</v>
      </c>
      <c r="E49" s="531" t="s">
        <v>659</v>
      </c>
      <c r="F49" s="363" t="s">
        <v>1112</v>
      </c>
      <c r="G49" s="365">
        <v>0</v>
      </c>
      <c r="H49" s="395">
        <v>0</v>
      </c>
      <c r="I49" s="395">
        <v>1600000</v>
      </c>
      <c r="J49" s="148" t="s">
        <v>13</v>
      </c>
      <c r="K49" s="135"/>
      <c r="L49" s="139"/>
      <c r="M49" s="392"/>
      <c r="N49" s="149"/>
    </row>
    <row r="50" spans="1:14">
      <c r="A50" s="50"/>
      <c r="B50" s="125">
        <v>40445</v>
      </c>
      <c r="C50" s="130" t="s">
        <v>1526</v>
      </c>
      <c r="D50" s="81" t="s">
        <v>1527</v>
      </c>
      <c r="E50" s="104" t="s">
        <v>724</v>
      </c>
      <c r="F50" s="363" t="s">
        <v>1112</v>
      </c>
      <c r="G50" s="365">
        <v>0</v>
      </c>
      <c r="H50" s="395">
        <v>0</v>
      </c>
      <c r="I50" s="365">
        <v>2828000</v>
      </c>
      <c r="J50" s="144" t="s">
        <v>13</v>
      </c>
      <c r="K50" s="131"/>
      <c r="L50" s="94"/>
      <c r="M50" s="377"/>
      <c r="N50" s="145"/>
    </row>
    <row r="51" spans="1:14">
      <c r="A51" s="50"/>
      <c r="B51" s="93">
        <v>40445</v>
      </c>
      <c r="C51" s="130" t="s">
        <v>1528</v>
      </c>
      <c r="D51" s="81" t="s">
        <v>1529</v>
      </c>
      <c r="E51" s="104" t="s">
        <v>724</v>
      </c>
      <c r="F51" s="363" t="s">
        <v>1112</v>
      </c>
      <c r="G51" s="365">
        <v>0</v>
      </c>
      <c r="H51" s="395">
        <v>0</v>
      </c>
      <c r="I51" s="365">
        <v>350000</v>
      </c>
      <c r="J51" s="144" t="s">
        <v>13</v>
      </c>
      <c r="K51" s="131"/>
      <c r="L51" s="94"/>
      <c r="M51" s="377"/>
      <c r="N51" s="145"/>
    </row>
    <row r="52" spans="1:14">
      <c r="A52" s="50"/>
      <c r="B52" s="93">
        <v>40445</v>
      </c>
      <c r="C52" s="130" t="s">
        <v>1530</v>
      </c>
      <c r="D52" s="81" t="s">
        <v>1531</v>
      </c>
      <c r="E52" s="104" t="s">
        <v>948</v>
      </c>
      <c r="F52" s="363" t="s">
        <v>1112</v>
      </c>
      <c r="G52" s="365">
        <v>0</v>
      </c>
      <c r="H52" s="365">
        <v>0</v>
      </c>
      <c r="I52" s="365">
        <v>8044000</v>
      </c>
      <c r="J52" s="144" t="s">
        <v>13</v>
      </c>
      <c r="K52" s="131"/>
      <c r="L52" s="94"/>
      <c r="M52" s="377"/>
      <c r="N52" s="145"/>
    </row>
    <row r="53" spans="1:14">
      <c r="A53" s="117" t="s">
        <v>1447</v>
      </c>
      <c r="B53" s="178">
        <v>40450</v>
      </c>
      <c r="C53" s="134" t="s">
        <v>1536</v>
      </c>
      <c r="D53" s="393" t="s">
        <v>1537</v>
      </c>
      <c r="E53" s="531" t="s">
        <v>745</v>
      </c>
      <c r="F53" s="394" t="s">
        <v>395</v>
      </c>
      <c r="G53" s="395">
        <v>18000000</v>
      </c>
      <c r="H53" s="395">
        <v>4000000</v>
      </c>
      <c r="I53" s="147">
        <f>G53+H53</f>
        <v>22000000</v>
      </c>
      <c r="J53" s="148" t="s">
        <v>13</v>
      </c>
      <c r="K53" s="135"/>
      <c r="L53" s="139"/>
      <c r="M53" s="392"/>
      <c r="N53" s="149"/>
    </row>
    <row r="54" spans="1:14">
      <c r="A54" s="50" t="s">
        <v>1447</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c r="A55" s="50" t="s">
        <v>1447</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c r="A56" s="50" t="s">
        <v>1447</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c r="A61" s="50">
        <v>1</v>
      </c>
      <c r="B61" s="178">
        <v>40450</v>
      </c>
      <c r="C61" s="130" t="s">
        <v>1165</v>
      </c>
      <c r="D61" s="81" t="s">
        <v>1541</v>
      </c>
      <c r="E61" s="104" t="s">
        <v>740</v>
      </c>
      <c r="F61" s="359" t="s">
        <v>395</v>
      </c>
      <c r="G61" s="365">
        <v>54600000</v>
      </c>
      <c r="H61" s="365">
        <v>0</v>
      </c>
      <c r="I61" s="82">
        <f t="shared" si="1"/>
        <v>54600000</v>
      </c>
      <c r="J61" s="144" t="s">
        <v>13</v>
      </c>
      <c r="K61" s="131"/>
      <c r="L61" s="94"/>
      <c r="M61" s="377"/>
      <c r="N61" s="145"/>
    </row>
    <row r="62" spans="1:14">
      <c r="A62" s="50">
        <v>1</v>
      </c>
      <c r="B62" s="93">
        <v>40450</v>
      </c>
      <c r="C62" s="130" t="s">
        <v>245</v>
      </c>
      <c r="D62" s="81" t="s">
        <v>1103</v>
      </c>
      <c r="E62" s="104" t="s">
        <v>801</v>
      </c>
      <c r="F62" s="359" t="s">
        <v>395</v>
      </c>
      <c r="G62" s="365">
        <v>6245000</v>
      </c>
      <c r="H62" s="365">
        <v>0</v>
      </c>
      <c r="I62" s="82">
        <f t="shared" si="1"/>
        <v>6245000</v>
      </c>
      <c r="J62" s="144" t="s">
        <v>13</v>
      </c>
      <c r="K62" s="131"/>
      <c r="L62" s="94"/>
      <c r="M62" s="377"/>
      <c r="N62" s="145"/>
    </row>
    <row r="63" spans="1:14">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c r="A64" s="117"/>
      <c r="B64" s="93">
        <v>40450</v>
      </c>
      <c r="C64" s="471" t="s">
        <v>1543</v>
      </c>
      <c r="D64" s="472" t="s">
        <v>1544</v>
      </c>
      <c r="E64" s="473" t="s">
        <v>1045</v>
      </c>
      <c r="F64" s="474" t="s">
        <v>395</v>
      </c>
      <c r="G64" s="365">
        <v>0</v>
      </c>
      <c r="H64" s="365">
        <v>0</v>
      </c>
      <c r="I64" s="82">
        <v>5250000</v>
      </c>
      <c r="J64" s="112" t="s">
        <v>13</v>
      </c>
      <c r="K64" s="135"/>
      <c r="L64" s="139"/>
      <c r="M64" s="137"/>
      <c r="N64" s="136"/>
    </row>
    <row r="65" spans="1:14">
      <c r="A65" s="52"/>
      <c r="B65" s="178">
        <v>40450</v>
      </c>
      <c r="C65" s="369" t="s">
        <v>1545</v>
      </c>
      <c r="D65" s="370" t="s">
        <v>1546</v>
      </c>
      <c r="E65" s="371" t="s">
        <v>740</v>
      </c>
      <c r="F65" s="363" t="s">
        <v>1112</v>
      </c>
      <c r="G65" s="365">
        <v>0</v>
      </c>
      <c r="H65" s="365">
        <v>0</v>
      </c>
      <c r="I65" s="82">
        <v>7922000</v>
      </c>
      <c r="J65" s="119" t="s">
        <v>13</v>
      </c>
      <c r="K65" s="141"/>
      <c r="L65" s="120"/>
      <c r="M65" s="143"/>
      <c r="N65" s="142"/>
    </row>
    <row r="66" spans="1:14">
      <c r="A66" s="50"/>
      <c r="B66" s="93">
        <v>40450</v>
      </c>
      <c r="C66" s="130" t="s">
        <v>1547</v>
      </c>
      <c r="D66" s="81" t="s">
        <v>1548</v>
      </c>
      <c r="E66" s="104" t="s">
        <v>740</v>
      </c>
      <c r="F66" s="363" t="s">
        <v>1112</v>
      </c>
      <c r="G66" s="365">
        <v>0</v>
      </c>
      <c r="H66" s="365">
        <v>0</v>
      </c>
      <c r="I66" s="82">
        <v>3297000</v>
      </c>
      <c r="J66" s="144" t="s">
        <v>13</v>
      </c>
      <c r="K66" s="131"/>
      <c r="L66" s="94"/>
      <c r="M66" s="377"/>
      <c r="N66" s="145"/>
    </row>
    <row r="67" spans="1:14">
      <c r="A67" s="50"/>
      <c r="B67" s="93">
        <v>40450</v>
      </c>
      <c r="C67" s="130" t="s">
        <v>1549</v>
      </c>
      <c r="D67" s="81" t="s">
        <v>764</v>
      </c>
      <c r="E67" s="104" t="s">
        <v>85</v>
      </c>
      <c r="F67" s="363" t="s">
        <v>1112</v>
      </c>
      <c r="G67" s="365">
        <v>0</v>
      </c>
      <c r="H67" s="365">
        <v>0</v>
      </c>
      <c r="I67" s="82">
        <v>1709000</v>
      </c>
      <c r="J67" s="144" t="s">
        <v>13</v>
      </c>
      <c r="K67" s="131"/>
      <c r="L67" s="94"/>
      <c r="M67" s="377"/>
      <c r="N67" s="145"/>
    </row>
    <row r="68" spans="1:14">
      <c r="A68" s="117"/>
      <c r="B68" s="178">
        <v>40450</v>
      </c>
      <c r="C68" s="134" t="s">
        <v>1550</v>
      </c>
      <c r="D68" s="393" t="s">
        <v>14</v>
      </c>
      <c r="E68" s="531" t="s">
        <v>85</v>
      </c>
      <c r="F68" s="363" t="s">
        <v>1112</v>
      </c>
      <c r="G68" s="365">
        <v>0</v>
      </c>
      <c r="H68" s="365">
        <v>0</v>
      </c>
      <c r="I68" s="82">
        <v>14000</v>
      </c>
      <c r="J68" s="478" t="s">
        <v>13</v>
      </c>
      <c r="K68" s="135"/>
      <c r="L68" s="139"/>
      <c r="M68" s="392"/>
      <c r="N68" s="149"/>
    </row>
    <row r="69" spans="1:14">
      <c r="A69" s="50"/>
      <c r="B69" s="93">
        <v>40450</v>
      </c>
      <c r="C69" s="130" t="s">
        <v>1551</v>
      </c>
      <c r="D69" s="81" t="s">
        <v>1552</v>
      </c>
      <c r="E69" s="104" t="s">
        <v>85</v>
      </c>
      <c r="F69" s="363" t="s">
        <v>1112</v>
      </c>
      <c r="G69" s="365">
        <v>0</v>
      </c>
      <c r="H69" s="365">
        <v>0</v>
      </c>
      <c r="I69" s="82">
        <v>502000</v>
      </c>
      <c r="J69" s="144" t="s">
        <v>13</v>
      </c>
      <c r="K69" s="131"/>
      <c r="L69" s="94"/>
      <c r="M69" s="377"/>
      <c r="N69" s="145"/>
    </row>
    <row r="70" spans="1:14">
      <c r="A70" s="50"/>
      <c r="B70" s="178">
        <v>40450</v>
      </c>
      <c r="C70" s="130" t="s">
        <v>1553</v>
      </c>
      <c r="D70" s="81" t="s">
        <v>1554</v>
      </c>
      <c r="E70" s="104" t="s">
        <v>864</v>
      </c>
      <c r="F70" s="363" t="s">
        <v>1112</v>
      </c>
      <c r="G70" s="365">
        <v>0</v>
      </c>
      <c r="H70" s="365">
        <v>0</v>
      </c>
      <c r="I70" s="82">
        <v>2646000</v>
      </c>
      <c r="J70" s="144" t="s">
        <v>13</v>
      </c>
      <c r="K70" s="131"/>
      <c r="L70" s="94"/>
      <c r="M70" s="377"/>
      <c r="N70" s="145"/>
    </row>
    <row r="71" spans="1:14">
      <c r="A71" s="50"/>
      <c r="B71" s="93">
        <v>40450</v>
      </c>
      <c r="C71" s="130" t="s">
        <v>1555</v>
      </c>
      <c r="D71" s="81" t="s">
        <v>1556</v>
      </c>
      <c r="E71" s="104" t="s">
        <v>864</v>
      </c>
      <c r="F71" s="363" t="s">
        <v>1112</v>
      </c>
      <c r="G71" s="365">
        <v>0</v>
      </c>
      <c r="H71" s="365">
        <v>0</v>
      </c>
      <c r="I71" s="82">
        <v>6300000</v>
      </c>
      <c r="J71" s="144" t="s">
        <v>13</v>
      </c>
      <c r="K71" s="131"/>
      <c r="L71" s="94"/>
      <c r="M71" s="377"/>
      <c r="N71" s="145"/>
    </row>
    <row r="72" spans="1:14" s="106" customFormat="1" ht="28.5">
      <c r="A72" s="64"/>
      <c r="B72" s="1022">
        <v>40450</v>
      </c>
      <c r="C72" s="467" t="s">
        <v>2048</v>
      </c>
      <c r="D72" s="1026" t="s">
        <v>84</v>
      </c>
      <c r="E72" s="105" t="s">
        <v>85</v>
      </c>
      <c r="F72" s="543" t="s">
        <v>1112</v>
      </c>
      <c r="G72" s="544">
        <v>0</v>
      </c>
      <c r="H72" s="544">
        <v>0</v>
      </c>
      <c r="I72" s="86">
        <v>57000</v>
      </c>
      <c r="J72" s="150" t="s">
        <v>13</v>
      </c>
      <c r="K72" s="545"/>
      <c r="L72" s="99"/>
      <c r="M72" s="546"/>
      <c r="N72" s="547"/>
    </row>
    <row r="73" spans="1:14">
      <c r="A73" s="50"/>
      <c r="B73" s="93">
        <v>40450</v>
      </c>
      <c r="C73" s="130" t="s">
        <v>1557</v>
      </c>
      <c r="D73" s="81" t="s">
        <v>660</v>
      </c>
      <c r="E73" s="104" t="s">
        <v>722</v>
      </c>
      <c r="F73" s="363" t="s">
        <v>1112</v>
      </c>
      <c r="G73" s="365">
        <v>0</v>
      </c>
      <c r="H73" s="365">
        <v>0</v>
      </c>
      <c r="I73" s="82">
        <v>325000</v>
      </c>
      <c r="J73" s="144" t="s">
        <v>13</v>
      </c>
      <c r="K73" s="131"/>
      <c r="L73" s="94"/>
      <c r="M73" s="377"/>
      <c r="N73" s="145"/>
    </row>
    <row r="74" spans="1:14">
      <c r="A74" s="50"/>
      <c r="B74" s="178">
        <v>40450</v>
      </c>
      <c r="C74" s="130" t="s">
        <v>1558</v>
      </c>
      <c r="D74" s="81" t="s">
        <v>1559</v>
      </c>
      <c r="E74" s="104" t="s">
        <v>843</v>
      </c>
      <c r="F74" s="363" t="s">
        <v>1112</v>
      </c>
      <c r="G74" s="365">
        <v>0</v>
      </c>
      <c r="H74" s="365">
        <v>0</v>
      </c>
      <c r="I74" s="82">
        <v>7000</v>
      </c>
      <c r="J74" s="144" t="s">
        <v>13</v>
      </c>
      <c r="K74" s="131"/>
      <c r="L74" s="94"/>
      <c r="M74" s="377"/>
      <c r="N74" s="145"/>
    </row>
    <row r="75" spans="1:14">
      <c r="A75" s="117"/>
      <c r="B75" s="93">
        <v>40450</v>
      </c>
      <c r="C75" s="134" t="s">
        <v>1560</v>
      </c>
      <c r="D75" s="393" t="s">
        <v>1561</v>
      </c>
      <c r="E75" s="531" t="s">
        <v>722</v>
      </c>
      <c r="F75" s="363" t="s">
        <v>1112</v>
      </c>
      <c r="G75" s="365">
        <v>0</v>
      </c>
      <c r="H75" s="365">
        <v>0</v>
      </c>
      <c r="I75" s="82">
        <v>450000</v>
      </c>
      <c r="J75" s="148" t="s">
        <v>13</v>
      </c>
      <c r="K75" s="135"/>
      <c r="L75" s="139"/>
      <c r="M75" s="392"/>
      <c r="N75" s="149"/>
    </row>
    <row r="76" spans="1:14">
      <c r="A76" s="50"/>
      <c r="B76" s="178">
        <v>40450</v>
      </c>
      <c r="C76" s="130" t="s">
        <v>1562</v>
      </c>
      <c r="D76" s="81" t="s">
        <v>1563</v>
      </c>
      <c r="E76" s="104" t="s">
        <v>806</v>
      </c>
      <c r="F76" s="363" t="s">
        <v>1112</v>
      </c>
      <c r="G76" s="365">
        <v>0</v>
      </c>
      <c r="H76" s="365">
        <v>0</v>
      </c>
      <c r="I76" s="82">
        <v>3260000</v>
      </c>
      <c r="J76" s="144" t="s">
        <v>13</v>
      </c>
      <c r="K76" s="131"/>
      <c r="L76" s="94"/>
      <c r="M76" s="377"/>
      <c r="N76" s="145"/>
    </row>
    <row r="77" spans="1:14">
      <c r="A77" s="50"/>
      <c r="B77" s="178">
        <v>40450</v>
      </c>
      <c r="C77" s="130" t="s">
        <v>1564</v>
      </c>
      <c r="D77" s="81" t="s">
        <v>582</v>
      </c>
      <c r="E77" s="104" t="s">
        <v>1565</v>
      </c>
      <c r="F77" s="363" t="s">
        <v>1112</v>
      </c>
      <c r="G77" s="365">
        <v>0</v>
      </c>
      <c r="H77" s="365">
        <v>0</v>
      </c>
      <c r="I77" s="82">
        <v>1091000</v>
      </c>
      <c r="J77" s="144" t="s">
        <v>13</v>
      </c>
      <c r="K77" s="131"/>
      <c r="L77" s="94"/>
      <c r="M77" s="377"/>
      <c r="N77" s="145"/>
    </row>
    <row r="78" spans="1:14">
      <c r="A78" s="117"/>
      <c r="B78" s="93">
        <v>40450</v>
      </c>
      <c r="C78" s="134" t="s">
        <v>1566</v>
      </c>
      <c r="D78" s="393" t="s">
        <v>419</v>
      </c>
      <c r="E78" s="531" t="s">
        <v>445</v>
      </c>
      <c r="F78" s="363" t="s">
        <v>1112</v>
      </c>
      <c r="G78" s="365">
        <v>0</v>
      </c>
      <c r="H78" s="365">
        <v>0</v>
      </c>
      <c r="I78" s="82">
        <v>1000000</v>
      </c>
      <c r="J78" s="148" t="s">
        <v>13</v>
      </c>
      <c r="K78" s="135"/>
      <c r="L78" s="139"/>
      <c r="M78" s="392"/>
      <c r="N78" s="149"/>
    </row>
    <row r="79" spans="1:14">
      <c r="A79" s="50"/>
      <c r="B79" s="178">
        <v>40450</v>
      </c>
      <c r="C79" s="130" t="s">
        <v>1567</v>
      </c>
      <c r="D79" s="81" t="s">
        <v>84</v>
      </c>
      <c r="E79" s="104" t="s">
        <v>85</v>
      </c>
      <c r="F79" s="363" t="s">
        <v>1112</v>
      </c>
      <c r="G79" s="365">
        <v>0</v>
      </c>
      <c r="H79" s="365">
        <v>0</v>
      </c>
      <c r="I79" s="82">
        <v>295000</v>
      </c>
      <c r="J79" s="144" t="s">
        <v>13</v>
      </c>
      <c r="K79" s="131"/>
      <c r="L79" s="94"/>
      <c r="M79" s="377"/>
      <c r="N79" s="145"/>
    </row>
    <row r="80" spans="1:14">
      <c r="A80" s="50"/>
      <c r="B80" s="93">
        <v>40450</v>
      </c>
      <c r="C80" s="130" t="s">
        <v>1568</v>
      </c>
      <c r="D80" s="81" t="s">
        <v>1569</v>
      </c>
      <c r="E80" s="104" t="s">
        <v>806</v>
      </c>
      <c r="F80" s="363" t="s">
        <v>1112</v>
      </c>
      <c r="G80" s="365">
        <v>0</v>
      </c>
      <c r="H80" s="365">
        <v>0</v>
      </c>
      <c r="I80" s="82">
        <v>1100000</v>
      </c>
      <c r="J80" s="144" t="s">
        <v>13</v>
      </c>
      <c r="K80" s="131"/>
      <c r="L80" s="94"/>
      <c r="M80" s="377"/>
      <c r="N80" s="145"/>
    </row>
    <row r="81" spans="1:14">
      <c r="A81" s="50"/>
      <c r="B81" s="178">
        <v>40450</v>
      </c>
      <c r="C81" s="130" t="s">
        <v>1570</v>
      </c>
      <c r="D81" s="81" t="s">
        <v>951</v>
      </c>
      <c r="E81" s="104" t="s">
        <v>952</v>
      </c>
      <c r="F81" s="363" t="s">
        <v>1112</v>
      </c>
      <c r="G81" s="365">
        <v>0</v>
      </c>
      <c r="H81" s="365">
        <v>0</v>
      </c>
      <c r="I81" s="82">
        <v>1522000</v>
      </c>
      <c r="J81" s="144" t="s">
        <v>13</v>
      </c>
      <c r="K81" s="131"/>
      <c r="L81" s="94"/>
      <c r="M81" s="377"/>
      <c r="N81" s="145"/>
    </row>
    <row r="82" spans="1:14">
      <c r="A82" s="50"/>
      <c r="B82" s="93">
        <v>40450</v>
      </c>
      <c r="C82" s="130" t="s">
        <v>1571</v>
      </c>
      <c r="D82" s="81" t="s">
        <v>1572</v>
      </c>
      <c r="E82" s="104" t="s">
        <v>724</v>
      </c>
      <c r="F82" s="363" t="s">
        <v>1112</v>
      </c>
      <c r="G82" s="365">
        <v>0</v>
      </c>
      <c r="H82" s="365">
        <v>0</v>
      </c>
      <c r="I82" s="82">
        <v>30000</v>
      </c>
      <c r="J82" s="144" t="s">
        <v>13</v>
      </c>
      <c r="K82" s="131"/>
      <c r="L82" s="94"/>
      <c r="M82" s="377"/>
      <c r="N82" s="145"/>
    </row>
    <row r="83" spans="1:14" s="1050" customFormat="1">
      <c r="A83" s="117">
        <v>5</v>
      </c>
      <c r="B83" s="178">
        <v>40450</v>
      </c>
      <c r="C83" s="134" t="s">
        <v>1573</v>
      </c>
      <c r="D83" s="393" t="s">
        <v>1574</v>
      </c>
      <c r="E83" s="531" t="s">
        <v>445</v>
      </c>
      <c r="F83" s="363" t="s">
        <v>1112</v>
      </c>
      <c r="G83" s="365">
        <v>0</v>
      </c>
      <c r="H83" s="365">
        <v>0</v>
      </c>
      <c r="I83" s="82">
        <v>350000</v>
      </c>
      <c r="J83" s="148" t="s">
        <v>13</v>
      </c>
      <c r="K83" s="1045">
        <v>41009</v>
      </c>
      <c r="L83" s="139">
        <v>5</v>
      </c>
      <c r="M83" s="392">
        <v>350000</v>
      </c>
      <c r="N83" s="149">
        <v>0</v>
      </c>
    </row>
    <row r="84" spans="1:14">
      <c r="A84" s="117"/>
      <c r="B84" s="93">
        <v>40450</v>
      </c>
      <c r="C84" s="134" t="s">
        <v>1575</v>
      </c>
      <c r="D84" s="393" t="s">
        <v>853</v>
      </c>
      <c r="E84" s="531" t="s">
        <v>763</v>
      </c>
      <c r="F84" s="363" t="s">
        <v>1112</v>
      </c>
      <c r="G84" s="365">
        <v>0</v>
      </c>
      <c r="H84" s="365">
        <v>0</v>
      </c>
      <c r="I84" s="82">
        <v>100000</v>
      </c>
      <c r="J84" s="148" t="s">
        <v>13</v>
      </c>
      <c r="K84" s="135"/>
      <c r="L84" s="139"/>
      <c r="M84" s="392"/>
      <c r="N84" s="149"/>
    </row>
    <row r="85" spans="1:14">
      <c r="A85" s="50"/>
      <c r="B85" s="178">
        <v>40450</v>
      </c>
      <c r="C85" s="130" t="s">
        <v>1599</v>
      </c>
      <c r="D85" s="81" t="s">
        <v>1576</v>
      </c>
      <c r="E85" s="104" t="s">
        <v>948</v>
      </c>
      <c r="F85" s="363" t="s">
        <v>1112</v>
      </c>
      <c r="G85" s="365">
        <v>0</v>
      </c>
      <c r="H85" s="365">
        <v>0</v>
      </c>
      <c r="I85" s="82">
        <v>9278000</v>
      </c>
      <c r="J85" s="144" t="s">
        <v>13</v>
      </c>
      <c r="K85" s="131"/>
      <c r="L85" s="94"/>
      <c r="M85" s="377"/>
      <c r="N85" s="145"/>
    </row>
    <row r="86" spans="1:14">
      <c r="A86" s="50"/>
      <c r="B86" s="93">
        <v>40450</v>
      </c>
      <c r="C86" s="130" t="s">
        <v>1577</v>
      </c>
      <c r="D86" s="81" t="s">
        <v>727</v>
      </c>
      <c r="E86" s="104" t="s">
        <v>724</v>
      </c>
      <c r="F86" s="363" t="s">
        <v>1112</v>
      </c>
      <c r="G86" s="365">
        <v>0</v>
      </c>
      <c r="H86" s="365">
        <v>0</v>
      </c>
      <c r="I86" s="82">
        <v>100000</v>
      </c>
      <c r="J86" s="144" t="s">
        <v>13</v>
      </c>
      <c r="K86" s="131"/>
      <c r="L86" s="94"/>
      <c r="M86" s="377"/>
      <c r="N86" s="145"/>
    </row>
    <row r="87" spans="1:14">
      <c r="A87" s="50"/>
      <c r="B87" s="178">
        <v>40450</v>
      </c>
      <c r="C87" s="130" t="s">
        <v>1578</v>
      </c>
      <c r="D87" s="81" t="s">
        <v>1468</v>
      </c>
      <c r="E87" s="104" t="s">
        <v>776</v>
      </c>
      <c r="F87" s="363" t="s">
        <v>1112</v>
      </c>
      <c r="G87" s="365">
        <v>0</v>
      </c>
      <c r="H87" s="365">
        <v>0</v>
      </c>
      <c r="I87" s="82">
        <v>1229000</v>
      </c>
      <c r="J87" s="144" t="s">
        <v>13</v>
      </c>
      <c r="K87" s="131"/>
      <c r="L87" s="94"/>
      <c r="M87" s="377"/>
      <c r="N87" s="145"/>
    </row>
    <row r="88" spans="1:14">
      <c r="A88" s="50"/>
      <c r="B88" s="93">
        <v>40450</v>
      </c>
      <c r="C88" s="130" t="s">
        <v>1579</v>
      </c>
      <c r="D88" s="81" t="s">
        <v>1580</v>
      </c>
      <c r="E88" s="104" t="s">
        <v>1045</v>
      </c>
      <c r="F88" s="363" t="s">
        <v>1112</v>
      </c>
      <c r="G88" s="365">
        <v>0</v>
      </c>
      <c r="H88" s="365">
        <v>0</v>
      </c>
      <c r="I88" s="82">
        <v>31000</v>
      </c>
      <c r="J88" s="144" t="s">
        <v>13</v>
      </c>
      <c r="K88" s="131"/>
      <c r="L88" s="94"/>
      <c r="M88" s="377"/>
      <c r="N88" s="145"/>
    </row>
    <row r="89" spans="1:14">
      <c r="A89" s="50"/>
      <c r="B89" s="93">
        <v>40450</v>
      </c>
      <c r="C89" s="130" t="s">
        <v>1581</v>
      </c>
      <c r="D89" s="81" t="s">
        <v>1582</v>
      </c>
      <c r="E89" s="104" t="s">
        <v>352</v>
      </c>
      <c r="F89" s="363" t="s">
        <v>1112</v>
      </c>
      <c r="G89" s="365">
        <v>0</v>
      </c>
      <c r="H89" s="365">
        <v>0</v>
      </c>
      <c r="I89" s="82">
        <v>698000</v>
      </c>
      <c r="J89" s="144" t="s">
        <v>13</v>
      </c>
      <c r="K89" s="131"/>
      <c r="L89" s="94"/>
      <c r="M89" s="377"/>
      <c r="N89" s="145"/>
    </row>
    <row r="90" spans="1:14" ht="17.25" thickBot="1">
      <c r="A90" s="4"/>
      <c r="B90" s="6">
        <v>40451</v>
      </c>
      <c r="C90" s="151" t="s">
        <v>1584</v>
      </c>
      <c r="D90" s="152" t="s">
        <v>944</v>
      </c>
      <c r="E90" s="153" t="s">
        <v>85</v>
      </c>
      <c r="F90" s="539" t="s">
        <v>1112</v>
      </c>
      <c r="G90" s="540">
        <v>0</v>
      </c>
      <c r="H90" s="540">
        <v>0</v>
      </c>
      <c r="I90" s="154">
        <v>300000</v>
      </c>
      <c r="J90" s="155" t="s">
        <v>13</v>
      </c>
      <c r="K90" s="479"/>
      <c r="L90" s="158"/>
      <c r="M90" s="480"/>
      <c r="N90" s="481"/>
    </row>
    <row r="91" spans="1:14">
      <c r="C91" s="160"/>
      <c r="F91" s="1053"/>
      <c r="G91" s="1053"/>
      <c r="H91" s="1053"/>
      <c r="J91" s="1052"/>
      <c r="K91" s="1052"/>
    </row>
    <row r="92" spans="1:14" ht="18" customHeight="1" thickBot="1">
      <c r="F92" s="1053"/>
      <c r="G92" s="1051"/>
      <c r="H92" s="1051" t="s">
        <v>1449</v>
      </c>
      <c r="I92" s="325">
        <f>SUM(I5:I90)</f>
        <v>570073000</v>
      </c>
      <c r="J92" s="165"/>
      <c r="K92" s="347" t="s">
        <v>1450</v>
      </c>
      <c r="L92" s="347"/>
      <c r="M92" s="347"/>
      <c r="N92" s="1055">
        <f>SUM(M5:M90)</f>
        <v>350000</v>
      </c>
    </row>
    <row r="93" spans="1:14" ht="16.5" customHeight="1" thickTop="1">
      <c r="F93" s="1053"/>
      <c r="G93" s="1053"/>
      <c r="H93" s="1053"/>
      <c r="J93" s="1052"/>
      <c r="K93" s="1503"/>
      <c r="L93" s="1503"/>
      <c r="M93" s="1503"/>
      <c r="N93" s="1503"/>
    </row>
    <row r="94" spans="1:14" ht="16.5" customHeight="1" thickBot="1">
      <c r="F94" s="1502" t="s">
        <v>1451</v>
      </c>
      <c r="G94" s="1502"/>
      <c r="H94" s="1502"/>
      <c r="I94" s="1502"/>
      <c r="J94" s="1502"/>
      <c r="K94" s="1502"/>
      <c r="L94" s="340"/>
      <c r="M94" s="1054">
        <f>I92-N92</f>
        <v>569723000</v>
      </c>
      <c r="N94" s="348"/>
    </row>
    <row r="95" spans="1:14" ht="16.5" customHeight="1" thickTop="1">
      <c r="F95" s="1051"/>
      <c r="G95" s="1051"/>
      <c r="H95" s="1051"/>
      <c r="I95" s="1051"/>
      <c r="J95" s="1051"/>
      <c r="K95" s="1051"/>
      <c r="L95" s="223"/>
      <c r="M95" s="315"/>
    </row>
    <row r="96" spans="1:14" ht="16.5" customHeight="1">
      <c r="A96" s="1597" t="s">
        <v>1455</v>
      </c>
      <c r="B96" s="1597"/>
      <c r="C96" s="1597"/>
      <c r="D96" s="1597"/>
      <c r="E96" s="1597"/>
      <c r="F96" s="1597"/>
      <c r="G96" s="1597"/>
      <c r="H96" s="1597"/>
      <c r="I96" s="1597"/>
      <c r="J96" s="1597"/>
      <c r="K96" s="1597"/>
      <c r="L96" s="1597"/>
      <c r="M96" s="1597"/>
      <c r="N96" s="1597"/>
    </row>
    <row r="97" spans="1:14" ht="16.5" customHeight="1">
      <c r="A97" s="1597" t="s">
        <v>1452</v>
      </c>
      <c r="B97" s="1597"/>
      <c r="C97" s="1597"/>
      <c r="D97" s="1597"/>
      <c r="E97" s="1597"/>
      <c r="F97" s="1597"/>
      <c r="G97" s="1597"/>
      <c r="H97" s="1597"/>
      <c r="I97" s="1597"/>
      <c r="J97" s="1597"/>
      <c r="K97" s="1597"/>
      <c r="L97" s="1597"/>
      <c r="M97" s="1597"/>
      <c r="N97" s="1597"/>
    </row>
    <row r="98" spans="1:14" ht="16.5" customHeight="1">
      <c r="A98" s="1597" t="s">
        <v>1480</v>
      </c>
      <c r="B98" s="1597"/>
      <c r="C98" s="1597"/>
      <c r="D98" s="1597"/>
      <c r="E98" s="1597"/>
      <c r="F98" s="1597"/>
      <c r="G98" s="1597"/>
      <c r="H98" s="1597"/>
      <c r="I98" s="1597"/>
      <c r="J98" s="1597"/>
      <c r="K98" s="1597"/>
      <c r="L98" s="1597"/>
      <c r="M98" s="1597"/>
      <c r="N98" s="1597"/>
    </row>
    <row r="99" spans="1:14" ht="29.25" customHeight="1">
      <c r="A99" s="1516" t="s">
        <v>1981</v>
      </c>
      <c r="B99" s="1516"/>
      <c r="C99" s="1516"/>
      <c r="D99" s="1516"/>
      <c r="E99" s="1516"/>
      <c r="F99" s="1516"/>
      <c r="G99" s="1516"/>
      <c r="H99" s="1516"/>
      <c r="I99" s="1516"/>
      <c r="J99" s="1516"/>
      <c r="K99" s="1516"/>
      <c r="L99" s="1516"/>
      <c r="M99" s="1516"/>
      <c r="N99" s="1516"/>
    </row>
    <row r="100" spans="1:14" ht="14.25">
      <c r="A100" s="1597" t="s">
        <v>2016</v>
      </c>
      <c r="B100" s="1597"/>
      <c r="C100" s="1597"/>
      <c r="D100" s="1597"/>
      <c r="E100" s="1597"/>
      <c r="F100" s="1597"/>
      <c r="G100" s="1597"/>
      <c r="H100" s="1597"/>
      <c r="I100" s="1597"/>
      <c r="J100" s="1597"/>
      <c r="K100" s="1597"/>
      <c r="L100" s="1597"/>
      <c r="M100" s="1597"/>
      <c r="N100" s="1597"/>
    </row>
    <row r="101" spans="1:14" s="1050" customFormat="1" ht="14.25">
      <c r="A101" s="1597" t="s">
        <v>2045</v>
      </c>
      <c r="B101" s="1597"/>
      <c r="C101" s="1597"/>
      <c r="D101" s="1597"/>
      <c r="E101" s="1597"/>
      <c r="F101" s="1597"/>
      <c r="G101" s="1597"/>
      <c r="H101" s="1597"/>
      <c r="I101" s="1597"/>
      <c r="J101" s="1597"/>
      <c r="K101" s="1597"/>
      <c r="L101" s="1597"/>
      <c r="M101" s="1597"/>
      <c r="N101" s="1597"/>
    </row>
    <row r="135" spans="2:258" s="938" customFormat="1" ht="14.25" customHeight="1">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99:N99"/>
    <mergeCell ref="K93:N93"/>
    <mergeCell ref="F94:K94"/>
    <mergeCell ref="A96:N96"/>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20" customWidth="1"/>
    <col min="2" max="2" width="12.140625" style="1120" customWidth="1"/>
    <col min="3" max="3" width="12.85546875" style="1120" customWidth="1"/>
    <col min="4" max="4" width="18.7109375" style="1173" bestFit="1" customWidth="1"/>
    <col min="5" max="5" width="18.42578125" style="1173" customWidth="1"/>
    <col min="6" max="6" width="26.42578125" style="1120" customWidth="1"/>
    <col min="7" max="7" width="21.85546875" style="1120" customWidth="1"/>
    <col min="8" max="8" width="12.5703125" style="7" customWidth="1"/>
    <col min="9" max="9" width="5" style="7" customWidth="1"/>
    <col min="10" max="10" width="16.7109375" style="1120" customWidth="1"/>
    <col min="11" max="11" width="28.28515625" style="1120" customWidth="1"/>
    <col min="12" max="12" width="19" style="1120" customWidth="1"/>
    <col min="13" max="13" width="9" style="1120" customWidth="1"/>
    <col min="14" max="14" width="4.28515625" style="1120" customWidth="1"/>
    <col min="15" max="15" width="17.42578125" style="1120" customWidth="1"/>
    <col min="16" max="16" width="6.85546875" style="1120" customWidth="1"/>
    <col min="17" max="17" width="17.5703125" style="1120" customWidth="1"/>
    <col min="18" max="18" width="18.42578125" style="1120" customWidth="1"/>
    <col min="19" max="19" width="12.5703125" style="1120" customWidth="1"/>
    <col min="20" max="20" width="32.42578125" style="1120" customWidth="1"/>
    <col min="21" max="21" width="25.140625" style="1120" customWidth="1"/>
    <col min="22" max="22" width="19" style="1120" customWidth="1"/>
    <col min="23" max="23" width="19.28515625" style="1120" customWidth="1"/>
    <col min="24" max="24" width="17.28515625" style="1120" bestFit="1" customWidth="1"/>
    <col min="25" max="16384" width="9.140625" style="1120"/>
  </cols>
  <sheetData>
    <row r="1" spans="1:23" ht="15">
      <c r="A1" s="1776" t="s">
        <v>325</v>
      </c>
      <c r="B1" s="1776"/>
      <c r="C1" s="1776"/>
      <c r="D1" s="1776"/>
      <c r="E1" s="1776"/>
      <c r="F1" s="1776"/>
      <c r="G1" s="1776"/>
      <c r="H1" s="1776"/>
      <c r="I1" s="1776"/>
      <c r="J1" s="1776"/>
      <c r="K1" s="1776"/>
      <c r="L1" s="1776"/>
      <c r="M1" s="1776"/>
      <c r="N1" s="1776"/>
      <c r="O1" s="1776"/>
      <c r="P1" s="1776"/>
      <c r="Q1" s="1776"/>
      <c r="R1" s="1776"/>
      <c r="S1" s="1776"/>
      <c r="T1" s="1776"/>
      <c r="U1" s="1776"/>
      <c r="V1" s="1776"/>
    </row>
    <row r="2" spans="1:23" ht="15">
      <c r="A2" s="1776"/>
      <c r="B2" s="1776"/>
      <c r="C2" s="1776"/>
      <c r="D2" s="1776"/>
      <c r="E2" s="1776"/>
      <c r="F2" s="1776"/>
      <c r="G2" s="1776"/>
      <c r="H2" s="1776"/>
      <c r="I2" s="1776"/>
      <c r="J2" s="1776"/>
      <c r="K2" s="1776"/>
      <c r="L2" s="1776"/>
      <c r="M2" s="1776"/>
      <c r="N2" s="1776"/>
      <c r="O2" s="1776"/>
      <c r="P2" s="1776"/>
      <c r="Q2" s="1776"/>
      <c r="R2" s="1776"/>
      <c r="S2" s="1776"/>
      <c r="T2" s="1776"/>
      <c r="U2" s="1776"/>
      <c r="V2" s="1776"/>
    </row>
    <row r="3" spans="1:23" s="1777" customFormat="1" ht="15.75" thickBot="1"/>
    <row r="4" spans="1:23" ht="15" customHeight="1">
      <c r="A4" s="1778"/>
      <c r="B4" s="1781" t="s">
        <v>1260</v>
      </c>
      <c r="C4" s="1782"/>
      <c r="D4" s="1782"/>
      <c r="E4" s="1782"/>
      <c r="F4" s="1782"/>
      <c r="G4" s="1782"/>
      <c r="H4" s="1782"/>
      <c r="I4" s="1783"/>
      <c r="J4" s="1787" t="s">
        <v>1259</v>
      </c>
      <c r="K4" s="1788"/>
      <c r="L4" s="1788"/>
      <c r="M4" s="1788"/>
      <c r="N4" s="1789"/>
      <c r="O4" s="1770" t="s">
        <v>1258</v>
      </c>
      <c r="P4" s="1771"/>
      <c r="Q4" s="1771"/>
      <c r="R4" s="1772"/>
      <c r="S4" s="1770" t="s">
        <v>1257</v>
      </c>
      <c r="T4" s="1771"/>
      <c r="U4" s="1771"/>
      <c r="V4" s="1771"/>
      <c r="W4" s="1772"/>
    </row>
    <row r="5" spans="1:23" ht="14.25" customHeight="1">
      <c r="A5" s="1779"/>
      <c r="B5" s="1784"/>
      <c r="C5" s="1785"/>
      <c r="D5" s="1785"/>
      <c r="E5" s="1785"/>
      <c r="F5" s="1785"/>
      <c r="G5" s="1785"/>
      <c r="H5" s="1785"/>
      <c r="I5" s="1786"/>
      <c r="J5" s="1790"/>
      <c r="K5" s="1791"/>
      <c r="L5" s="1791"/>
      <c r="M5" s="1791"/>
      <c r="N5" s="1792"/>
      <c r="O5" s="1773"/>
      <c r="P5" s="1774"/>
      <c r="Q5" s="1774"/>
      <c r="R5" s="1775"/>
      <c r="S5" s="1773"/>
      <c r="T5" s="1774"/>
      <c r="U5" s="1774"/>
      <c r="V5" s="1774"/>
      <c r="W5" s="1775"/>
    </row>
    <row r="6" spans="1:23" ht="15" customHeight="1">
      <c r="A6" s="1779"/>
      <c r="B6" s="1793" t="s">
        <v>1256</v>
      </c>
      <c r="C6" s="1793" t="s">
        <v>2</v>
      </c>
      <c r="D6" s="1810" t="s">
        <v>328</v>
      </c>
      <c r="E6" s="1813" t="s">
        <v>327</v>
      </c>
      <c r="F6" s="1816" t="s">
        <v>1255</v>
      </c>
      <c r="G6" s="1813" t="s">
        <v>1254</v>
      </c>
      <c r="H6" s="1795" t="s">
        <v>10</v>
      </c>
      <c r="I6" s="1807"/>
      <c r="J6" s="1726" t="s">
        <v>1067</v>
      </c>
      <c r="K6" s="1804" t="s">
        <v>1250</v>
      </c>
      <c r="L6" s="1804" t="s">
        <v>1254</v>
      </c>
      <c r="M6" s="1795" t="s">
        <v>10</v>
      </c>
      <c r="N6" s="1807"/>
      <c r="O6" s="1752" t="s">
        <v>1253</v>
      </c>
      <c r="P6" s="1755"/>
      <c r="Q6" s="1758" t="s">
        <v>1252</v>
      </c>
      <c r="R6" s="1752" t="s">
        <v>1251</v>
      </c>
      <c r="S6" s="1752" t="s">
        <v>2</v>
      </c>
      <c r="T6" s="1795" t="s">
        <v>1250</v>
      </c>
      <c r="U6" s="1798" t="s">
        <v>1249</v>
      </c>
      <c r="V6" s="1801" t="s">
        <v>1011</v>
      </c>
      <c r="W6" s="1767" t="s">
        <v>1248</v>
      </c>
    </row>
    <row r="7" spans="1:23" ht="15" customHeight="1">
      <c r="A7" s="1779"/>
      <c r="B7" s="1794"/>
      <c r="C7" s="1794"/>
      <c r="D7" s="1811"/>
      <c r="E7" s="1814"/>
      <c r="F7" s="1817"/>
      <c r="G7" s="1814"/>
      <c r="H7" s="1796"/>
      <c r="I7" s="1808"/>
      <c r="J7" s="1727"/>
      <c r="K7" s="1805"/>
      <c r="L7" s="1805"/>
      <c r="M7" s="1796"/>
      <c r="N7" s="1808"/>
      <c r="O7" s="1753"/>
      <c r="P7" s="1756"/>
      <c r="Q7" s="1759"/>
      <c r="R7" s="1753"/>
      <c r="S7" s="1753"/>
      <c r="T7" s="1796"/>
      <c r="U7" s="1799"/>
      <c r="V7" s="1802"/>
      <c r="W7" s="1768"/>
    </row>
    <row r="8" spans="1:23" ht="15" customHeight="1" thickBot="1">
      <c r="A8" s="1780"/>
      <c r="B8" s="1546"/>
      <c r="C8" s="1546"/>
      <c r="D8" s="1812"/>
      <c r="E8" s="1815"/>
      <c r="F8" s="1818"/>
      <c r="G8" s="1815"/>
      <c r="H8" s="1797"/>
      <c r="I8" s="1809"/>
      <c r="J8" s="1728"/>
      <c r="K8" s="1806"/>
      <c r="L8" s="1806"/>
      <c r="M8" s="1797"/>
      <c r="N8" s="1809"/>
      <c r="O8" s="1754"/>
      <c r="P8" s="1757"/>
      <c r="Q8" s="1760"/>
      <c r="R8" s="1754"/>
      <c r="S8" s="1754"/>
      <c r="T8" s="1797"/>
      <c r="U8" s="1800"/>
      <c r="V8" s="1803"/>
      <c r="W8" s="1769"/>
    </row>
    <row r="9" spans="1:23" ht="28.5">
      <c r="A9" s="1729" t="s">
        <v>1618</v>
      </c>
      <c r="B9" s="1732" t="s">
        <v>1244</v>
      </c>
      <c r="C9" s="617">
        <v>39811</v>
      </c>
      <c r="D9" s="1172" t="s">
        <v>86</v>
      </c>
      <c r="E9" s="1135" t="s">
        <v>1246</v>
      </c>
      <c r="F9" s="618" t="s">
        <v>335</v>
      </c>
      <c r="G9" s="38">
        <v>5000000000</v>
      </c>
      <c r="H9" s="619" t="s">
        <v>322</v>
      </c>
      <c r="I9" s="620"/>
      <c r="J9" s="621">
        <v>40177</v>
      </c>
      <c r="K9" s="622" t="s">
        <v>1340</v>
      </c>
      <c r="L9" s="38">
        <v>5000000000</v>
      </c>
      <c r="M9" s="623" t="s">
        <v>334</v>
      </c>
      <c r="N9" s="624"/>
      <c r="O9" s="1761" t="s">
        <v>1618</v>
      </c>
      <c r="P9" s="1749" t="s">
        <v>1339</v>
      </c>
      <c r="Q9" s="1751" t="s">
        <v>1338</v>
      </c>
      <c r="R9" s="1723">
        <v>5937500000</v>
      </c>
      <c r="S9" s="1742"/>
      <c r="T9" s="1744"/>
      <c r="U9" s="1745"/>
      <c r="V9" s="1747"/>
      <c r="W9" s="818"/>
    </row>
    <row r="10" spans="1:23" ht="14.25" customHeight="1">
      <c r="A10" s="1730"/>
      <c r="B10" s="1661"/>
      <c r="C10" s="1624">
        <v>39954</v>
      </c>
      <c r="D10" s="1632" t="s">
        <v>86</v>
      </c>
      <c r="E10" s="1721" t="s">
        <v>1246</v>
      </c>
      <c r="F10" s="1722" t="s">
        <v>1247</v>
      </c>
      <c r="G10" s="1618">
        <v>7500000000</v>
      </c>
      <c r="H10" s="1725" t="s">
        <v>322</v>
      </c>
      <c r="I10" s="1674">
        <v>22</v>
      </c>
      <c r="J10" s="1677">
        <v>40177</v>
      </c>
      <c r="K10" s="1680" t="s">
        <v>1619</v>
      </c>
      <c r="L10" s="1657">
        <v>3000000000</v>
      </c>
      <c r="M10" s="1686" t="s">
        <v>334</v>
      </c>
      <c r="N10" s="1736"/>
      <c r="O10" s="1762"/>
      <c r="P10" s="1750"/>
      <c r="Q10" s="1450"/>
      <c r="R10" s="1724"/>
      <c r="S10" s="1743"/>
      <c r="T10" s="1735"/>
      <c r="U10" s="1746"/>
      <c r="V10" s="1748"/>
      <c r="W10" s="817"/>
    </row>
    <row r="11" spans="1:23" ht="28.5" customHeight="1">
      <c r="A11" s="1730"/>
      <c r="B11" s="1661"/>
      <c r="C11" s="1624"/>
      <c r="D11" s="1632"/>
      <c r="E11" s="1721"/>
      <c r="F11" s="1722"/>
      <c r="G11" s="1618"/>
      <c r="H11" s="1725"/>
      <c r="I11" s="1676"/>
      <c r="J11" s="1679"/>
      <c r="K11" s="1682"/>
      <c r="L11" s="1659"/>
      <c r="M11" s="1688"/>
      <c r="N11" s="1737"/>
      <c r="O11" s="1738" t="s">
        <v>1618</v>
      </c>
      <c r="P11" s="1667" t="s">
        <v>1982</v>
      </c>
      <c r="Q11" s="1653" t="s">
        <v>1242</v>
      </c>
      <c r="R11" s="1763">
        <v>0.73799999999999999</v>
      </c>
      <c r="S11" s="1765"/>
      <c r="T11" s="1734"/>
      <c r="U11" s="1766"/>
      <c r="V11" s="1734"/>
      <c r="W11" s="816"/>
    </row>
    <row r="12" spans="1:23" ht="44.25" customHeight="1" thickBot="1">
      <c r="A12" s="1730"/>
      <c r="B12" s="1661"/>
      <c r="C12" s="1136">
        <v>40177</v>
      </c>
      <c r="D12" s="537" t="s">
        <v>86</v>
      </c>
      <c r="E12" s="1137" t="s">
        <v>1246</v>
      </c>
      <c r="F12" s="1138" t="s">
        <v>1247</v>
      </c>
      <c r="G12" s="26">
        <v>1250000000</v>
      </c>
      <c r="H12" s="1139" t="s">
        <v>322</v>
      </c>
      <c r="I12" s="263" t="s">
        <v>1620</v>
      </c>
      <c r="J12" s="1142">
        <v>40542</v>
      </c>
      <c r="K12" s="655" t="s">
        <v>1619</v>
      </c>
      <c r="L12" s="244">
        <v>5500000000</v>
      </c>
      <c r="M12" s="1131" t="s">
        <v>334</v>
      </c>
      <c r="N12" s="1133">
        <v>26</v>
      </c>
      <c r="O12" s="1739"/>
      <c r="P12" s="1740"/>
      <c r="Q12" s="1741"/>
      <c r="R12" s="1764"/>
      <c r="S12" s="1743"/>
      <c r="T12" s="1735"/>
      <c r="U12" s="1746"/>
      <c r="V12" s="1735"/>
      <c r="W12" s="817"/>
    </row>
    <row r="13" spans="1:23" ht="44.25" customHeight="1" thickTop="1" thickBot="1">
      <c r="A13" s="1731"/>
      <c r="B13" s="1733"/>
      <c r="C13" s="1167">
        <v>40177</v>
      </c>
      <c r="D13" s="1169" t="s">
        <v>86</v>
      </c>
      <c r="E13" s="37" t="s">
        <v>1246</v>
      </c>
      <c r="F13" s="185" t="s">
        <v>1342</v>
      </c>
      <c r="G13" s="752">
        <v>2540000000</v>
      </c>
      <c r="H13" s="264" t="s">
        <v>322</v>
      </c>
      <c r="I13" s="753"/>
      <c r="J13" s="663">
        <v>40603</v>
      </c>
      <c r="K13" s="681" t="s">
        <v>1651</v>
      </c>
      <c r="L13" s="752">
        <v>2670000000</v>
      </c>
      <c r="M13" s="625" t="s">
        <v>334</v>
      </c>
      <c r="N13" s="754">
        <v>27</v>
      </c>
      <c r="O13" s="755" t="s">
        <v>1618</v>
      </c>
      <c r="P13" s="756">
        <v>27</v>
      </c>
      <c r="Q13" s="609" t="s">
        <v>1650</v>
      </c>
      <c r="R13" s="752">
        <v>2670000000</v>
      </c>
      <c r="S13" s="757">
        <v>40604</v>
      </c>
      <c r="T13" s="925" t="s">
        <v>1919</v>
      </c>
      <c r="U13" s="819">
        <v>2667000000</v>
      </c>
      <c r="V13" s="844" t="s">
        <v>334</v>
      </c>
      <c r="W13" s="24">
        <v>0</v>
      </c>
    </row>
    <row r="14" spans="1:23" ht="28.5" customHeight="1" thickBot="1">
      <c r="A14" s="1660" t="s">
        <v>1245</v>
      </c>
      <c r="B14" s="1661" t="s">
        <v>1244</v>
      </c>
      <c r="C14" s="1165">
        <v>39811</v>
      </c>
      <c r="D14" s="179" t="s">
        <v>86</v>
      </c>
      <c r="E14" s="1099" t="s">
        <v>332</v>
      </c>
      <c r="F14" s="1099" t="s">
        <v>333</v>
      </c>
      <c r="G14" s="244">
        <v>884024131</v>
      </c>
      <c r="H14" s="1145" t="s">
        <v>322</v>
      </c>
      <c r="I14" s="1147">
        <v>2</v>
      </c>
      <c r="J14" s="627">
        <v>39962</v>
      </c>
      <c r="K14" s="628" t="s">
        <v>1243</v>
      </c>
      <c r="L14" s="629">
        <v>884024131</v>
      </c>
      <c r="M14" s="630" t="s">
        <v>334</v>
      </c>
      <c r="N14" s="631">
        <v>3</v>
      </c>
      <c r="O14" s="749"/>
      <c r="P14" s="750"/>
      <c r="Q14" s="1100"/>
      <c r="R14" s="1152"/>
      <c r="S14" s="751"/>
      <c r="T14" s="927"/>
      <c r="U14" s="1154"/>
      <c r="V14" s="832"/>
      <c r="W14" s="1098"/>
    </row>
    <row r="15" spans="1:23" ht="1.5" customHeight="1" thickTop="1" thickBot="1">
      <c r="A15" s="1660"/>
      <c r="B15" s="1661"/>
      <c r="C15" s="1377">
        <v>39813</v>
      </c>
      <c r="D15" s="1653" t="s">
        <v>86</v>
      </c>
      <c r="E15" s="1449" t="s">
        <v>332</v>
      </c>
      <c r="F15" s="1449" t="s">
        <v>336</v>
      </c>
      <c r="G15" s="1476">
        <v>13400000000</v>
      </c>
      <c r="H15" s="1694" t="s">
        <v>322</v>
      </c>
      <c r="I15" s="1696"/>
      <c r="J15" s="548"/>
      <c r="K15" s="549"/>
      <c r="L15" s="550"/>
      <c r="M15" s="551"/>
      <c r="N15" s="552"/>
      <c r="O15" s="1698"/>
      <c r="P15" s="1700"/>
      <c r="Q15" s="1654"/>
      <c r="R15" s="1713"/>
      <c r="S15" s="1715"/>
      <c r="T15" s="1717"/>
      <c r="U15" s="1719"/>
      <c r="V15" s="1692"/>
      <c r="W15" s="1097"/>
    </row>
    <row r="16" spans="1:23" ht="27.75" customHeight="1" thickTop="1" thickBot="1">
      <c r="A16" s="1660"/>
      <c r="B16" s="1661"/>
      <c r="C16" s="1379"/>
      <c r="D16" s="1655"/>
      <c r="E16" s="1450"/>
      <c r="F16" s="1450"/>
      <c r="G16" s="1477"/>
      <c r="H16" s="1695"/>
      <c r="I16" s="1697"/>
      <c r="J16" s="1142">
        <v>40004</v>
      </c>
      <c r="K16" s="1143" t="s">
        <v>1239</v>
      </c>
      <c r="L16" s="1153">
        <v>13400000000</v>
      </c>
      <c r="M16" s="1131" t="s">
        <v>334</v>
      </c>
      <c r="N16" s="632">
        <v>7</v>
      </c>
      <c r="O16" s="1699"/>
      <c r="P16" s="1701"/>
      <c r="Q16" s="1702"/>
      <c r="R16" s="1714"/>
      <c r="S16" s="1716"/>
      <c r="T16" s="1718"/>
      <c r="U16" s="1720"/>
      <c r="V16" s="1693"/>
      <c r="W16" s="1098"/>
    </row>
    <row r="17" spans="1:24" ht="28.5" customHeight="1" thickTop="1">
      <c r="A17" s="1660"/>
      <c r="B17" s="1661"/>
      <c r="C17" s="633">
        <v>39925</v>
      </c>
      <c r="D17" s="1112" t="s">
        <v>86</v>
      </c>
      <c r="E17" s="1137" t="s">
        <v>332</v>
      </c>
      <c r="F17" s="1137" t="s">
        <v>336</v>
      </c>
      <c r="G17" s="36">
        <v>2000000000</v>
      </c>
      <c r="H17" s="1144" t="s">
        <v>322</v>
      </c>
      <c r="I17" s="1146">
        <v>4</v>
      </c>
      <c r="J17" s="634">
        <v>40004</v>
      </c>
      <c r="K17" s="635" t="s">
        <v>1239</v>
      </c>
      <c r="L17" s="180">
        <v>2000000000</v>
      </c>
      <c r="M17" s="636" t="s">
        <v>334</v>
      </c>
      <c r="N17" s="637">
        <v>7</v>
      </c>
      <c r="O17" s="638" t="s">
        <v>195</v>
      </c>
      <c r="P17" s="639" t="s">
        <v>1601</v>
      </c>
      <c r="Q17" s="1099" t="s">
        <v>395</v>
      </c>
      <c r="R17" s="183">
        <v>2100000000</v>
      </c>
      <c r="S17" s="116">
        <v>40527</v>
      </c>
      <c r="T17" s="928" t="s">
        <v>1228</v>
      </c>
      <c r="U17" s="820">
        <v>2139406777.5</v>
      </c>
      <c r="V17" s="1089" t="s">
        <v>334</v>
      </c>
      <c r="W17" s="25">
        <v>0</v>
      </c>
    </row>
    <row r="18" spans="1:24" ht="28.5" customHeight="1">
      <c r="A18" s="1660"/>
      <c r="B18" s="1661"/>
      <c r="C18" s="1662">
        <v>39953</v>
      </c>
      <c r="D18" s="1653" t="s">
        <v>86</v>
      </c>
      <c r="E18" s="1449" t="s">
        <v>332</v>
      </c>
      <c r="F18" s="1449" t="s">
        <v>336</v>
      </c>
      <c r="G18" s="1657">
        <v>4000000000</v>
      </c>
      <c r="H18" s="1694" t="s">
        <v>322</v>
      </c>
      <c r="I18" s="1711">
        <v>5</v>
      </c>
      <c r="J18" s="1677">
        <v>40004</v>
      </c>
      <c r="K18" s="1680" t="s">
        <v>1239</v>
      </c>
      <c r="L18" s="1683">
        <v>4000000000</v>
      </c>
      <c r="M18" s="1686" t="s">
        <v>334</v>
      </c>
      <c r="N18" s="1703">
        <v>7</v>
      </c>
      <c r="O18" s="1664" t="s">
        <v>195</v>
      </c>
      <c r="P18" s="1667" t="s">
        <v>1604</v>
      </c>
      <c r="Q18" s="1707" t="s">
        <v>1242</v>
      </c>
      <c r="R18" s="1709">
        <v>0.60799999999999998</v>
      </c>
      <c r="S18" s="554">
        <v>40500</v>
      </c>
      <c r="T18" s="926" t="s">
        <v>1920</v>
      </c>
      <c r="U18" s="821">
        <v>11743303903</v>
      </c>
      <c r="V18" s="600" t="s">
        <v>1242</v>
      </c>
      <c r="W18" s="601">
        <v>0.36899999999999999</v>
      </c>
    </row>
    <row r="19" spans="1:24" ht="28.5" customHeight="1">
      <c r="A19" s="1660"/>
      <c r="B19" s="1661"/>
      <c r="C19" s="1663"/>
      <c r="D19" s="1655"/>
      <c r="E19" s="1450"/>
      <c r="F19" s="1450"/>
      <c r="G19" s="1659"/>
      <c r="H19" s="1695"/>
      <c r="I19" s="1712"/>
      <c r="J19" s="1679"/>
      <c r="K19" s="1682"/>
      <c r="L19" s="1685"/>
      <c r="M19" s="1688"/>
      <c r="N19" s="1704"/>
      <c r="O19" s="1705"/>
      <c r="P19" s="1706"/>
      <c r="Q19" s="1708"/>
      <c r="R19" s="1710"/>
      <c r="S19" s="555">
        <v>40508</v>
      </c>
      <c r="T19" s="926" t="s">
        <v>1920</v>
      </c>
      <c r="U19" s="821">
        <v>1761495577.3</v>
      </c>
      <c r="V19" s="600" t="s">
        <v>1242</v>
      </c>
      <c r="W19" s="888">
        <v>0.32040000000000002</v>
      </c>
    </row>
    <row r="20" spans="1:24" ht="28.5" customHeight="1">
      <c r="A20" s="1660"/>
      <c r="B20" s="1661"/>
      <c r="C20" s="1650">
        <v>39960</v>
      </c>
      <c r="D20" s="1653" t="s">
        <v>86</v>
      </c>
      <c r="E20" s="1449" t="s">
        <v>332</v>
      </c>
      <c r="F20" s="1449" t="s">
        <v>336</v>
      </c>
      <c r="G20" s="1657">
        <v>360624198</v>
      </c>
      <c r="H20" s="1404" t="s">
        <v>322</v>
      </c>
      <c r="I20" s="1674">
        <v>6</v>
      </c>
      <c r="J20" s="1677">
        <v>40004</v>
      </c>
      <c r="K20" s="1680" t="s">
        <v>1239</v>
      </c>
      <c r="L20" s="1683">
        <v>360624198</v>
      </c>
      <c r="M20" s="1686" t="s">
        <v>334</v>
      </c>
      <c r="N20" s="1689">
        <v>7</v>
      </c>
      <c r="O20" s="1664" t="s">
        <v>1241</v>
      </c>
      <c r="P20" s="1667" t="s">
        <v>1240</v>
      </c>
      <c r="Q20" s="1449" t="s">
        <v>333</v>
      </c>
      <c r="R20" s="1671">
        <v>7072488605</v>
      </c>
      <c r="S20" s="181">
        <v>40004</v>
      </c>
      <c r="T20" s="929" t="s">
        <v>1615</v>
      </c>
      <c r="U20" s="822">
        <v>360624198</v>
      </c>
      <c r="V20" s="600" t="s">
        <v>333</v>
      </c>
      <c r="W20" s="27">
        <v>6711864407</v>
      </c>
      <c r="X20" s="831"/>
    </row>
    <row r="21" spans="1:24" ht="28.5" customHeight="1">
      <c r="A21" s="1660"/>
      <c r="B21" s="1661"/>
      <c r="C21" s="1651"/>
      <c r="D21" s="1654"/>
      <c r="E21" s="1656"/>
      <c r="F21" s="1656"/>
      <c r="G21" s="1658"/>
      <c r="H21" s="1405"/>
      <c r="I21" s="1675"/>
      <c r="J21" s="1678"/>
      <c r="K21" s="1681"/>
      <c r="L21" s="1684"/>
      <c r="M21" s="1687"/>
      <c r="N21" s="1690"/>
      <c r="O21" s="1665"/>
      <c r="P21" s="1668"/>
      <c r="Q21" s="1656"/>
      <c r="R21" s="1672"/>
      <c r="S21" s="40">
        <v>40165</v>
      </c>
      <c r="T21" s="929" t="s">
        <v>1615</v>
      </c>
      <c r="U21" s="1154">
        <v>1000000000</v>
      </c>
      <c r="V21" s="600" t="s">
        <v>333</v>
      </c>
      <c r="W21" s="27">
        <v>5711864407</v>
      </c>
      <c r="X21" s="831"/>
    </row>
    <row r="22" spans="1:24" ht="28.5" customHeight="1">
      <c r="A22" s="1660"/>
      <c r="B22" s="1661"/>
      <c r="C22" s="1651"/>
      <c r="D22" s="1654"/>
      <c r="E22" s="1656"/>
      <c r="F22" s="1656"/>
      <c r="G22" s="1658"/>
      <c r="H22" s="1405"/>
      <c r="I22" s="1675"/>
      <c r="J22" s="1678"/>
      <c r="K22" s="1681"/>
      <c r="L22" s="1684"/>
      <c r="M22" s="1687"/>
      <c r="N22" s="1690"/>
      <c r="O22" s="1665"/>
      <c r="P22" s="1668"/>
      <c r="Q22" s="1656"/>
      <c r="R22" s="1672"/>
      <c r="S22" s="40">
        <v>40199</v>
      </c>
      <c r="T22" s="929" t="s">
        <v>1615</v>
      </c>
      <c r="U22" s="1154">
        <v>35084421.25</v>
      </c>
      <c r="V22" s="600" t="s">
        <v>333</v>
      </c>
      <c r="W22" s="25">
        <v>5676779985.75</v>
      </c>
      <c r="X22" s="831"/>
    </row>
    <row r="23" spans="1:24" ht="28.5" customHeight="1">
      <c r="A23" s="1660"/>
      <c r="B23" s="1661"/>
      <c r="C23" s="1651"/>
      <c r="D23" s="1654"/>
      <c r="E23" s="1656"/>
      <c r="F23" s="1656"/>
      <c r="G23" s="1658"/>
      <c r="H23" s="1405"/>
      <c r="I23" s="1675"/>
      <c r="J23" s="1678"/>
      <c r="K23" s="1681"/>
      <c r="L23" s="1684"/>
      <c r="M23" s="1687"/>
      <c r="N23" s="1690"/>
      <c r="O23" s="1665"/>
      <c r="P23" s="1668"/>
      <c r="Q23" s="1656"/>
      <c r="R23" s="1672"/>
      <c r="S23" s="40">
        <v>40268</v>
      </c>
      <c r="T23" s="929" t="s">
        <v>1615</v>
      </c>
      <c r="U23" s="1154">
        <v>1000000000</v>
      </c>
      <c r="V23" s="600" t="s">
        <v>333</v>
      </c>
      <c r="W23" s="25">
        <v>4676779986</v>
      </c>
      <c r="X23" s="831"/>
    </row>
    <row r="24" spans="1:24" ht="28.5" customHeight="1" thickBot="1">
      <c r="A24" s="1660"/>
      <c r="B24" s="1661"/>
      <c r="C24" s="1652"/>
      <c r="D24" s="1655"/>
      <c r="E24" s="1450"/>
      <c r="F24" s="1450"/>
      <c r="G24" s="1659"/>
      <c r="H24" s="1406"/>
      <c r="I24" s="1676"/>
      <c r="J24" s="1679"/>
      <c r="K24" s="1682"/>
      <c r="L24" s="1685"/>
      <c r="M24" s="1688"/>
      <c r="N24" s="1691"/>
      <c r="O24" s="1666"/>
      <c r="P24" s="1669"/>
      <c r="Q24" s="1670"/>
      <c r="R24" s="1673"/>
      <c r="S24" s="181">
        <v>40288</v>
      </c>
      <c r="T24" s="929" t="s">
        <v>1228</v>
      </c>
      <c r="U24" s="821">
        <v>4676779986</v>
      </c>
      <c r="V24" s="843" t="s">
        <v>334</v>
      </c>
      <c r="W24" s="27">
        <v>0</v>
      </c>
    </row>
    <row r="25" spans="1:24" ht="28.5" customHeight="1" thickTop="1">
      <c r="A25" s="1660"/>
      <c r="B25" s="1661"/>
      <c r="C25" s="1165">
        <v>39967</v>
      </c>
      <c r="D25" s="1093" t="s">
        <v>86</v>
      </c>
      <c r="E25" s="1099" t="s">
        <v>332</v>
      </c>
      <c r="F25" s="923" t="s">
        <v>336</v>
      </c>
      <c r="G25" s="1129">
        <f>23027511395+7072488605</f>
        <v>30100000000</v>
      </c>
      <c r="H25" s="1091" t="s">
        <v>322</v>
      </c>
      <c r="I25" s="247">
        <v>8</v>
      </c>
      <c r="J25" s="1142">
        <v>40004</v>
      </c>
      <c r="K25" s="635" t="s">
        <v>1239</v>
      </c>
      <c r="L25" s="182">
        <v>22041706310</v>
      </c>
      <c r="M25" s="1131" t="s">
        <v>334</v>
      </c>
      <c r="N25" s="640">
        <v>9</v>
      </c>
      <c r="O25" s="641"/>
      <c r="P25" s="642"/>
      <c r="Q25" s="1151"/>
      <c r="R25" s="183"/>
      <c r="S25" s="184"/>
      <c r="T25" s="930"/>
      <c r="U25" s="1154"/>
      <c r="V25" s="833"/>
      <c r="W25" s="1098"/>
    </row>
    <row r="26" spans="1:24" ht="28.5" customHeight="1" thickBot="1">
      <c r="A26" s="1660"/>
      <c r="B26" s="1661"/>
      <c r="C26" s="633"/>
      <c r="D26" s="1136"/>
      <c r="E26" s="1111"/>
      <c r="F26" s="1138"/>
      <c r="G26" s="1114"/>
      <c r="H26" s="266"/>
      <c r="I26" s="267"/>
      <c r="J26" s="643">
        <v>40004</v>
      </c>
      <c r="K26" s="644" t="s">
        <v>1238</v>
      </c>
      <c r="L26" s="553">
        <v>7072488605</v>
      </c>
      <c r="M26" s="645" t="s">
        <v>334</v>
      </c>
      <c r="N26" s="646">
        <v>9</v>
      </c>
      <c r="O26" s="647"/>
      <c r="P26" s="648"/>
      <c r="Q26" s="1151"/>
      <c r="R26" s="183"/>
      <c r="S26" s="184"/>
      <c r="T26" s="931"/>
      <c r="U26" s="1154"/>
      <c r="V26" s="833"/>
      <c r="W26" s="1098"/>
    </row>
    <row r="27" spans="1:24" ht="28.5" customHeight="1" thickTop="1">
      <c r="A27" s="1660"/>
      <c r="B27" s="1661"/>
      <c r="C27" s="633"/>
      <c r="D27" s="1136"/>
      <c r="E27" s="1111"/>
      <c r="F27" s="1138"/>
      <c r="G27" s="1114"/>
      <c r="H27" s="1139"/>
      <c r="I27" s="263"/>
      <c r="J27" s="1142">
        <v>40004</v>
      </c>
      <c r="K27" s="1143" t="s">
        <v>1237</v>
      </c>
      <c r="L27" s="1129">
        <v>985805085</v>
      </c>
      <c r="M27" s="1131" t="s">
        <v>334</v>
      </c>
      <c r="N27" s="1148">
        <v>9</v>
      </c>
      <c r="O27" s="641" t="s">
        <v>1236</v>
      </c>
      <c r="P27" s="639">
        <v>29</v>
      </c>
      <c r="Q27" s="1151" t="s">
        <v>333</v>
      </c>
      <c r="R27" s="183">
        <v>985805085</v>
      </c>
      <c r="S27" s="40">
        <v>40633</v>
      </c>
      <c r="T27" s="837" t="s">
        <v>1615</v>
      </c>
      <c r="U27" s="1154">
        <v>50000000</v>
      </c>
      <c r="V27" s="833" t="s">
        <v>333</v>
      </c>
      <c r="W27" s="25">
        <f>R27-U27</f>
        <v>935805085</v>
      </c>
    </row>
    <row r="28" spans="1:24" ht="28.5" customHeight="1">
      <c r="A28" s="1121"/>
      <c r="B28" s="1122"/>
      <c r="C28" s="633"/>
      <c r="D28" s="1136"/>
      <c r="E28" s="1111"/>
      <c r="F28" s="1138"/>
      <c r="G28" s="1114"/>
      <c r="H28" s="1139"/>
      <c r="I28" s="263"/>
      <c r="J28" s="634"/>
      <c r="K28" s="635"/>
      <c r="L28" s="1114"/>
      <c r="M28" s="636"/>
      <c r="N28" s="797"/>
      <c r="O28" s="647"/>
      <c r="P28" s="798"/>
      <c r="Q28" s="799"/>
      <c r="R28" s="194"/>
      <c r="S28" s="555">
        <v>40638</v>
      </c>
      <c r="T28" s="932" t="s">
        <v>1615</v>
      </c>
      <c r="U28" s="822">
        <v>45000000</v>
      </c>
      <c r="V28" s="834" t="s">
        <v>333</v>
      </c>
      <c r="W28" s="25">
        <f>W27-U28</f>
        <v>890805085</v>
      </c>
    </row>
    <row r="29" spans="1:24" ht="28.5" customHeight="1">
      <c r="A29" s="1121"/>
      <c r="B29" s="1122"/>
      <c r="C29" s="633"/>
      <c r="D29" s="1136"/>
      <c r="E29" s="1111"/>
      <c r="F29" s="1138"/>
      <c r="G29" s="1114"/>
      <c r="H29" s="1139"/>
      <c r="I29" s="263"/>
      <c r="J29" s="634"/>
      <c r="K29" s="635"/>
      <c r="L29" s="1114"/>
      <c r="M29" s="636"/>
      <c r="N29" s="797"/>
      <c r="O29" s="647"/>
      <c r="P29" s="798"/>
      <c r="Q29" s="799"/>
      <c r="R29" s="194"/>
      <c r="S29" s="555">
        <v>40666</v>
      </c>
      <c r="T29" s="932" t="s">
        <v>1615</v>
      </c>
      <c r="U29" s="822">
        <v>15887795</v>
      </c>
      <c r="V29" s="969" t="s">
        <v>333</v>
      </c>
      <c r="W29" s="27">
        <f>W28-U29</f>
        <v>874917290</v>
      </c>
    </row>
    <row r="30" spans="1:24" ht="28.5" customHeight="1">
      <c r="A30" s="1121"/>
      <c r="B30" s="1122"/>
      <c r="C30" s="633"/>
      <c r="D30" s="1136"/>
      <c r="E30" s="1111"/>
      <c r="F30" s="1138"/>
      <c r="G30" s="1114"/>
      <c r="H30" s="1139"/>
      <c r="I30" s="263"/>
      <c r="J30" s="634"/>
      <c r="K30" s="635"/>
      <c r="L30" s="1114"/>
      <c r="M30" s="636"/>
      <c r="N30" s="797"/>
      <c r="O30" s="647"/>
      <c r="P30" s="798"/>
      <c r="Q30" s="799"/>
      <c r="R30" s="194"/>
      <c r="S30" s="555">
        <v>40893</v>
      </c>
      <c r="T30" s="932" t="s">
        <v>1615</v>
      </c>
      <c r="U30" s="822">
        <v>144444.04</v>
      </c>
      <c r="V30" s="600" t="s">
        <v>333</v>
      </c>
      <c r="W30" s="976">
        <f>W29-U30</f>
        <v>874772845.96000004</v>
      </c>
    </row>
    <row r="31" spans="1:24" ht="28.5" customHeight="1">
      <c r="A31" s="1121"/>
      <c r="B31" s="1122"/>
      <c r="C31" s="659"/>
      <c r="D31" s="1101"/>
      <c r="E31" s="196"/>
      <c r="F31" s="970"/>
      <c r="G31" s="1164"/>
      <c r="H31" s="1092"/>
      <c r="I31" s="1158"/>
      <c r="J31" s="1159"/>
      <c r="K31" s="1160"/>
      <c r="L31" s="1164"/>
      <c r="M31" s="1161"/>
      <c r="N31" s="971"/>
      <c r="O31" s="972"/>
      <c r="P31" s="830"/>
      <c r="Q31" s="973"/>
      <c r="R31" s="1157"/>
      <c r="S31" s="974">
        <v>40900</v>
      </c>
      <c r="T31" s="838" t="s">
        <v>1615</v>
      </c>
      <c r="U31" s="847">
        <v>18890294</v>
      </c>
      <c r="V31" s="975" t="s">
        <v>333</v>
      </c>
      <c r="W31" s="976">
        <f>W30-U31</f>
        <v>855882551.96000004</v>
      </c>
    </row>
    <row r="32" spans="1:24" ht="28.5" customHeight="1" thickBot="1">
      <c r="A32" s="1121"/>
      <c r="B32" s="1122"/>
      <c r="C32" s="649"/>
      <c r="D32" s="1167"/>
      <c r="E32" s="1168"/>
      <c r="F32" s="185"/>
      <c r="G32" s="1170"/>
      <c r="H32" s="264"/>
      <c r="I32" s="265"/>
      <c r="J32" s="663"/>
      <c r="K32" s="681"/>
      <c r="L32" s="1170"/>
      <c r="M32" s="625"/>
      <c r="N32" s="978"/>
      <c r="O32" s="979"/>
      <c r="P32" s="924"/>
      <c r="Q32" s="980"/>
      <c r="R32" s="201"/>
      <c r="S32" s="981">
        <v>40919</v>
      </c>
      <c r="T32" s="936" t="s">
        <v>1615</v>
      </c>
      <c r="U32" s="826">
        <v>6713489</v>
      </c>
      <c r="V32" s="982" t="s">
        <v>333</v>
      </c>
      <c r="W32" s="24">
        <f>W31-U32</f>
        <v>849169062.96000004</v>
      </c>
    </row>
    <row r="33" spans="1:23" ht="28.5" customHeight="1">
      <c r="A33" s="1819" t="s">
        <v>1234</v>
      </c>
      <c r="B33" s="1732" t="s">
        <v>1235</v>
      </c>
      <c r="C33" s="1165">
        <v>39829</v>
      </c>
      <c r="D33" s="1093" t="s">
        <v>86</v>
      </c>
      <c r="E33" s="188" t="s">
        <v>1234</v>
      </c>
      <c r="F33" s="189" t="s">
        <v>336</v>
      </c>
      <c r="G33" s="1129">
        <v>1500000000</v>
      </c>
      <c r="H33" s="1091" t="s">
        <v>322</v>
      </c>
      <c r="I33" s="247">
        <v>13</v>
      </c>
      <c r="J33" s="1142"/>
      <c r="K33" s="652"/>
      <c r="L33" s="1129"/>
      <c r="M33" s="1131"/>
      <c r="N33" s="1163"/>
      <c r="O33" s="653"/>
      <c r="P33" s="1150"/>
      <c r="Q33" s="190"/>
      <c r="R33" s="183"/>
      <c r="S33" s="654">
        <v>39889</v>
      </c>
      <c r="T33" s="933" t="s">
        <v>1615</v>
      </c>
      <c r="U33" s="823">
        <v>3499054.95</v>
      </c>
      <c r="V33" s="835" t="s">
        <v>336</v>
      </c>
      <c r="W33" s="25">
        <v>1496500945</v>
      </c>
    </row>
    <row r="34" spans="1:23" ht="28.5" customHeight="1">
      <c r="A34" s="1660"/>
      <c r="B34" s="1821"/>
      <c r="C34" s="633"/>
      <c r="D34" s="1136"/>
      <c r="E34" s="191"/>
      <c r="F34" s="192"/>
      <c r="G34" s="1114"/>
      <c r="H34" s="1139"/>
      <c r="I34" s="263"/>
      <c r="J34" s="634"/>
      <c r="K34" s="656"/>
      <c r="L34" s="1114"/>
      <c r="M34" s="636"/>
      <c r="N34" s="657"/>
      <c r="O34" s="1124"/>
      <c r="P34" s="1125"/>
      <c r="Q34" s="193"/>
      <c r="R34" s="194"/>
      <c r="S34" s="658">
        <v>39920</v>
      </c>
      <c r="T34" s="934" t="s">
        <v>1615</v>
      </c>
      <c r="U34" s="824">
        <v>31810122.109999999</v>
      </c>
      <c r="V34" s="836" t="s">
        <v>336</v>
      </c>
      <c r="W34" s="25">
        <v>1464690823</v>
      </c>
    </row>
    <row r="35" spans="1:23" ht="28.5" customHeight="1">
      <c r="A35" s="1660"/>
      <c r="B35" s="1821"/>
      <c r="C35" s="1165"/>
      <c r="D35" s="1093"/>
      <c r="E35" s="1096"/>
      <c r="F35" s="189"/>
      <c r="G35" s="1129"/>
      <c r="H35" s="1139"/>
      <c r="I35" s="263"/>
      <c r="J35" s="195"/>
      <c r="K35" s="656"/>
      <c r="L35" s="1114"/>
      <c r="M35" s="636"/>
      <c r="N35" s="657"/>
      <c r="O35" s="1124"/>
      <c r="P35" s="1125"/>
      <c r="Q35" s="190"/>
      <c r="R35" s="183"/>
      <c r="S35" s="658">
        <v>39951</v>
      </c>
      <c r="T35" s="934" t="s">
        <v>1615</v>
      </c>
      <c r="U35" s="824">
        <v>51136083.810000002</v>
      </c>
      <c r="V35" s="836" t="s">
        <v>336</v>
      </c>
      <c r="W35" s="25">
        <v>1413554739</v>
      </c>
    </row>
    <row r="36" spans="1:23" ht="28.5" customHeight="1">
      <c r="A36" s="1660"/>
      <c r="B36" s="1821"/>
      <c r="C36" s="1165"/>
      <c r="D36" s="1093"/>
      <c r="E36" s="1096"/>
      <c r="F36" s="189"/>
      <c r="G36" s="1129"/>
      <c r="H36" s="1139"/>
      <c r="I36" s="263"/>
      <c r="J36" s="634"/>
      <c r="K36" s="656"/>
      <c r="L36" s="1114"/>
      <c r="M36" s="636"/>
      <c r="N36" s="657"/>
      <c r="O36" s="1124"/>
      <c r="P36" s="1125"/>
      <c r="Q36" s="190"/>
      <c r="R36" s="183"/>
      <c r="S36" s="658">
        <v>39981</v>
      </c>
      <c r="T36" s="934" t="s">
        <v>1615</v>
      </c>
      <c r="U36" s="825">
        <v>44357709.980000004</v>
      </c>
      <c r="V36" s="837" t="s">
        <v>336</v>
      </c>
      <c r="W36" s="25">
        <v>1369197029</v>
      </c>
    </row>
    <row r="37" spans="1:23" ht="28.5" customHeight="1">
      <c r="A37" s="1660"/>
      <c r="B37" s="1821"/>
      <c r="C37" s="659"/>
      <c r="D37" s="1101"/>
      <c r="E37" s="196"/>
      <c r="F37" s="197"/>
      <c r="G37" s="1164"/>
      <c r="H37" s="1090"/>
      <c r="I37" s="1140"/>
      <c r="J37" s="1141"/>
      <c r="K37" s="660"/>
      <c r="L37" s="1128"/>
      <c r="M37" s="1130"/>
      <c r="N37" s="1132"/>
      <c r="O37" s="661"/>
      <c r="P37" s="1134"/>
      <c r="Q37" s="198"/>
      <c r="R37" s="1157"/>
      <c r="S37" s="662">
        <v>40008</v>
      </c>
      <c r="T37" s="935" t="s">
        <v>1228</v>
      </c>
      <c r="U37" s="824">
        <v>1369197029.1500001</v>
      </c>
      <c r="V37" s="838" t="s">
        <v>1227</v>
      </c>
      <c r="W37" s="1126">
        <v>0</v>
      </c>
    </row>
    <row r="38" spans="1:23" ht="28.5" customHeight="1" thickBot="1">
      <c r="A38" s="1820"/>
      <c r="B38" s="1822"/>
      <c r="C38" s="649"/>
      <c r="D38" s="1167"/>
      <c r="E38" s="1168"/>
      <c r="F38" s="199"/>
      <c r="G38" s="1170"/>
      <c r="H38" s="264"/>
      <c r="I38" s="265"/>
      <c r="J38" s="663"/>
      <c r="K38" s="664"/>
      <c r="L38" s="1170"/>
      <c r="M38" s="625"/>
      <c r="N38" s="626"/>
      <c r="O38" s="665"/>
      <c r="P38" s="666"/>
      <c r="Q38" s="1169"/>
      <c r="R38" s="261"/>
      <c r="S38" s="202">
        <v>40008</v>
      </c>
      <c r="T38" s="936" t="s">
        <v>1410</v>
      </c>
      <c r="U38" s="826">
        <v>15000000</v>
      </c>
      <c r="V38" s="841" t="s">
        <v>334</v>
      </c>
      <c r="W38" s="268" t="s">
        <v>1226</v>
      </c>
    </row>
    <row r="39" spans="1:23" ht="28.5" customHeight="1">
      <c r="A39" s="1660" t="s">
        <v>1427</v>
      </c>
      <c r="B39" s="1661" t="s">
        <v>1231</v>
      </c>
      <c r="C39" s="667">
        <v>39815</v>
      </c>
      <c r="D39" s="1171" t="s">
        <v>86</v>
      </c>
      <c r="E39" s="1110" t="s">
        <v>1229</v>
      </c>
      <c r="F39" s="269" t="s">
        <v>336</v>
      </c>
      <c r="G39" s="1113">
        <v>4000000000</v>
      </c>
      <c r="H39" s="270" t="s">
        <v>322</v>
      </c>
      <c r="I39" s="271"/>
      <c r="J39" s="621">
        <v>39974</v>
      </c>
      <c r="K39" s="668" t="s">
        <v>1230</v>
      </c>
      <c r="L39" s="1113">
        <v>500000000</v>
      </c>
      <c r="M39" s="623" t="s">
        <v>334</v>
      </c>
      <c r="N39" s="669">
        <v>19</v>
      </c>
      <c r="O39" s="670" t="s">
        <v>1229</v>
      </c>
      <c r="P39" s="671">
        <v>20</v>
      </c>
      <c r="Q39" s="289" t="s">
        <v>1414</v>
      </c>
      <c r="R39" s="286">
        <v>3500000000</v>
      </c>
      <c r="S39" s="287">
        <v>40312</v>
      </c>
      <c r="T39" s="1823" t="s">
        <v>1411</v>
      </c>
      <c r="U39" s="827">
        <v>1900000000</v>
      </c>
      <c r="V39" s="842" t="s">
        <v>334</v>
      </c>
      <c r="W39" s="288" t="s">
        <v>1226</v>
      </c>
    </row>
    <row r="40" spans="1:23" ht="28.5" customHeight="1">
      <c r="A40" s="1660"/>
      <c r="B40" s="1661"/>
      <c r="C40" s="672">
        <v>39932</v>
      </c>
      <c r="D40" s="1093" t="s">
        <v>86</v>
      </c>
      <c r="E40" s="1096" t="s">
        <v>1229</v>
      </c>
      <c r="F40" s="189" t="s">
        <v>336</v>
      </c>
      <c r="G40" s="203">
        <v>0</v>
      </c>
      <c r="H40" s="204" t="s">
        <v>1226</v>
      </c>
      <c r="I40" s="247">
        <v>14</v>
      </c>
      <c r="J40" s="634"/>
      <c r="K40" s="1123"/>
      <c r="L40" s="1114"/>
      <c r="M40" s="636"/>
      <c r="N40" s="673"/>
      <c r="O40" s="1124"/>
      <c r="P40" s="1125"/>
      <c r="Q40" s="193"/>
      <c r="R40" s="194"/>
      <c r="S40" s="205"/>
      <c r="T40" s="1824"/>
      <c r="U40" s="822"/>
      <c r="V40" s="834"/>
      <c r="W40" s="206"/>
    </row>
    <row r="41" spans="1:23" ht="28.5" customHeight="1" thickBot="1">
      <c r="A41" s="1660"/>
      <c r="B41" s="1661"/>
      <c r="C41" s="6">
        <v>39932</v>
      </c>
      <c r="D41" s="1167" t="s">
        <v>86</v>
      </c>
      <c r="E41" s="1168" t="s">
        <v>1229</v>
      </c>
      <c r="F41" s="199" t="s">
        <v>336</v>
      </c>
      <c r="G41" s="1170">
        <v>280130642</v>
      </c>
      <c r="H41" s="264" t="s">
        <v>322</v>
      </c>
      <c r="I41" s="207">
        <v>15</v>
      </c>
      <c r="J41" s="663"/>
      <c r="K41" s="664"/>
      <c r="L41" s="1170"/>
      <c r="M41" s="625"/>
      <c r="N41" s="674"/>
      <c r="O41" s="675"/>
      <c r="P41" s="666"/>
      <c r="Q41" s="200"/>
      <c r="R41" s="201"/>
      <c r="S41" s="202">
        <v>40004</v>
      </c>
      <c r="T41" s="936" t="s">
        <v>1228</v>
      </c>
      <c r="U41" s="826">
        <v>280130642</v>
      </c>
      <c r="V41" s="841" t="s">
        <v>334</v>
      </c>
      <c r="W41" s="24">
        <v>0</v>
      </c>
    </row>
    <row r="42" spans="1:23" ht="28.5" customHeight="1">
      <c r="A42" s="1660"/>
      <c r="B42" s="1661"/>
      <c r="C42" s="667">
        <v>39934</v>
      </c>
      <c r="D42" s="1171" t="s">
        <v>86</v>
      </c>
      <c r="E42" s="1110" t="s">
        <v>1397</v>
      </c>
      <c r="F42" s="269" t="s">
        <v>336</v>
      </c>
      <c r="G42" s="1113">
        <v>1888153580</v>
      </c>
      <c r="H42" s="270"/>
      <c r="I42" s="271">
        <v>16</v>
      </c>
      <c r="J42" s="621">
        <v>40298</v>
      </c>
      <c r="K42" s="1825" t="s">
        <v>1400</v>
      </c>
      <c r="L42" s="1113">
        <v>-1888153580</v>
      </c>
      <c r="M42" s="623" t="s">
        <v>334</v>
      </c>
      <c r="N42" s="669">
        <v>23</v>
      </c>
      <c r="O42" s="670" t="s">
        <v>1401</v>
      </c>
      <c r="P42" s="671">
        <v>23</v>
      </c>
      <c r="Q42" s="289" t="s">
        <v>1398</v>
      </c>
      <c r="R42" s="286" t="s">
        <v>334</v>
      </c>
      <c r="S42" s="614">
        <v>40308</v>
      </c>
      <c r="T42" s="839" t="s">
        <v>1402</v>
      </c>
      <c r="U42" s="828">
        <v>30544528</v>
      </c>
      <c r="V42" s="839" t="s">
        <v>1398</v>
      </c>
      <c r="W42" s="615" t="s">
        <v>334</v>
      </c>
    </row>
    <row r="43" spans="1:23" ht="28.5" customHeight="1">
      <c r="A43" s="1660"/>
      <c r="B43" s="1661"/>
      <c r="C43" s="633">
        <v>39953</v>
      </c>
      <c r="D43" s="1136" t="s">
        <v>86</v>
      </c>
      <c r="E43" s="1111" t="s">
        <v>1397</v>
      </c>
      <c r="F43" s="192" t="s">
        <v>336</v>
      </c>
      <c r="G43" s="1114">
        <v>0</v>
      </c>
      <c r="H43" s="1139" t="s">
        <v>1226</v>
      </c>
      <c r="I43" s="616">
        <v>17</v>
      </c>
      <c r="J43" s="634"/>
      <c r="K43" s="1826"/>
      <c r="L43" s="1114"/>
      <c r="M43" s="636"/>
      <c r="N43" s="657"/>
      <c r="O43" s="1827"/>
      <c r="P43" s="1828"/>
      <c r="Q43" s="193"/>
      <c r="R43" s="194"/>
      <c r="S43" s="398">
        <v>40430</v>
      </c>
      <c r="T43" s="937" t="s">
        <v>1402</v>
      </c>
      <c r="U43" s="822">
        <v>9666784</v>
      </c>
      <c r="V43" s="840" t="s">
        <v>1398</v>
      </c>
      <c r="W43" s="206" t="s">
        <v>334</v>
      </c>
    </row>
    <row r="44" spans="1:23" ht="44.25" customHeight="1">
      <c r="A44" s="1660"/>
      <c r="B44" s="1661"/>
      <c r="C44" s="633"/>
      <c r="D44" s="1136"/>
      <c r="E44" s="1111"/>
      <c r="F44" s="192"/>
      <c r="G44" s="1114"/>
      <c r="H44" s="1139"/>
      <c r="I44" s="616"/>
      <c r="J44" s="634"/>
      <c r="K44" s="1176"/>
      <c r="L44" s="1114"/>
      <c r="M44" s="636"/>
      <c r="N44" s="657"/>
      <c r="O44" s="1124"/>
      <c r="P44" s="1125"/>
      <c r="Q44" s="193"/>
      <c r="R44" s="194"/>
      <c r="S44" s="398">
        <v>40541</v>
      </c>
      <c r="T44" s="1177" t="s">
        <v>1402</v>
      </c>
      <c r="U44" s="822">
        <v>7844409</v>
      </c>
      <c r="V44" s="840" t="s">
        <v>1398</v>
      </c>
      <c r="W44" s="206" t="s">
        <v>334</v>
      </c>
    </row>
    <row r="45" spans="1:23" ht="44.25" customHeight="1" thickBot="1">
      <c r="A45" s="1660"/>
      <c r="B45" s="1661"/>
      <c r="C45" s="676"/>
      <c r="D45" s="1174"/>
      <c r="E45" s="609"/>
      <c r="F45" s="610"/>
      <c r="G45" s="186"/>
      <c r="H45" s="611"/>
      <c r="I45" s="612"/>
      <c r="J45" s="650"/>
      <c r="K45" s="677"/>
      <c r="L45" s="186"/>
      <c r="M45" s="651"/>
      <c r="N45" s="678"/>
      <c r="O45" s="679"/>
      <c r="P45" s="680"/>
      <c r="Q45" s="613"/>
      <c r="R45" s="187"/>
      <c r="S45" s="1178">
        <v>41029</v>
      </c>
      <c r="T45" s="1179" t="s">
        <v>1402</v>
      </c>
      <c r="U45" s="1180">
        <v>9302184.8000000007</v>
      </c>
      <c r="V45" s="1181" t="s">
        <v>1398</v>
      </c>
      <c r="W45" s="1126" t="s">
        <v>334</v>
      </c>
    </row>
    <row r="46" spans="1:23" ht="45" customHeight="1">
      <c r="A46" s="1660"/>
      <c r="B46" s="1661"/>
      <c r="C46" s="1165">
        <v>39960</v>
      </c>
      <c r="D46" s="1093" t="s">
        <v>86</v>
      </c>
      <c r="E46" s="1096" t="s">
        <v>1424</v>
      </c>
      <c r="F46" s="189" t="s">
        <v>1869</v>
      </c>
      <c r="G46" s="1129">
        <v>6642000000</v>
      </c>
      <c r="H46" s="1091" t="s">
        <v>334</v>
      </c>
      <c r="I46" s="247">
        <v>18</v>
      </c>
      <c r="J46" s="1142">
        <v>39974</v>
      </c>
      <c r="K46" s="1143" t="s">
        <v>1225</v>
      </c>
      <c r="L46" s="1129">
        <v>0</v>
      </c>
      <c r="M46" s="1131" t="s">
        <v>334</v>
      </c>
      <c r="N46" s="1163"/>
      <c r="O46" s="1149" t="s">
        <v>1224</v>
      </c>
      <c r="P46" s="639" t="s">
        <v>1878</v>
      </c>
      <c r="Q46" s="1099" t="s">
        <v>1870</v>
      </c>
      <c r="R46" s="183">
        <v>7142000000</v>
      </c>
      <c r="S46" s="846">
        <v>40687</v>
      </c>
      <c r="T46" s="837" t="s">
        <v>1875</v>
      </c>
      <c r="U46" s="1154">
        <v>5076460000</v>
      </c>
      <c r="V46" s="1829" t="s">
        <v>334</v>
      </c>
      <c r="W46" s="1832">
        <v>0</v>
      </c>
    </row>
    <row r="47" spans="1:23" ht="28.35" customHeight="1">
      <c r="A47" s="1660"/>
      <c r="B47" s="1661"/>
      <c r="C47" s="659"/>
      <c r="D47" s="1101"/>
      <c r="E47" s="196"/>
      <c r="F47" s="197"/>
      <c r="G47" s="1164"/>
      <c r="H47" s="1092"/>
      <c r="I47" s="829"/>
      <c r="J47" s="1159"/>
      <c r="K47" s="1160"/>
      <c r="L47" s="1164"/>
      <c r="M47" s="1161"/>
      <c r="N47" s="1162"/>
      <c r="O47" s="1155"/>
      <c r="P47" s="830"/>
      <c r="Q47" s="1156"/>
      <c r="R47" s="1157"/>
      <c r="S47" s="846">
        <v>40687</v>
      </c>
      <c r="T47" s="837" t="s">
        <v>1918</v>
      </c>
      <c r="U47" s="1154">
        <f>R46-U46</f>
        <v>2065540000</v>
      </c>
      <c r="V47" s="1830"/>
      <c r="W47" s="1833"/>
    </row>
    <row r="48" spans="1:23" ht="28.35" customHeight="1">
      <c r="A48" s="1660"/>
      <c r="B48" s="1661"/>
      <c r="C48" s="659"/>
      <c r="D48" s="1101"/>
      <c r="E48" s="196"/>
      <c r="F48" s="197"/>
      <c r="G48" s="1164"/>
      <c r="H48" s="1092"/>
      <c r="I48" s="829"/>
      <c r="J48" s="1159"/>
      <c r="K48" s="1160"/>
      <c r="L48" s="1164"/>
      <c r="M48" s="1161"/>
      <c r="N48" s="1162"/>
      <c r="O48" s="1155"/>
      <c r="P48" s="830"/>
      <c r="Q48" s="1156"/>
      <c r="R48" s="1157"/>
      <c r="S48" s="181">
        <v>40687</v>
      </c>
      <c r="T48" s="932" t="s">
        <v>1876</v>
      </c>
      <c r="U48" s="822">
        <v>288000000</v>
      </c>
      <c r="V48" s="1830"/>
      <c r="W48" s="1833"/>
    </row>
    <row r="49" spans="1:23" ht="28.5" customHeight="1">
      <c r="A49" s="1660"/>
      <c r="B49" s="1661"/>
      <c r="C49" s="659"/>
      <c r="D49" s="1101"/>
      <c r="E49" s="196"/>
      <c r="F49" s="197"/>
      <c r="G49" s="1164"/>
      <c r="H49" s="1092"/>
      <c r="I49" s="829"/>
      <c r="J49" s="1159"/>
      <c r="K49" s="1160"/>
      <c r="L49" s="1164"/>
      <c r="M49" s="1161"/>
      <c r="N49" s="1162"/>
      <c r="O49" s="1155"/>
      <c r="P49" s="830"/>
      <c r="Q49" s="1156"/>
      <c r="R49" s="1157"/>
      <c r="S49" s="181">
        <v>40687</v>
      </c>
      <c r="T49" s="932" t="s">
        <v>1877</v>
      </c>
      <c r="U49" s="847">
        <v>100000000</v>
      </c>
      <c r="V49" s="1831"/>
      <c r="W49" s="1834"/>
    </row>
    <row r="50" spans="1:23" ht="15" customHeight="1" thickBot="1">
      <c r="A50" s="1820"/>
      <c r="B50" s="1733"/>
      <c r="C50" s="649"/>
      <c r="D50" s="1167"/>
      <c r="E50" s="1168"/>
      <c r="F50" s="199"/>
      <c r="G50" s="1170"/>
      <c r="H50" s="264"/>
      <c r="I50" s="265"/>
      <c r="J50" s="663"/>
      <c r="K50" s="681"/>
      <c r="L50" s="1170"/>
      <c r="M50" s="625"/>
      <c r="N50" s="626"/>
      <c r="O50" s="682" t="s">
        <v>1224</v>
      </c>
      <c r="P50" s="924">
        <v>30</v>
      </c>
      <c r="Q50" s="37" t="s">
        <v>1223</v>
      </c>
      <c r="R50" s="848">
        <v>6.6000000000000003E-2</v>
      </c>
      <c r="S50" s="202">
        <v>40745</v>
      </c>
      <c r="T50" s="936" t="s">
        <v>1586</v>
      </c>
      <c r="U50" s="826">
        <v>560000000</v>
      </c>
      <c r="V50" s="841" t="s">
        <v>334</v>
      </c>
      <c r="W50" s="977" t="s">
        <v>1226</v>
      </c>
    </row>
    <row r="51" spans="1:23" ht="30.75" customHeight="1">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c r="D52" s="5"/>
      <c r="E52" s="1119"/>
      <c r="F52" s="1094" t="s">
        <v>196</v>
      </c>
      <c r="G52" s="1105">
        <f>SUM(G9:G46)</f>
        <v>81344932551</v>
      </c>
      <c r="K52" s="1175"/>
      <c r="L52" s="23"/>
      <c r="M52" s="23"/>
      <c r="N52" s="1104"/>
      <c r="O52" s="1104"/>
      <c r="P52" s="1104"/>
      <c r="Q52" s="23"/>
      <c r="R52" s="1119"/>
      <c r="S52" s="1119"/>
      <c r="T52" s="1119" t="s">
        <v>1222</v>
      </c>
      <c r="U52" s="1182">
        <f>SUM(U13:U50)-U38-U48-U49-U47</f>
        <v>34894279432.889999</v>
      </c>
    </row>
    <row r="53" spans="1:23" ht="30.75" customHeight="1" thickTop="1" thickBot="1">
      <c r="D53" s="5"/>
      <c r="E53" s="5"/>
      <c r="F53" s="1104"/>
      <c r="G53" s="22"/>
      <c r="L53" s="23"/>
      <c r="M53" s="23"/>
      <c r="N53" s="1104"/>
      <c r="O53" s="1119"/>
      <c r="P53" s="1119"/>
      <c r="Q53" s="1119"/>
      <c r="R53" s="222"/>
      <c r="S53" s="1835" t="s">
        <v>1874</v>
      </c>
      <c r="T53" s="1835"/>
      <c r="U53" s="849">
        <f>U38+U48+U49</f>
        <v>403000000</v>
      </c>
      <c r="V53" s="285"/>
    </row>
    <row r="54" spans="1:23" ht="15" customHeight="1" thickTop="1" thickBot="1">
      <c r="D54" s="5"/>
      <c r="E54" s="5"/>
      <c r="F54" s="1104"/>
      <c r="G54" s="22"/>
      <c r="L54" s="1094"/>
      <c r="M54" s="1094"/>
      <c r="N54" s="1094" t="s">
        <v>1221</v>
      </c>
      <c r="O54" s="1836">
        <f>G52-U52+L42-(R39-U39)-U47</f>
        <v>40896959538.110001</v>
      </c>
      <c r="P54" s="1837"/>
      <c r="Q54" s="1104"/>
      <c r="R54" s="1119"/>
      <c r="S54" s="1119"/>
      <c r="T54" s="1119"/>
      <c r="U54" s="22"/>
    </row>
    <row r="55" spans="1:23" ht="15" customHeight="1" thickTop="1">
      <c r="A55" s="1645" t="s">
        <v>1412</v>
      </c>
      <c r="B55" s="1645"/>
      <c r="C55" s="1645"/>
      <c r="D55" s="1645"/>
      <c r="E55" s="1645"/>
      <c r="F55" s="1645"/>
      <c r="G55" s="1645"/>
      <c r="H55" s="1645"/>
      <c r="I55" s="1645"/>
      <c r="J55" s="1645"/>
      <c r="K55" s="1645"/>
      <c r="L55" s="1645"/>
      <c r="M55" s="1645"/>
      <c r="N55" s="1645"/>
      <c r="O55" s="1645"/>
      <c r="P55" s="1645"/>
      <c r="Q55" s="1645"/>
      <c r="R55" s="1645"/>
      <c r="S55" s="1645"/>
      <c r="T55" s="1645"/>
      <c r="U55" s="1645"/>
      <c r="V55" s="1645"/>
    </row>
    <row r="56" spans="1:23" ht="15" customHeight="1">
      <c r="A56" s="1645"/>
      <c r="B56" s="1645"/>
      <c r="C56" s="1645"/>
      <c r="D56" s="1645"/>
      <c r="E56" s="1645"/>
      <c r="F56" s="1645"/>
      <c r="G56" s="1645"/>
      <c r="H56" s="1645"/>
      <c r="I56" s="1645"/>
      <c r="J56" s="1645"/>
      <c r="K56" s="1645"/>
      <c r="L56" s="1645"/>
      <c r="M56" s="1645"/>
      <c r="N56" s="1645"/>
      <c r="O56" s="1645"/>
      <c r="P56" s="1645"/>
      <c r="Q56" s="1645"/>
      <c r="R56" s="1645"/>
      <c r="S56" s="1645"/>
      <c r="T56" s="1645"/>
      <c r="U56" s="1645"/>
      <c r="V56" s="1645"/>
    </row>
    <row r="57" spans="1:23" ht="15" customHeight="1">
      <c r="A57" s="1645" t="s">
        <v>1220</v>
      </c>
      <c r="B57" s="1645"/>
      <c r="C57" s="1645"/>
      <c r="D57" s="1645"/>
      <c r="E57" s="1645"/>
      <c r="F57" s="1645"/>
      <c r="G57" s="1645"/>
      <c r="H57" s="1645"/>
      <c r="I57" s="1645"/>
      <c r="J57" s="1645"/>
      <c r="K57" s="1645"/>
      <c r="L57" s="1645"/>
      <c r="M57" s="1645"/>
      <c r="N57" s="1645"/>
      <c r="O57" s="1645"/>
      <c r="P57" s="1645"/>
      <c r="Q57" s="1645"/>
      <c r="R57" s="1645"/>
      <c r="S57" s="1645"/>
      <c r="T57" s="1645"/>
      <c r="U57" s="1645"/>
      <c r="V57" s="1645"/>
    </row>
    <row r="58" spans="1:23" s="1109" customFormat="1" ht="15" customHeight="1">
      <c r="A58" s="1839" t="s">
        <v>1617</v>
      </c>
      <c r="B58" s="1839"/>
      <c r="C58" s="1839"/>
      <c r="D58" s="1839"/>
      <c r="E58" s="1839"/>
      <c r="F58" s="1839"/>
      <c r="G58" s="1839"/>
      <c r="H58" s="1839"/>
      <c r="I58" s="1839"/>
      <c r="J58" s="1839"/>
      <c r="K58" s="1839"/>
      <c r="L58" s="1839"/>
      <c r="M58" s="1839"/>
      <c r="N58" s="1839"/>
      <c r="O58" s="1839"/>
      <c r="P58" s="1839"/>
      <c r="Q58" s="1839"/>
      <c r="R58" s="1839"/>
      <c r="S58" s="1839"/>
      <c r="T58" s="1839"/>
      <c r="U58" s="1839"/>
      <c r="V58" s="1839"/>
    </row>
    <row r="59" spans="1:23" ht="14.25" customHeight="1">
      <c r="A59" s="1645" t="s">
        <v>1219</v>
      </c>
      <c r="B59" s="1645"/>
      <c r="C59" s="1645"/>
      <c r="D59" s="1645"/>
      <c r="E59" s="1645"/>
      <c r="F59" s="1645"/>
      <c r="G59" s="1645"/>
      <c r="H59" s="1645"/>
      <c r="I59" s="1645"/>
      <c r="J59" s="1645"/>
      <c r="K59" s="1645"/>
      <c r="L59" s="1645"/>
      <c r="M59" s="1645"/>
      <c r="N59" s="1645"/>
      <c r="O59" s="1645"/>
      <c r="P59" s="1645"/>
      <c r="Q59" s="1645"/>
      <c r="R59" s="1645"/>
      <c r="S59" s="1645"/>
      <c r="T59" s="1645"/>
      <c r="U59" s="1645"/>
      <c r="V59" s="1645"/>
    </row>
    <row r="60" spans="1:23" ht="14.25" customHeight="1">
      <c r="A60" s="1645" t="s">
        <v>1266</v>
      </c>
      <c r="B60" s="1645"/>
      <c r="C60" s="1645"/>
      <c r="D60" s="1645"/>
      <c r="E60" s="1645"/>
      <c r="F60" s="1645"/>
      <c r="G60" s="1645"/>
      <c r="H60" s="1645"/>
      <c r="I60" s="1645"/>
      <c r="J60" s="1645"/>
      <c r="K60" s="1645"/>
      <c r="L60" s="1645"/>
      <c r="M60" s="1645"/>
      <c r="N60" s="1645"/>
      <c r="O60" s="1645"/>
      <c r="P60" s="1645"/>
      <c r="Q60" s="1645"/>
      <c r="R60" s="1645"/>
      <c r="S60" s="1645"/>
      <c r="T60" s="1645"/>
      <c r="U60" s="1645"/>
      <c r="V60" s="1645"/>
    </row>
    <row r="61" spans="1:23" s="1109" customFormat="1" ht="14.25" customHeight="1">
      <c r="A61" s="1838" t="s">
        <v>1218</v>
      </c>
      <c r="B61" s="1838"/>
      <c r="C61" s="1838"/>
      <c r="D61" s="1838"/>
      <c r="E61" s="1838"/>
      <c r="F61" s="1838"/>
      <c r="G61" s="1838"/>
      <c r="H61" s="1838"/>
      <c r="I61" s="1838"/>
      <c r="J61" s="1838"/>
      <c r="K61" s="1838"/>
      <c r="L61" s="1838"/>
      <c r="M61" s="1838"/>
      <c r="N61" s="1838"/>
      <c r="O61" s="1838"/>
      <c r="P61" s="1838"/>
      <c r="Q61" s="1838"/>
      <c r="R61" s="1838"/>
      <c r="S61" s="1838"/>
      <c r="T61" s="1838"/>
      <c r="U61" s="1838"/>
      <c r="V61" s="1838"/>
    </row>
    <row r="62" spans="1:23" ht="15" customHeight="1">
      <c r="A62" s="1645" t="s">
        <v>1217</v>
      </c>
      <c r="B62" s="1645"/>
      <c r="C62" s="1645"/>
      <c r="D62" s="1645"/>
      <c r="E62" s="1645"/>
      <c r="F62" s="1645"/>
      <c r="G62" s="1645"/>
      <c r="H62" s="1645"/>
      <c r="I62" s="1645"/>
      <c r="J62" s="1645"/>
      <c r="K62" s="1645"/>
      <c r="L62" s="1645"/>
      <c r="M62" s="1645"/>
      <c r="N62" s="1645"/>
      <c r="O62" s="1645"/>
      <c r="P62" s="1645"/>
      <c r="Q62" s="1645"/>
      <c r="R62" s="1645"/>
      <c r="S62" s="1645"/>
      <c r="T62" s="1645"/>
      <c r="U62" s="1645"/>
      <c r="V62" s="1645"/>
    </row>
    <row r="63" spans="1:23" s="1109" customFormat="1" ht="15" customHeight="1">
      <c r="A63" s="1838" t="s">
        <v>1413</v>
      </c>
      <c r="B63" s="1838"/>
      <c r="C63" s="1838"/>
      <c r="D63" s="1838"/>
      <c r="E63" s="1838"/>
      <c r="F63" s="1838"/>
      <c r="G63" s="1838"/>
      <c r="H63" s="1838"/>
      <c r="I63" s="1838"/>
      <c r="J63" s="1838"/>
      <c r="K63" s="1838"/>
      <c r="L63" s="1838"/>
      <c r="M63" s="1838"/>
      <c r="N63" s="1838"/>
      <c r="O63" s="1838"/>
      <c r="P63" s="1838"/>
      <c r="Q63" s="1838"/>
      <c r="R63" s="1838"/>
      <c r="S63" s="1838"/>
      <c r="T63" s="1838"/>
      <c r="U63" s="1838"/>
      <c r="V63" s="1838"/>
    </row>
    <row r="64" spans="1:23" s="1109" customFormat="1" ht="15" customHeight="1">
      <c r="A64" s="1838" t="s">
        <v>1216</v>
      </c>
      <c r="B64" s="1838"/>
      <c r="C64" s="1838"/>
      <c r="D64" s="1838"/>
      <c r="E64" s="1838"/>
      <c r="F64" s="1838"/>
      <c r="G64" s="1838"/>
      <c r="H64" s="1838"/>
      <c r="I64" s="1838"/>
      <c r="J64" s="1838"/>
      <c r="K64" s="1838"/>
      <c r="L64" s="1838"/>
      <c r="M64" s="1838"/>
      <c r="N64" s="1838"/>
      <c r="O64" s="1838"/>
      <c r="P64" s="1838"/>
      <c r="Q64" s="1838"/>
      <c r="R64" s="1838"/>
      <c r="S64" s="1838"/>
      <c r="T64" s="1838"/>
      <c r="U64" s="1838"/>
      <c r="V64" s="1838"/>
    </row>
    <row r="65" spans="1:22" s="1109" customFormat="1" ht="15" customHeight="1">
      <c r="A65" s="1838"/>
      <c r="B65" s="1838"/>
      <c r="C65" s="1838"/>
      <c r="D65" s="1838"/>
      <c r="E65" s="1838"/>
      <c r="F65" s="1838"/>
      <c r="G65" s="1838"/>
      <c r="H65" s="1838"/>
      <c r="I65" s="1838"/>
      <c r="J65" s="1838"/>
      <c r="K65" s="1838"/>
      <c r="L65" s="1838"/>
      <c r="M65" s="1838"/>
      <c r="N65" s="1838"/>
      <c r="O65" s="1838"/>
      <c r="P65" s="1838"/>
      <c r="Q65" s="1838"/>
      <c r="R65" s="1838"/>
      <c r="S65" s="1838"/>
      <c r="T65" s="1838"/>
      <c r="U65" s="1838"/>
      <c r="V65" s="1838"/>
    </row>
    <row r="66" spans="1:22" s="1109" customFormat="1" ht="15" customHeight="1">
      <c r="A66" s="1838"/>
      <c r="B66" s="1838"/>
      <c r="C66" s="1838"/>
      <c r="D66" s="1838"/>
      <c r="E66" s="1838"/>
      <c r="F66" s="1838"/>
      <c r="G66" s="1838"/>
      <c r="H66" s="1838"/>
      <c r="I66" s="1838"/>
      <c r="J66" s="1838"/>
      <c r="K66" s="1838"/>
      <c r="L66" s="1838"/>
      <c r="M66" s="1838"/>
      <c r="N66" s="1838"/>
      <c r="O66" s="1838"/>
      <c r="P66" s="1838"/>
      <c r="Q66" s="1838"/>
      <c r="R66" s="1838"/>
      <c r="S66" s="1838"/>
      <c r="T66" s="1838"/>
      <c r="U66" s="1838"/>
      <c r="V66" s="1838"/>
    </row>
    <row r="67" spans="1:22" ht="15" customHeight="1">
      <c r="A67" s="1645" t="s">
        <v>1215</v>
      </c>
      <c r="B67" s="1645"/>
      <c r="C67" s="1645"/>
      <c r="D67" s="1645"/>
      <c r="E67" s="1645"/>
      <c r="F67" s="1645"/>
      <c r="G67" s="1645"/>
      <c r="H67" s="1645"/>
      <c r="I67" s="1645"/>
      <c r="J67" s="1645"/>
      <c r="K67" s="1645"/>
      <c r="L67" s="1645"/>
      <c r="M67" s="1645"/>
      <c r="N67" s="1645"/>
      <c r="O67" s="1645"/>
      <c r="P67" s="1645"/>
      <c r="Q67" s="1645"/>
      <c r="R67" s="1645"/>
      <c r="S67" s="1645"/>
      <c r="T67" s="1645"/>
      <c r="U67" s="1645"/>
      <c r="V67" s="1645"/>
    </row>
    <row r="68" spans="1:22" ht="15" customHeight="1">
      <c r="A68" s="1645" t="s">
        <v>1214</v>
      </c>
      <c r="B68" s="1645"/>
      <c r="C68" s="1645"/>
      <c r="D68" s="1645"/>
      <c r="E68" s="1645"/>
      <c r="F68" s="1645"/>
      <c r="G68" s="1645"/>
      <c r="H68" s="1645"/>
      <c r="I68" s="1645"/>
      <c r="J68" s="1645"/>
      <c r="K68" s="1645"/>
      <c r="L68" s="1645"/>
      <c r="M68" s="1645"/>
      <c r="N68" s="1645"/>
      <c r="O68" s="1645"/>
      <c r="P68" s="1645"/>
      <c r="Q68" s="1645"/>
      <c r="R68" s="1645"/>
      <c r="S68" s="1645"/>
      <c r="T68" s="1645"/>
      <c r="U68" s="1645"/>
      <c r="V68" s="1645"/>
    </row>
    <row r="69" spans="1:22" ht="15" customHeight="1">
      <c r="A69" s="1646" t="s">
        <v>1344</v>
      </c>
      <c r="B69" s="1646"/>
      <c r="C69" s="1646"/>
      <c r="D69" s="1646"/>
      <c r="E69" s="1646"/>
      <c r="F69" s="1646"/>
      <c r="G69" s="1646"/>
      <c r="H69" s="1646"/>
      <c r="I69" s="1646"/>
      <c r="J69" s="1646"/>
      <c r="K69" s="1646"/>
      <c r="L69" s="1646"/>
      <c r="M69" s="1646"/>
      <c r="N69" s="1646"/>
      <c r="O69" s="1646"/>
      <c r="P69" s="1646"/>
      <c r="Q69" s="1646"/>
      <c r="R69" s="1646"/>
      <c r="S69" s="1646"/>
      <c r="T69" s="1646"/>
      <c r="U69" s="1646"/>
      <c r="V69" s="1646"/>
    </row>
    <row r="70" spans="1:22" ht="15" customHeight="1">
      <c r="A70" s="1645" t="s">
        <v>1213</v>
      </c>
      <c r="B70" s="1645"/>
      <c r="C70" s="1645"/>
      <c r="D70" s="1645"/>
      <c r="E70" s="1645"/>
      <c r="F70" s="1645"/>
      <c r="G70" s="1645"/>
      <c r="H70" s="1645"/>
      <c r="I70" s="1645"/>
      <c r="J70" s="1645"/>
      <c r="K70" s="1645"/>
      <c r="L70" s="1645"/>
      <c r="M70" s="1645"/>
      <c r="N70" s="1645"/>
      <c r="O70" s="1645"/>
      <c r="P70" s="1645"/>
      <c r="Q70" s="1645"/>
      <c r="R70" s="1645"/>
      <c r="S70" s="1645"/>
      <c r="T70" s="1645"/>
      <c r="U70" s="1645"/>
      <c r="V70" s="1645"/>
    </row>
    <row r="71" spans="1:22" ht="15" customHeight="1">
      <c r="A71" s="1645" t="s">
        <v>1212</v>
      </c>
      <c r="B71" s="1645"/>
      <c r="C71" s="1645"/>
      <c r="D71" s="1645"/>
      <c r="E71" s="1645"/>
      <c r="F71" s="1645"/>
      <c r="G71" s="1645"/>
      <c r="H71" s="1645"/>
      <c r="I71" s="1645"/>
      <c r="J71" s="1645"/>
      <c r="K71" s="1645"/>
      <c r="L71" s="1645"/>
      <c r="M71" s="1645"/>
      <c r="N71" s="1645"/>
      <c r="O71" s="1645"/>
      <c r="P71" s="1645"/>
      <c r="Q71" s="1645"/>
      <c r="R71" s="1645"/>
      <c r="S71" s="1645"/>
      <c r="T71" s="1645"/>
      <c r="U71" s="1645"/>
      <c r="V71" s="1645"/>
    </row>
    <row r="72" spans="1:22" ht="15" customHeight="1">
      <c r="A72" s="1646" t="s">
        <v>1399</v>
      </c>
      <c r="B72" s="1646"/>
      <c r="C72" s="1646"/>
      <c r="D72" s="1646"/>
      <c r="E72" s="1646"/>
      <c r="F72" s="1646"/>
      <c r="G72" s="1646"/>
      <c r="H72" s="1646"/>
      <c r="I72" s="1646"/>
      <c r="J72" s="1646"/>
      <c r="K72" s="1646"/>
      <c r="L72" s="1646"/>
      <c r="M72" s="1646"/>
      <c r="N72" s="1646"/>
      <c r="O72" s="1646"/>
      <c r="P72" s="1646"/>
      <c r="Q72" s="1646"/>
      <c r="R72" s="1646"/>
      <c r="S72" s="1646"/>
      <c r="T72" s="1646"/>
      <c r="U72" s="1646"/>
      <c r="V72" s="1646"/>
    </row>
    <row r="73" spans="1:22" ht="15" customHeight="1">
      <c r="A73" s="1645" t="s">
        <v>1211</v>
      </c>
      <c r="B73" s="1645"/>
      <c r="C73" s="1645"/>
      <c r="D73" s="1645"/>
      <c r="E73" s="1645"/>
      <c r="F73" s="1645"/>
      <c r="G73" s="1645"/>
      <c r="H73" s="1645"/>
      <c r="I73" s="1645"/>
      <c r="J73" s="1645"/>
      <c r="K73" s="1645"/>
      <c r="L73" s="1645"/>
      <c r="M73" s="1645"/>
      <c r="N73" s="1645"/>
      <c r="O73" s="1645"/>
      <c r="P73" s="1645"/>
      <c r="Q73" s="1645"/>
      <c r="R73" s="1645"/>
      <c r="S73" s="1645"/>
      <c r="T73" s="1645"/>
      <c r="U73" s="1645"/>
      <c r="V73" s="1645"/>
    </row>
    <row r="74" spans="1:22" ht="15" customHeight="1">
      <c r="A74" s="1645" t="s">
        <v>1210</v>
      </c>
      <c r="B74" s="1645"/>
      <c r="C74" s="1645"/>
      <c r="D74" s="1645"/>
      <c r="E74" s="1645"/>
      <c r="F74" s="1645"/>
      <c r="G74" s="1645"/>
      <c r="H74" s="1645"/>
      <c r="I74" s="1645"/>
      <c r="J74" s="1645"/>
      <c r="K74" s="1645"/>
      <c r="L74" s="1645"/>
      <c r="M74" s="1645"/>
      <c r="N74" s="1645"/>
      <c r="O74" s="1645"/>
      <c r="P74" s="1645"/>
      <c r="Q74" s="1645"/>
      <c r="R74" s="1645"/>
      <c r="S74" s="1645"/>
      <c r="T74" s="1645"/>
      <c r="U74" s="1645"/>
      <c r="V74" s="1645"/>
    </row>
    <row r="75" spans="1:22" ht="15" customHeight="1">
      <c r="A75" s="1647" t="s">
        <v>1265</v>
      </c>
      <c r="B75" s="1647"/>
      <c r="C75" s="1647"/>
      <c r="D75" s="1647"/>
      <c r="E75" s="1647"/>
      <c r="F75" s="1647"/>
      <c r="G75" s="1647"/>
      <c r="H75" s="1647"/>
      <c r="I75" s="1647"/>
      <c r="J75" s="1647"/>
      <c r="K75" s="1647"/>
      <c r="L75" s="1647"/>
      <c r="M75" s="1647"/>
      <c r="N75" s="1647"/>
      <c r="O75" s="1647"/>
      <c r="P75" s="1647"/>
      <c r="Q75" s="1647"/>
      <c r="R75" s="1647"/>
      <c r="S75" s="1647"/>
      <c r="T75" s="1647"/>
      <c r="U75" s="1647"/>
      <c r="V75" s="1647"/>
    </row>
    <row r="76" spans="1:22" ht="15" customHeight="1">
      <c r="A76" s="1647"/>
      <c r="B76" s="1647"/>
      <c r="C76" s="1647"/>
      <c r="D76" s="1647"/>
      <c r="E76" s="1647"/>
      <c r="F76" s="1647"/>
      <c r="G76" s="1647"/>
      <c r="H76" s="1647"/>
      <c r="I76" s="1647"/>
      <c r="J76" s="1647"/>
      <c r="K76" s="1647"/>
      <c r="L76" s="1647"/>
      <c r="M76" s="1647"/>
      <c r="N76" s="1647"/>
      <c r="O76" s="1647"/>
      <c r="P76" s="1647"/>
      <c r="Q76" s="1647"/>
      <c r="R76" s="1647"/>
      <c r="S76" s="1647"/>
      <c r="T76" s="1647"/>
      <c r="U76" s="1647"/>
      <c r="V76" s="1647"/>
    </row>
    <row r="77" spans="1:22" ht="15" customHeight="1">
      <c r="A77" s="1646" t="s">
        <v>1264</v>
      </c>
      <c r="B77" s="1646"/>
      <c r="C77" s="1646"/>
      <c r="D77" s="1646"/>
      <c r="E77" s="1646"/>
      <c r="F77" s="1646"/>
      <c r="G77" s="1646"/>
      <c r="H77" s="1646"/>
      <c r="I77" s="1646"/>
      <c r="J77" s="1646"/>
      <c r="K77" s="1646"/>
      <c r="L77" s="1646"/>
      <c r="M77" s="1646"/>
      <c r="N77" s="1646"/>
      <c r="O77" s="1646"/>
      <c r="P77" s="1646"/>
      <c r="Q77" s="1646"/>
      <c r="R77" s="1646"/>
      <c r="S77" s="1646"/>
      <c r="T77" s="1646"/>
      <c r="U77" s="1646"/>
      <c r="V77" s="1646"/>
    </row>
    <row r="78" spans="1:22" ht="15" customHeight="1">
      <c r="A78" s="1647" t="s">
        <v>1209</v>
      </c>
      <c r="B78" s="1647"/>
      <c r="C78" s="1647"/>
      <c r="D78" s="1647"/>
      <c r="E78" s="1647"/>
      <c r="F78" s="1647"/>
      <c r="G78" s="1647"/>
      <c r="H78" s="1647"/>
      <c r="I78" s="1647"/>
      <c r="J78" s="1647"/>
      <c r="K78" s="1647"/>
      <c r="L78" s="1647"/>
      <c r="M78" s="1647"/>
      <c r="N78" s="1647"/>
      <c r="O78" s="1647"/>
      <c r="P78" s="1647"/>
      <c r="Q78" s="1647"/>
      <c r="R78" s="1647"/>
      <c r="S78" s="1647"/>
      <c r="T78" s="1647"/>
      <c r="U78" s="1647"/>
      <c r="V78" s="1647"/>
    </row>
    <row r="79" spans="1:22" ht="15" customHeight="1">
      <c r="A79" s="1647"/>
      <c r="B79" s="1647"/>
      <c r="C79" s="1647"/>
      <c r="D79" s="1647"/>
      <c r="E79" s="1647"/>
      <c r="F79" s="1647"/>
      <c r="G79" s="1647"/>
      <c r="H79" s="1647"/>
      <c r="I79" s="1647"/>
      <c r="J79" s="1647"/>
      <c r="K79" s="1647"/>
      <c r="L79" s="1647"/>
      <c r="M79" s="1647"/>
      <c r="N79" s="1647"/>
      <c r="O79" s="1647"/>
      <c r="P79" s="1647"/>
      <c r="Q79" s="1647"/>
      <c r="R79" s="1647"/>
      <c r="S79" s="1647"/>
      <c r="T79" s="1647"/>
      <c r="U79" s="1647"/>
      <c r="V79" s="1647"/>
    </row>
    <row r="80" spans="1:22" ht="15" customHeight="1">
      <c r="A80" s="1645" t="s">
        <v>1208</v>
      </c>
      <c r="B80" s="1645"/>
      <c r="C80" s="1645"/>
      <c r="D80" s="1645"/>
      <c r="E80" s="1645"/>
      <c r="F80" s="1645"/>
      <c r="G80" s="1645"/>
      <c r="H80" s="1645"/>
      <c r="I80" s="1645"/>
      <c r="J80" s="1645"/>
      <c r="K80" s="1645"/>
      <c r="L80" s="1645"/>
      <c r="M80" s="1645"/>
      <c r="N80" s="1645"/>
      <c r="O80" s="1645"/>
      <c r="P80" s="1645"/>
      <c r="Q80" s="1645"/>
      <c r="R80" s="1645"/>
      <c r="S80" s="1645"/>
      <c r="T80" s="1645"/>
      <c r="U80" s="1645"/>
      <c r="V80" s="1645"/>
    </row>
    <row r="81" spans="1:22" ht="15" customHeight="1">
      <c r="A81" s="1645" t="s">
        <v>1207</v>
      </c>
      <c r="B81" s="1645"/>
      <c r="C81" s="1645"/>
      <c r="D81" s="1645"/>
      <c r="E81" s="1645"/>
      <c r="F81" s="1645"/>
      <c r="G81" s="1645"/>
      <c r="H81" s="1645"/>
      <c r="I81" s="1645"/>
      <c r="J81" s="1645"/>
      <c r="K81" s="1645"/>
      <c r="L81" s="1645"/>
      <c r="M81" s="1645"/>
      <c r="N81" s="1645"/>
      <c r="O81" s="1645"/>
      <c r="P81" s="1645"/>
      <c r="Q81" s="1645"/>
      <c r="R81" s="1645"/>
      <c r="S81" s="1645"/>
      <c r="T81" s="1645"/>
      <c r="U81" s="1645"/>
      <c r="V81" s="1645"/>
    </row>
    <row r="82" spans="1:22" ht="15" customHeight="1">
      <c r="A82" s="1645" t="s">
        <v>1206</v>
      </c>
      <c r="B82" s="1645"/>
      <c r="C82" s="1645"/>
      <c r="D82" s="1645"/>
      <c r="E82" s="1645"/>
      <c r="F82" s="1645"/>
      <c r="G82" s="1645"/>
      <c r="H82" s="1645"/>
      <c r="I82" s="1645"/>
      <c r="J82" s="1645"/>
      <c r="K82" s="1645"/>
      <c r="L82" s="1645"/>
      <c r="M82" s="1645"/>
      <c r="N82" s="1645"/>
      <c r="O82" s="1645"/>
      <c r="P82" s="1645"/>
      <c r="Q82" s="1645"/>
      <c r="R82" s="1645"/>
      <c r="S82" s="1645"/>
      <c r="T82" s="1645"/>
      <c r="U82" s="1645"/>
      <c r="V82" s="1645"/>
    </row>
    <row r="83" spans="1:22" ht="15" customHeight="1">
      <c r="A83" s="1645" t="s">
        <v>1205</v>
      </c>
      <c r="B83" s="1645"/>
      <c r="C83" s="1645"/>
      <c r="D83" s="1645"/>
      <c r="E83" s="1645"/>
      <c r="F83" s="1645"/>
      <c r="G83" s="1645"/>
      <c r="H83" s="1645"/>
      <c r="I83" s="1645"/>
      <c r="J83" s="1645"/>
      <c r="K83" s="1645"/>
      <c r="L83" s="1645"/>
      <c r="M83" s="1645"/>
      <c r="N83" s="1645"/>
      <c r="O83" s="1645"/>
      <c r="P83" s="1645"/>
      <c r="Q83" s="1645"/>
      <c r="R83" s="1645"/>
      <c r="S83" s="1645"/>
      <c r="T83" s="1645"/>
      <c r="U83" s="1645"/>
      <c r="V83" s="1645"/>
    </row>
    <row r="84" spans="1:22" ht="15" customHeight="1">
      <c r="A84" s="1647" t="s">
        <v>1428</v>
      </c>
      <c r="B84" s="1647"/>
      <c r="C84" s="1647"/>
      <c r="D84" s="1647"/>
      <c r="E84" s="1647"/>
      <c r="F84" s="1647"/>
      <c r="G84" s="1647"/>
      <c r="H84" s="1647"/>
      <c r="I84" s="1647"/>
      <c r="J84" s="1647"/>
      <c r="K84" s="1647"/>
      <c r="L84" s="1647"/>
      <c r="M84" s="1647"/>
      <c r="N84" s="1647"/>
      <c r="O84" s="1647"/>
      <c r="P84" s="1647"/>
      <c r="Q84" s="1647"/>
      <c r="R84" s="1647"/>
      <c r="S84" s="1647"/>
      <c r="T84" s="1647"/>
      <c r="U84" s="1647"/>
      <c r="V84" s="1647"/>
    </row>
    <row r="85" spans="1:22" ht="15" customHeight="1">
      <c r="A85" s="1647"/>
      <c r="B85" s="1647"/>
      <c r="C85" s="1647"/>
      <c r="D85" s="1647"/>
      <c r="E85" s="1647"/>
      <c r="F85" s="1647"/>
      <c r="G85" s="1647"/>
      <c r="H85" s="1647"/>
      <c r="I85" s="1647"/>
      <c r="J85" s="1647"/>
      <c r="K85" s="1647"/>
      <c r="L85" s="1647"/>
      <c r="M85" s="1647"/>
      <c r="N85" s="1647"/>
      <c r="O85" s="1647"/>
      <c r="P85" s="1647"/>
      <c r="Q85" s="1647"/>
      <c r="R85" s="1647"/>
      <c r="S85" s="1647"/>
      <c r="T85" s="1647"/>
      <c r="U85" s="1647"/>
      <c r="V85" s="1647"/>
    </row>
    <row r="86" spans="1:22" ht="15" customHeight="1">
      <c r="A86" s="1646" t="s">
        <v>1204</v>
      </c>
      <c r="B86" s="1646"/>
      <c r="C86" s="1646"/>
      <c r="D86" s="1646"/>
      <c r="E86" s="1646"/>
      <c r="F86" s="1646"/>
      <c r="G86" s="1646"/>
      <c r="H86" s="1646"/>
      <c r="I86" s="1646"/>
      <c r="J86" s="1646"/>
      <c r="K86" s="1646"/>
      <c r="L86" s="1646"/>
      <c r="M86" s="1646"/>
      <c r="N86" s="1646"/>
      <c r="O86" s="1646"/>
      <c r="P86" s="1646"/>
      <c r="Q86" s="1646"/>
      <c r="R86" s="1646"/>
      <c r="S86" s="1646"/>
      <c r="T86" s="1646"/>
      <c r="U86" s="1646"/>
      <c r="V86" s="1646"/>
    </row>
    <row r="87" spans="1:22" ht="15" customHeight="1">
      <c r="A87" s="1647" t="s">
        <v>1203</v>
      </c>
      <c r="B87" s="1647"/>
      <c r="C87" s="1647"/>
      <c r="D87" s="1647"/>
      <c r="E87" s="1647"/>
      <c r="F87" s="1647"/>
      <c r="G87" s="1647"/>
      <c r="H87" s="1647"/>
      <c r="I87" s="1647"/>
      <c r="J87" s="1647"/>
      <c r="K87" s="1647"/>
      <c r="L87" s="1647"/>
      <c r="M87" s="1647"/>
      <c r="N87" s="1647"/>
      <c r="O87" s="1647"/>
      <c r="P87" s="1647"/>
      <c r="Q87" s="1647"/>
      <c r="R87" s="1647"/>
      <c r="S87" s="1647"/>
      <c r="T87" s="1647"/>
      <c r="U87" s="1647"/>
      <c r="V87" s="1647"/>
    </row>
    <row r="88" spans="1:22" ht="15" customHeight="1">
      <c r="A88" s="1647"/>
      <c r="B88" s="1647"/>
      <c r="C88" s="1647"/>
      <c r="D88" s="1647"/>
      <c r="E88" s="1647"/>
      <c r="F88" s="1647"/>
      <c r="G88" s="1647"/>
      <c r="H88" s="1647"/>
      <c r="I88" s="1647"/>
      <c r="J88" s="1647"/>
      <c r="K88" s="1647"/>
      <c r="L88" s="1647"/>
      <c r="M88" s="1647"/>
      <c r="N88" s="1647"/>
      <c r="O88" s="1647"/>
      <c r="P88" s="1647"/>
      <c r="Q88" s="1647"/>
      <c r="R88" s="1647"/>
      <c r="S88" s="1647"/>
      <c r="T88" s="1647"/>
      <c r="U88" s="1647"/>
      <c r="V88" s="1647"/>
    </row>
    <row r="89" spans="1:22" ht="15" customHeight="1">
      <c r="A89" s="1648" t="s">
        <v>1267</v>
      </c>
      <c r="B89" s="1648"/>
      <c r="C89" s="1648"/>
      <c r="D89" s="1648"/>
      <c r="E89" s="1648"/>
      <c r="F89" s="1648"/>
      <c r="G89" s="1648"/>
      <c r="H89" s="1648"/>
      <c r="I89" s="1648"/>
      <c r="J89" s="1648"/>
      <c r="K89" s="1648"/>
      <c r="L89" s="1648"/>
      <c r="M89" s="1648"/>
      <c r="N89" s="1648"/>
      <c r="O89" s="1648"/>
      <c r="P89" s="1648"/>
      <c r="Q89" s="1648"/>
      <c r="R89" s="1648"/>
      <c r="S89" s="1648"/>
      <c r="T89" s="1648"/>
      <c r="U89" s="1648"/>
      <c r="V89" s="1648"/>
    </row>
    <row r="90" spans="1:22" ht="15" customHeight="1">
      <c r="A90" s="1649" t="s">
        <v>1415</v>
      </c>
      <c r="B90" s="1649"/>
      <c r="C90" s="1649"/>
      <c r="D90" s="1649"/>
      <c r="E90" s="1649"/>
      <c r="F90" s="1649"/>
      <c r="G90" s="1649"/>
      <c r="H90" s="1649"/>
      <c r="I90" s="1649"/>
      <c r="J90" s="1649"/>
      <c r="K90" s="1649"/>
      <c r="L90" s="1649"/>
      <c r="M90" s="1649"/>
      <c r="N90" s="1649"/>
      <c r="O90" s="1649"/>
      <c r="P90" s="1649"/>
      <c r="Q90" s="1649"/>
      <c r="R90" s="1649"/>
      <c r="S90" s="1649"/>
      <c r="T90" s="1649"/>
      <c r="U90" s="1649"/>
      <c r="V90" s="1649"/>
    </row>
    <row r="91" spans="1:22" ht="14.25" customHeight="1">
      <c r="A91" s="1649"/>
      <c r="B91" s="1649"/>
      <c r="C91" s="1649"/>
      <c r="D91" s="1649"/>
      <c r="E91" s="1649"/>
      <c r="F91" s="1649"/>
      <c r="G91" s="1649"/>
      <c r="H91" s="1649"/>
      <c r="I91" s="1649"/>
      <c r="J91" s="1649"/>
      <c r="K91" s="1649"/>
      <c r="L91" s="1649"/>
      <c r="M91" s="1649"/>
      <c r="N91" s="1649"/>
      <c r="O91" s="1649"/>
      <c r="P91" s="1649"/>
      <c r="Q91" s="1649"/>
      <c r="R91" s="1649"/>
      <c r="S91" s="1649"/>
      <c r="T91" s="1649"/>
      <c r="U91" s="1649"/>
      <c r="V91" s="1649"/>
    </row>
    <row r="92" spans="1:22" ht="15" customHeight="1">
      <c r="A92" s="1599" t="s">
        <v>1621</v>
      </c>
      <c r="B92" s="1599"/>
      <c r="C92" s="1599"/>
      <c r="D92" s="1599"/>
      <c r="E92" s="1599"/>
      <c r="F92" s="1599"/>
      <c r="G92" s="1599"/>
      <c r="H92" s="1599"/>
      <c r="I92" s="1599"/>
      <c r="J92" s="1599"/>
      <c r="K92" s="1599"/>
      <c r="L92" s="1599"/>
      <c r="M92" s="1599"/>
      <c r="N92" s="1599"/>
      <c r="O92" s="1599"/>
      <c r="P92" s="1599"/>
      <c r="Q92" s="1599"/>
      <c r="R92" s="1599"/>
      <c r="S92" s="1599"/>
      <c r="T92" s="1599"/>
      <c r="U92" s="1599"/>
      <c r="V92" s="1599"/>
    </row>
    <row r="93" spans="1:22" ht="15" customHeight="1">
      <c r="A93" s="1599" t="s">
        <v>1343</v>
      </c>
      <c r="B93" s="1599"/>
      <c r="C93" s="1599"/>
      <c r="D93" s="1599"/>
      <c r="E93" s="1599"/>
      <c r="F93" s="1599"/>
      <c r="G93" s="1599"/>
      <c r="H93" s="1599"/>
      <c r="I93" s="1599"/>
      <c r="J93" s="1599"/>
      <c r="K93" s="1599"/>
      <c r="L93" s="1599"/>
      <c r="M93" s="1599"/>
      <c r="N93" s="1599"/>
      <c r="O93" s="1599"/>
      <c r="P93" s="1599"/>
      <c r="Q93" s="1599"/>
      <c r="R93" s="1599"/>
      <c r="S93" s="1599"/>
      <c r="T93" s="1599"/>
      <c r="U93" s="1599"/>
      <c r="V93" s="1599"/>
    </row>
    <row r="94" spans="1:22" ht="15" customHeight="1">
      <c r="A94" s="1600" t="s">
        <v>1403</v>
      </c>
      <c r="B94" s="1600"/>
      <c r="C94" s="1600"/>
      <c r="D94" s="1600"/>
      <c r="E94" s="1600"/>
      <c r="F94" s="1600"/>
      <c r="G94" s="1600"/>
      <c r="H94" s="1600"/>
      <c r="I94" s="1600"/>
      <c r="J94" s="1600"/>
      <c r="K94" s="1600"/>
      <c r="L94" s="1600"/>
      <c r="M94" s="1600"/>
      <c r="N94" s="1600"/>
      <c r="O94" s="1600"/>
      <c r="P94" s="1600"/>
      <c r="Q94" s="1600"/>
      <c r="R94" s="1600"/>
      <c r="S94" s="1600"/>
      <c r="T94" s="1600"/>
      <c r="U94" s="1600"/>
      <c r="V94" s="1600"/>
    </row>
    <row r="95" spans="1:22" ht="15" customHeight="1">
      <c r="A95" s="1600"/>
      <c r="B95" s="1600"/>
      <c r="C95" s="1600"/>
      <c r="D95" s="1600"/>
      <c r="E95" s="1600"/>
      <c r="F95" s="1600"/>
      <c r="G95" s="1600"/>
      <c r="H95" s="1600"/>
      <c r="I95" s="1600"/>
      <c r="J95" s="1600"/>
      <c r="K95" s="1600"/>
      <c r="L95" s="1600"/>
      <c r="M95" s="1600"/>
      <c r="N95" s="1600"/>
      <c r="O95" s="1600"/>
      <c r="P95" s="1600"/>
      <c r="Q95" s="1600"/>
      <c r="R95" s="1600"/>
      <c r="S95" s="1600"/>
      <c r="T95" s="1600"/>
      <c r="U95" s="1600"/>
      <c r="V95" s="1600"/>
    </row>
    <row r="96" spans="1:22" ht="15" customHeight="1">
      <c r="A96" s="1600" t="s">
        <v>1616</v>
      </c>
      <c r="B96" s="1600"/>
      <c r="C96" s="1600"/>
      <c r="D96" s="1600"/>
      <c r="E96" s="1600"/>
      <c r="F96" s="1600"/>
      <c r="G96" s="1600"/>
      <c r="H96" s="1600"/>
      <c r="I96" s="1600"/>
      <c r="J96" s="1600"/>
      <c r="K96" s="1600"/>
      <c r="L96" s="1600"/>
      <c r="M96" s="1600"/>
      <c r="N96" s="1600"/>
      <c r="O96" s="1600"/>
      <c r="P96" s="1600"/>
      <c r="Q96" s="1600"/>
      <c r="R96" s="1600"/>
      <c r="S96" s="1600"/>
      <c r="T96" s="1600"/>
      <c r="U96" s="1600"/>
      <c r="V96" s="1600"/>
    </row>
    <row r="97" spans="1:22" ht="15" customHeight="1">
      <c r="A97" s="1600" t="s">
        <v>1622</v>
      </c>
      <c r="B97" s="1600"/>
      <c r="C97" s="1600"/>
      <c r="D97" s="1600"/>
      <c r="E97" s="1600"/>
      <c r="F97" s="1600"/>
      <c r="G97" s="1600"/>
      <c r="H97" s="1600"/>
      <c r="I97" s="1600"/>
      <c r="J97" s="1600"/>
      <c r="K97" s="1600"/>
      <c r="L97" s="1600"/>
      <c r="M97" s="1600"/>
      <c r="N97" s="1600"/>
      <c r="O97" s="1600"/>
      <c r="P97" s="1600"/>
      <c r="Q97" s="1600"/>
      <c r="R97" s="1600"/>
      <c r="S97" s="1600"/>
      <c r="T97" s="1600"/>
      <c r="U97" s="1600"/>
      <c r="V97" s="1600"/>
    </row>
    <row r="98" spans="1:22" ht="15" customHeight="1">
      <c r="A98" s="1600"/>
      <c r="B98" s="1600"/>
      <c r="C98" s="1600"/>
      <c r="D98" s="1600"/>
      <c r="E98" s="1600"/>
      <c r="F98" s="1600"/>
      <c r="G98" s="1600"/>
      <c r="H98" s="1600"/>
      <c r="I98" s="1600"/>
      <c r="J98" s="1600"/>
      <c r="K98" s="1600"/>
      <c r="L98" s="1600"/>
      <c r="M98" s="1600"/>
      <c r="N98" s="1600"/>
      <c r="O98" s="1600"/>
      <c r="P98" s="1600"/>
      <c r="Q98" s="1600"/>
      <c r="R98" s="1600"/>
      <c r="S98" s="1600"/>
      <c r="T98" s="1600"/>
      <c r="U98" s="1600"/>
      <c r="V98" s="1600"/>
    </row>
    <row r="99" spans="1:22" ht="15" customHeight="1">
      <c r="A99" s="1600" t="s">
        <v>1623</v>
      </c>
      <c r="B99" s="1600"/>
      <c r="C99" s="1600"/>
      <c r="D99" s="1600"/>
      <c r="E99" s="1600"/>
      <c r="F99" s="1600"/>
      <c r="G99" s="1600"/>
      <c r="H99" s="1600"/>
      <c r="I99" s="1600"/>
      <c r="J99" s="1600"/>
      <c r="K99" s="1600"/>
      <c r="L99" s="1600"/>
      <c r="M99" s="1600"/>
      <c r="N99" s="1600"/>
      <c r="O99" s="1600"/>
      <c r="P99" s="1600"/>
      <c r="Q99" s="1600"/>
      <c r="R99" s="1600"/>
      <c r="S99" s="1600"/>
      <c r="T99" s="1600"/>
      <c r="U99" s="1600"/>
      <c r="V99" s="1600"/>
    </row>
    <row r="100" spans="1:22" ht="15" customHeight="1">
      <c r="A100" s="1600" t="s">
        <v>1652</v>
      </c>
      <c r="B100" s="1600"/>
      <c r="C100" s="1600"/>
      <c r="D100" s="1600"/>
      <c r="E100" s="1600"/>
      <c r="F100" s="1600"/>
      <c r="G100" s="1600"/>
      <c r="H100" s="1600"/>
      <c r="I100" s="1600"/>
      <c r="J100" s="1600"/>
      <c r="K100" s="1600"/>
      <c r="L100" s="1600"/>
      <c r="M100" s="1600"/>
      <c r="N100" s="1600"/>
      <c r="O100" s="1600"/>
      <c r="P100" s="1600"/>
      <c r="Q100" s="1600"/>
      <c r="R100" s="1600"/>
      <c r="S100" s="1600"/>
      <c r="T100" s="1600"/>
      <c r="U100" s="1600"/>
      <c r="V100" s="1600"/>
    </row>
    <row r="101" spans="1:22" ht="15" customHeight="1">
      <c r="A101" s="1600" t="s">
        <v>1653</v>
      </c>
      <c r="B101" s="1600"/>
      <c r="C101" s="1600"/>
      <c r="D101" s="1600"/>
      <c r="E101" s="1600"/>
      <c r="F101" s="1600"/>
      <c r="G101" s="1600"/>
      <c r="H101" s="1600"/>
      <c r="I101" s="1600"/>
      <c r="J101" s="1600"/>
      <c r="K101" s="1600"/>
      <c r="L101" s="1600"/>
      <c r="M101" s="1600"/>
      <c r="N101" s="1600"/>
      <c r="O101" s="1600"/>
      <c r="P101" s="1600"/>
      <c r="Q101" s="1600"/>
      <c r="R101" s="1600"/>
      <c r="S101" s="1600"/>
      <c r="T101" s="1600"/>
      <c r="U101" s="1600"/>
      <c r="V101" s="1600"/>
    </row>
    <row r="102" spans="1:22" ht="15" customHeight="1">
      <c r="A102" s="1600"/>
      <c r="B102" s="1600"/>
      <c r="C102" s="1600"/>
      <c r="D102" s="1600"/>
      <c r="E102" s="1600"/>
      <c r="F102" s="1600"/>
      <c r="G102" s="1600"/>
      <c r="H102" s="1600"/>
      <c r="I102" s="1600"/>
      <c r="J102" s="1600"/>
      <c r="K102" s="1600"/>
      <c r="L102" s="1600"/>
      <c r="M102" s="1600"/>
      <c r="N102" s="1600"/>
      <c r="O102" s="1600"/>
      <c r="P102" s="1600"/>
      <c r="Q102" s="1600"/>
      <c r="R102" s="1600"/>
      <c r="S102" s="1600"/>
      <c r="T102" s="1600"/>
      <c r="U102" s="1600"/>
      <c r="V102" s="1600"/>
    </row>
    <row r="103" spans="1:22" ht="15" customHeight="1">
      <c r="A103" s="1649" t="s">
        <v>1996</v>
      </c>
      <c r="B103" s="1649"/>
      <c r="C103" s="1649"/>
      <c r="D103" s="1649"/>
      <c r="E103" s="1649"/>
      <c r="F103" s="1649"/>
      <c r="G103" s="1649"/>
      <c r="H103" s="1649"/>
      <c r="I103" s="1649"/>
      <c r="J103" s="1649"/>
      <c r="K103" s="1649"/>
      <c r="L103" s="1649"/>
      <c r="M103" s="1649"/>
      <c r="N103" s="1649"/>
      <c r="O103" s="1649"/>
      <c r="P103" s="1649"/>
      <c r="Q103" s="1649"/>
      <c r="R103" s="1649"/>
      <c r="S103" s="1649"/>
      <c r="T103" s="1649"/>
      <c r="U103" s="1649"/>
      <c r="V103" s="1649"/>
    </row>
    <row r="104" spans="1:22" ht="15" customHeight="1">
      <c r="A104" s="1649"/>
      <c r="B104" s="1649"/>
      <c r="C104" s="1649"/>
      <c r="D104" s="1649"/>
      <c r="E104" s="1649"/>
      <c r="F104" s="1649"/>
      <c r="G104" s="1649"/>
      <c r="H104" s="1649"/>
      <c r="I104" s="1649"/>
      <c r="J104" s="1649"/>
      <c r="K104" s="1649"/>
      <c r="L104" s="1649"/>
      <c r="M104" s="1649"/>
      <c r="N104" s="1649"/>
      <c r="O104" s="1649"/>
      <c r="P104" s="1649"/>
      <c r="Q104" s="1649"/>
      <c r="R104" s="1649"/>
      <c r="S104" s="1649"/>
      <c r="T104" s="1649"/>
      <c r="U104" s="1649"/>
      <c r="V104" s="1649"/>
    </row>
    <row r="105" spans="1:22" ht="15" customHeight="1">
      <c r="A105" s="1649" t="s">
        <v>1947</v>
      </c>
      <c r="B105" s="1649"/>
      <c r="C105" s="1649"/>
      <c r="D105" s="1649"/>
      <c r="E105" s="1649"/>
      <c r="F105" s="1649"/>
      <c r="G105" s="1649"/>
      <c r="H105" s="1649"/>
      <c r="I105" s="1649"/>
      <c r="J105" s="1649"/>
      <c r="K105" s="1649"/>
      <c r="L105" s="1649"/>
      <c r="M105" s="1649"/>
      <c r="N105" s="1649"/>
      <c r="O105" s="1649"/>
      <c r="P105" s="1649"/>
      <c r="Q105" s="1649"/>
      <c r="R105" s="1649"/>
      <c r="S105" s="1649"/>
      <c r="T105" s="1649"/>
      <c r="U105" s="1649"/>
      <c r="V105" s="1649"/>
    </row>
    <row r="106" spans="1:22" ht="15" customHeight="1">
      <c r="A106" s="1649"/>
      <c r="B106" s="1649"/>
      <c r="C106" s="1649"/>
      <c r="D106" s="1649"/>
      <c r="E106" s="1649"/>
      <c r="F106" s="1649"/>
      <c r="G106" s="1649"/>
      <c r="H106" s="1649"/>
      <c r="I106" s="1649"/>
      <c r="J106" s="1649"/>
      <c r="K106" s="1649"/>
      <c r="L106" s="1649"/>
      <c r="M106" s="1649"/>
      <c r="N106" s="1649"/>
      <c r="O106" s="1649"/>
      <c r="P106" s="1649"/>
      <c r="Q106" s="1649"/>
      <c r="R106" s="1649"/>
      <c r="S106" s="1649"/>
      <c r="T106" s="1649"/>
      <c r="U106" s="1649"/>
      <c r="V106" s="1649"/>
    </row>
    <row r="107" spans="1:22" ht="15" customHeight="1">
      <c r="A107" s="1649"/>
      <c r="B107" s="1649"/>
      <c r="C107" s="1649"/>
      <c r="D107" s="1649"/>
      <c r="E107" s="1649"/>
      <c r="F107" s="1649"/>
      <c r="G107" s="1649"/>
      <c r="H107" s="1649"/>
      <c r="I107" s="1649"/>
      <c r="J107" s="1649"/>
      <c r="K107" s="1649"/>
      <c r="L107" s="1649"/>
      <c r="M107" s="1649"/>
      <c r="N107" s="1649"/>
      <c r="O107" s="1649"/>
      <c r="P107" s="1649"/>
      <c r="Q107" s="1649"/>
      <c r="R107" s="1649"/>
      <c r="S107" s="1649"/>
      <c r="T107" s="1649"/>
      <c r="U107" s="1649"/>
      <c r="V107" s="1649"/>
    </row>
    <row r="108" spans="1:22" ht="15" customHeight="1">
      <c r="A108" s="1600" t="s">
        <v>1879</v>
      </c>
      <c r="B108" s="1600"/>
      <c r="C108" s="1600"/>
      <c r="D108" s="1600"/>
      <c r="E108" s="1600"/>
      <c r="F108" s="1600"/>
      <c r="G108" s="1600"/>
      <c r="H108" s="1600"/>
      <c r="I108" s="1600"/>
      <c r="J108" s="1600"/>
      <c r="K108" s="1600"/>
      <c r="L108" s="1600"/>
      <c r="M108" s="1600"/>
      <c r="N108" s="1600"/>
      <c r="O108" s="1600"/>
      <c r="P108" s="1600"/>
      <c r="Q108" s="1600"/>
      <c r="R108" s="1600"/>
      <c r="S108" s="1600"/>
      <c r="T108" s="1600"/>
      <c r="U108" s="1600"/>
      <c r="V108" s="1600"/>
    </row>
    <row r="109" spans="1:22" ht="15" customHeight="1">
      <c r="A109" s="1600" t="s">
        <v>1983</v>
      </c>
      <c r="B109" s="1600"/>
      <c r="C109" s="1600"/>
      <c r="D109" s="1600"/>
      <c r="E109" s="1600"/>
      <c r="F109" s="1600"/>
      <c r="G109" s="1600"/>
      <c r="H109" s="1600"/>
      <c r="I109" s="1600"/>
      <c r="J109" s="1600"/>
      <c r="K109" s="1600"/>
      <c r="L109" s="1600"/>
      <c r="M109" s="1600"/>
      <c r="N109" s="1600"/>
      <c r="O109" s="1600"/>
      <c r="P109" s="1600"/>
      <c r="Q109" s="1600"/>
      <c r="R109" s="1600"/>
      <c r="S109" s="1600"/>
      <c r="T109" s="1600"/>
      <c r="U109" s="1600"/>
      <c r="V109" s="1600"/>
    </row>
    <row r="110" spans="1:22" ht="15" customHeight="1">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c r="A111" s="1117"/>
      <c r="B111" s="1117"/>
      <c r="C111" s="1117"/>
      <c r="D111" s="1117"/>
      <c r="E111" s="1117"/>
      <c r="F111" s="1117"/>
      <c r="G111" s="1117"/>
      <c r="H111" s="1117"/>
      <c r="I111" s="1117"/>
      <c r="J111" s="1117"/>
      <c r="K111" s="1117"/>
      <c r="L111" s="1117"/>
      <c r="M111" s="1117"/>
      <c r="N111" s="1117"/>
      <c r="O111" s="1117"/>
      <c r="P111" s="1117"/>
      <c r="Q111" s="1117"/>
      <c r="R111" s="1117"/>
      <c r="S111" s="1117"/>
      <c r="T111" s="1117"/>
      <c r="U111" s="1117"/>
      <c r="V111" s="1117"/>
    </row>
    <row r="112" spans="1:22">
      <c r="A112" s="1117"/>
      <c r="B112" s="1117"/>
      <c r="C112" s="1117"/>
      <c r="D112" s="1117"/>
      <c r="E112" s="1117"/>
      <c r="F112" s="1117"/>
      <c r="G112" s="1117"/>
      <c r="H112" s="1117"/>
      <c r="I112" s="1117"/>
      <c r="J112" s="1117"/>
      <c r="K112" s="1117"/>
      <c r="L112" s="1117"/>
      <c r="M112" s="1117"/>
      <c r="N112" s="1117"/>
      <c r="O112" s="1117"/>
      <c r="P112" s="1117"/>
      <c r="Q112" s="1117"/>
      <c r="R112" s="1117"/>
      <c r="S112" s="1117"/>
      <c r="T112" s="1117"/>
      <c r="U112" s="1117"/>
      <c r="V112" s="1117"/>
    </row>
    <row r="113" spans="1:22" ht="15">
      <c r="A113" s="1777" t="s">
        <v>197</v>
      </c>
      <c r="B113" s="1777"/>
      <c r="C113" s="1777"/>
      <c r="D113" s="1777"/>
      <c r="E113" s="1777"/>
      <c r="F113" s="1777"/>
      <c r="G113" s="1777"/>
      <c r="H113" s="1777"/>
      <c r="I113" s="1777"/>
      <c r="J113" s="1777"/>
      <c r="K113" s="1777"/>
      <c r="L113" s="1777"/>
      <c r="M113" s="1777"/>
      <c r="N113" s="1777"/>
      <c r="O113" s="1777"/>
      <c r="P113" s="1777"/>
      <c r="Q113" s="1777"/>
      <c r="R113" s="1777"/>
      <c r="S113" s="1777"/>
      <c r="T113" s="1777"/>
      <c r="U113" s="1777"/>
    </row>
    <row r="114" spans="1:22" ht="15" customHeight="1" thickBot="1">
      <c r="B114" s="688"/>
      <c r="C114" s="688"/>
      <c r="D114" s="688"/>
      <c r="E114" s="688"/>
      <c r="F114" s="689"/>
      <c r="G114" s="688"/>
      <c r="H114" s="688"/>
      <c r="I114" s="1118"/>
      <c r="J114" s="1118"/>
    </row>
    <row r="115" spans="1:22" ht="30.75" customHeight="1" thickBot="1">
      <c r="A115" s="1840" t="s">
        <v>680</v>
      </c>
      <c r="B115" s="1842" t="s">
        <v>2</v>
      </c>
      <c r="C115" s="1844" t="s">
        <v>327</v>
      </c>
      <c r="D115" s="1845"/>
      <c r="E115" s="1845"/>
      <c r="F115" s="1846"/>
      <c r="G115" s="1847" t="s">
        <v>328</v>
      </c>
      <c r="H115" s="1848" t="s">
        <v>1009</v>
      </c>
      <c r="I115" s="1849"/>
      <c r="J115" s="1847" t="s">
        <v>1012</v>
      </c>
      <c r="K115" s="1848" t="s">
        <v>10</v>
      </c>
      <c r="L115" s="1850"/>
      <c r="M115" s="1853" t="s">
        <v>256</v>
      </c>
      <c r="N115" s="1854"/>
      <c r="O115" s="1854"/>
      <c r="P115" s="1854"/>
      <c r="Q115" s="1854"/>
      <c r="R115" s="1855" t="s">
        <v>1382</v>
      </c>
      <c r="S115" s="1856"/>
      <c r="T115" s="1856"/>
      <c r="U115" s="1857"/>
    </row>
    <row r="116" spans="1:22" ht="28.5" customHeight="1" thickBot="1">
      <c r="A116" s="1841"/>
      <c r="B116" s="1843"/>
      <c r="C116" s="1858" t="s">
        <v>329</v>
      </c>
      <c r="D116" s="1859"/>
      <c r="E116" s="17" t="s">
        <v>330</v>
      </c>
      <c r="F116" s="17" t="s">
        <v>331</v>
      </c>
      <c r="G116" s="1815"/>
      <c r="H116" s="1797"/>
      <c r="I116" s="1757"/>
      <c r="J116" s="1815"/>
      <c r="K116" s="1851"/>
      <c r="L116" s="1852"/>
      <c r="M116" s="1860" t="s">
        <v>257</v>
      </c>
      <c r="N116" s="1861"/>
      <c r="O116" s="1127" t="s">
        <v>185</v>
      </c>
      <c r="P116" s="1862" t="s">
        <v>1383</v>
      </c>
      <c r="Q116" s="1863"/>
      <c r="R116" s="241" t="s">
        <v>2</v>
      </c>
      <c r="S116" s="242" t="s">
        <v>1250</v>
      </c>
      <c r="T116" s="245" t="s">
        <v>1011</v>
      </c>
      <c r="U116" s="243" t="s">
        <v>1254</v>
      </c>
    </row>
    <row r="117" spans="1:22" ht="28.5" customHeight="1">
      <c r="A117" s="1641">
        <v>1</v>
      </c>
      <c r="B117" s="1642">
        <v>39912</v>
      </c>
      <c r="C117" s="1864" t="s">
        <v>259</v>
      </c>
      <c r="D117" s="1864"/>
      <c r="E117" s="1865" t="s">
        <v>881</v>
      </c>
      <c r="F117" s="1866" t="s">
        <v>882</v>
      </c>
      <c r="G117" s="1867" t="s">
        <v>86</v>
      </c>
      <c r="H117" s="1864" t="s">
        <v>336</v>
      </c>
      <c r="I117" s="1864"/>
      <c r="J117" s="1617">
        <v>3500000000</v>
      </c>
      <c r="K117" s="1868" t="s">
        <v>334</v>
      </c>
      <c r="L117" s="1869"/>
      <c r="M117" s="1870">
        <v>40002</v>
      </c>
      <c r="N117" s="1872">
        <v>3</v>
      </c>
      <c r="O117" s="1617">
        <v>-1000000000</v>
      </c>
      <c r="P117" s="1617">
        <f>O117+J117</f>
        <v>2500000000</v>
      </c>
      <c r="Q117" s="1620"/>
      <c r="R117" s="690">
        <v>40137</v>
      </c>
      <c r="S117" s="691" t="s">
        <v>1233</v>
      </c>
      <c r="T117" s="691" t="s">
        <v>336</v>
      </c>
      <c r="U117" s="692">
        <v>140000000</v>
      </c>
    </row>
    <row r="118" spans="1:22" ht="27.75" customHeight="1">
      <c r="A118" s="1622"/>
      <c r="B118" s="1624"/>
      <c r="C118" s="1626"/>
      <c r="D118" s="1626"/>
      <c r="E118" s="1628"/>
      <c r="F118" s="1630"/>
      <c r="G118" s="1632"/>
      <c r="H118" s="1626"/>
      <c r="I118" s="1626"/>
      <c r="J118" s="1618"/>
      <c r="K118" s="1635"/>
      <c r="L118" s="1636"/>
      <c r="M118" s="1871"/>
      <c r="N118" s="1873"/>
      <c r="O118" s="1618"/>
      <c r="P118" s="1618"/>
      <c r="Q118" s="1621"/>
      <c r="R118" s="693">
        <v>40220</v>
      </c>
      <c r="S118" s="694" t="s">
        <v>1233</v>
      </c>
      <c r="T118" s="694" t="s">
        <v>336</v>
      </c>
      <c r="U118" s="695">
        <v>100000000</v>
      </c>
    </row>
    <row r="119" spans="1:22" ht="27.75" customHeight="1">
      <c r="A119" s="1622"/>
      <c r="B119" s="1624"/>
      <c r="C119" s="1626"/>
      <c r="D119" s="1626"/>
      <c r="E119" s="1628"/>
      <c r="F119" s="1630"/>
      <c r="G119" s="1632"/>
      <c r="H119" s="1626"/>
      <c r="I119" s="1626"/>
      <c r="J119" s="1618"/>
      <c r="K119" s="1635"/>
      <c r="L119" s="1636"/>
      <c r="M119" s="1871"/>
      <c r="N119" s="1873"/>
      <c r="O119" s="1618"/>
      <c r="P119" s="1618"/>
      <c r="Q119" s="1621"/>
      <c r="R119" s="693">
        <v>40241</v>
      </c>
      <c r="S119" s="694" t="s">
        <v>1362</v>
      </c>
      <c r="T119" s="694" t="s">
        <v>1227</v>
      </c>
      <c r="U119" s="695">
        <v>50000000</v>
      </c>
    </row>
    <row r="120" spans="1:22" ht="30" customHeight="1">
      <c r="A120" s="1622"/>
      <c r="B120" s="1624"/>
      <c r="C120" s="1626"/>
      <c r="D120" s="1626"/>
      <c r="E120" s="1628"/>
      <c r="F120" s="1630"/>
      <c r="G120" s="1632"/>
      <c r="H120" s="1626"/>
      <c r="I120" s="1626"/>
      <c r="J120" s="1618"/>
      <c r="K120" s="1635"/>
      <c r="L120" s="1636"/>
      <c r="M120" s="1115"/>
      <c r="N120" s="1116">
        <v>6</v>
      </c>
      <c r="O120" s="1114"/>
      <c r="P120" s="1618">
        <v>290000000</v>
      </c>
      <c r="Q120" s="1621"/>
      <c r="R120" s="693">
        <v>40273</v>
      </c>
      <c r="S120" s="694" t="s">
        <v>1387</v>
      </c>
      <c r="T120" s="694" t="s">
        <v>1232</v>
      </c>
      <c r="U120" s="695">
        <v>56541893</v>
      </c>
    </row>
    <row r="121" spans="1:22" s="210" customFormat="1" ht="30" customHeight="1">
      <c r="A121" s="1622">
        <v>2</v>
      </c>
      <c r="B121" s="1624">
        <v>39912</v>
      </c>
      <c r="C121" s="1626" t="s">
        <v>1042</v>
      </c>
      <c r="D121" s="1626"/>
      <c r="E121" s="1628" t="s">
        <v>881</v>
      </c>
      <c r="F121" s="1630" t="s">
        <v>882</v>
      </c>
      <c r="G121" s="1632" t="s">
        <v>86</v>
      </c>
      <c r="H121" s="1626" t="s">
        <v>336</v>
      </c>
      <c r="I121" s="1626"/>
      <c r="J121" s="1618">
        <v>1500000000</v>
      </c>
      <c r="K121" s="1635" t="s">
        <v>334</v>
      </c>
      <c r="L121" s="1636"/>
      <c r="M121" s="696">
        <v>40002</v>
      </c>
      <c r="N121" s="1116">
        <v>3</v>
      </c>
      <c r="O121" s="246">
        <v>-500000000</v>
      </c>
      <c r="P121" s="1643">
        <f>O121+J121</f>
        <v>1000000000</v>
      </c>
      <c r="Q121" s="1644"/>
      <c r="R121" s="693">
        <v>40246</v>
      </c>
      <c r="S121" s="694" t="s">
        <v>1362</v>
      </c>
      <c r="T121" s="694" t="s">
        <v>1227</v>
      </c>
      <c r="U121" s="695">
        <v>123076734.86</v>
      </c>
      <c r="V121" s="106"/>
    </row>
    <row r="122" spans="1:22" s="210" customFormat="1" ht="15" customHeight="1" thickBot="1">
      <c r="A122" s="1623"/>
      <c r="B122" s="1625"/>
      <c r="C122" s="1627"/>
      <c r="D122" s="1627"/>
      <c r="E122" s="1629"/>
      <c r="F122" s="1631"/>
      <c r="G122" s="1633"/>
      <c r="H122" s="1627"/>
      <c r="I122" s="1627"/>
      <c r="J122" s="1634"/>
      <c r="K122" s="1637"/>
      <c r="L122" s="1638"/>
      <c r="M122" s="697"/>
      <c r="N122" s="698">
        <v>7</v>
      </c>
      <c r="O122" s="186"/>
      <c r="P122" s="1639">
        <v>123076734.86</v>
      </c>
      <c r="Q122" s="1640"/>
      <c r="R122" s="699">
        <v>40275</v>
      </c>
      <c r="S122" s="700" t="s">
        <v>1388</v>
      </c>
      <c r="T122" s="700" t="s">
        <v>1232</v>
      </c>
      <c r="U122" s="701">
        <v>44533053.82</v>
      </c>
      <c r="V122" s="106"/>
    </row>
    <row r="123" spans="1:22" ht="15.75" customHeight="1">
      <c r="B123" s="702"/>
      <c r="C123" s="703"/>
      <c r="D123" s="1166"/>
      <c r="E123" s="1166"/>
      <c r="F123" s="5"/>
      <c r="G123" s="1166"/>
      <c r="H123" s="704"/>
      <c r="I123" s="1095"/>
      <c r="J123" s="1095"/>
      <c r="R123" s="705"/>
      <c r="S123" s="705"/>
      <c r="T123" s="706"/>
      <c r="U123" s="706"/>
    </row>
    <row r="124" spans="1:22" ht="15.75" customHeight="1" thickBot="1">
      <c r="A124" s="1874" t="s">
        <v>187</v>
      </c>
      <c r="B124" s="1874"/>
      <c r="C124" s="1874"/>
      <c r="D124" s="1107">
        <f>SUM(J117:J121)</f>
        <v>5000000000</v>
      </c>
      <c r="E124" s="1166"/>
      <c r="F124" s="5"/>
      <c r="G124" s="1875" t="s">
        <v>186</v>
      </c>
      <c r="H124" s="1875"/>
      <c r="I124" s="1876">
        <v>413076735</v>
      </c>
      <c r="J124" s="1876"/>
      <c r="L124" s="1877" t="s">
        <v>1384</v>
      </c>
      <c r="M124" s="1877"/>
      <c r="N124" s="1878">
        <f>SUM(U117:U119,U121)</f>
        <v>413076734.86000001</v>
      </c>
      <c r="O124" s="1878"/>
      <c r="R124" s="1879" t="s">
        <v>1385</v>
      </c>
      <c r="S124" s="1879"/>
      <c r="T124" s="1879"/>
      <c r="U124" s="1105">
        <f>U120+U122</f>
        <v>101074946.81999999</v>
      </c>
    </row>
    <row r="125" spans="1:22" ht="15.75" thickTop="1">
      <c r="B125" s="1166"/>
      <c r="C125" s="1102"/>
      <c r="D125" s="1166"/>
      <c r="E125" s="1166"/>
      <c r="F125" s="5"/>
      <c r="G125" s="1104"/>
      <c r="H125" s="9"/>
      <c r="J125" s="7"/>
    </row>
    <row r="126" spans="1:22" ht="14.25" customHeight="1">
      <c r="B126" s="1166"/>
      <c r="C126" s="1102"/>
      <c r="D126" s="1166"/>
      <c r="E126" s="1166"/>
      <c r="F126" s="5"/>
      <c r="G126" s="11"/>
      <c r="H126" s="12"/>
      <c r="J126" s="7"/>
    </row>
    <row r="127" spans="1:22" ht="14.25" customHeight="1">
      <c r="A127" s="1600" t="s">
        <v>1182</v>
      </c>
      <c r="B127" s="1600"/>
      <c r="C127" s="1600"/>
      <c r="D127" s="1600"/>
      <c r="E127" s="1600"/>
      <c r="F127" s="1600"/>
      <c r="G127" s="1600"/>
      <c r="H127" s="1600"/>
      <c r="I127" s="1600"/>
      <c r="J127" s="1600"/>
      <c r="K127" s="1600"/>
      <c r="L127" s="1600"/>
      <c r="M127" s="1600"/>
      <c r="N127" s="1600"/>
      <c r="O127" s="1600"/>
      <c r="P127" s="1600"/>
      <c r="Q127" s="1600"/>
      <c r="R127" s="1600"/>
      <c r="S127" s="1600"/>
      <c r="T127" s="1600"/>
      <c r="U127" s="1600"/>
    </row>
    <row r="128" spans="1:22" ht="14.25" customHeight="1">
      <c r="A128" s="1600" t="s">
        <v>1386</v>
      </c>
      <c r="B128" s="1600"/>
      <c r="C128" s="1600"/>
      <c r="D128" s="1600"/>
      <c r="E128" s="1600"/>
      <c r="F128" s="1600"/>
      <c r="G128" s="1600"/>
      <c r="H128" s="1600"/>
      <c r="I128" s="1600"/>
      <c r="J128" s="1600"/>
      <c r="K128" s="1600"/>
      <c r="L128" s="1600"/>
      <c r="M128" s="1600"/>
      <c r="N128" s="1600"/>
      <c r="O128" s="1600"/>
      <c r="P128" s="1600"/>
      <c r="Q128" s="1600"/>
      <c r="R128" s="1600"/>
      <c r="S128" s="1600"/>
      <c r="T128" s="1600"/>
      <c r="U128" s="1600"/>
    </row>
    <row r="129" spans="1:22">
      <c r="A129" s="1619" t="s">
        <v>189</v>
      </c>
      <c r="B129" s="1619"/>
      <c r="C129" s="1619"/>
      <c r="D129" s="1619"/>
      <c r="E129" s="1619"/>
      <c r="F129" s="1619"/>
      <c r="G129" s="1619"/>
      <c r="H129" s="1619"/>
      <c r="I129" s="1619"/>
      <c r="J129" s="1619"/>
      <c r="K129" s="1619"/>
      <c r="L129" s="1619"/>
      <c r="M129" s="1619"/>
      <c r="N129" s="1619"/>
      <c r="O129" s="1619"/>
      <c r="P129" s="1619"/>
      <c r="Q129" s="1619"/>
      <c r="R129" s="1619"/>
      <c r="S129" s="1619"/>
      <c r="T129" s="1619"/>
      <c r="U129" s="1619"/>
    </row>
    <row r="130" spans="1:22" ht="15" customHeight="1">
      <c r="A130" s="1838" t="s">
        <v>1280</v>
      </c>
      <c r="B130" s="1838"/>
      <c r="C130" s="1838"/>
      <c r="D130" s="1838"/>
      <c r="E130" s="1838"/>
      <c r="F130" s="1838"/>
      <c r="G130" s="1838"/>
      <c r="H130" s="1838"/>
      <c r="I130" s="1838"/>
      <c r="J130" s="1838"/>
      <c r="K130" s="1838"/>
      <c r="L130" s="1838"/>
      <c r="M130" s="1838"/>
      <c r="N130" s="1838"/>
      <c r="O130" s="1838"/>
      <c r="P130" s="1838"/>
      <c r="Q130" s="1838"/>
      <c r="R130" s="1838"/>
      <c r="S130" s="1838"/>
      <c r="T130" s="1838"/>
      <c r="U130" s="1838"/>
      <c r="V130" s="1109"/>
    </row>
    <row r="131" spans="1:22" ht="14.25" customHeight="1">
      <c r="A131" s="1599" t="s">
        <v>1363</v>
      </c>
      <c r="B131" s="1599"/>
      <c r="C131" s="1599"/>
      <c r="D131" s="1599"/>
      <c r="E131" s="1599"/>
      <c r="F131" s="1599"/>
      <c r="G131" s="1599"/>
      <c r="H131" s="1599"/>
      <c r="I131" s="1599"/>
      <c r="J131" s="1599"/>
      <c r="K131" s="1599"/>
      <c r="L131" s="1599"/>
      <c r="M131" s="1599"/>
      <c r="N131" s="1599"/>
      <c r="O131" s="1599"/>
      <c r="P131" s="1599"/>
      <c r="Q131" s="1599"/>
      <c r="R131" s="1599"/>
      <c r="S131" s="1599"/>
      <c r="T131" s="1599"/>
      <c r="U131" s="1599"/>
    </row>
    <row r="132" spans="1:22" ht="15" customHeight="1">
      <c r="A132" s="1619" t="s">
        <v>1433</v>
      </c>
      <c r="B132" s="1619"/>
      <c r="C132" s="1619"/>
      <c r="D132" s="1619"/>
      <c r="E132" s="1619"/>
      <c r="F132" s="1619"/>
      <c r="G132" s="1619"/>
      <c r="H132" s="1619"/>
      <c r="I132" s="1619"/>
      <c r="J132" s="1619"/>
      <c r="K132" s="1619"/>
      <c r="L132" s="1619"/>
      <c r="M132" s="1619"/>
      <c r="N132" s="1619"/>
      <c r="O132" s="1619"/>
      <c r="P132" s="1619"/>
      <c r="Q132" s="1619"/>
      <c r="R132" s="1619"/>
      <c r="S132" s="1619"/>
      <c r="T132" s="1619"/>
      <c r="U132" s="1619"/>
    </row>
    <row r="133" spans="1:22" ht="15" customHeight="1">
      <c r="A133" s="1619" t="s">
        <v>1432</v>
      </c>
      <c r="B133" s="1619"/>
      <c r="C133" s="1619"/>
      <c r="D133" s="1619"/>
      <c r="E133" s="1619"/>
      <c r="F133" s="1619"/>
      <c r="G133" s="1619"/>
      <c r="H133" s="1619"/>
      <c r="I133" s="1619"/>
      <c r="J133" s="1619"/>
      <c r="K133" s="1619"/>
      <c r="L133" s="1619"/>
      <c r="M133" s="1619"/>
      <c r="N133" s="1619"/>
      <c r="O133" s="1619"/>
      <c r="P133" s="1619"/>
      <c r="Q133" s="1619"/>
      <c r="R133" s="1619"/>
      <c r="S133" s="1619"/>
      <c r="T133" s="1619"/>
      <c r="U133" s="1619"/>
    </row>
    <row r="134" spans="1:22" ht="15" customHeight="1">
      <c r="A134" s="1108"/>
      <c r="B134" s="1108"/>
      <c r="C134" s="1108"/>
      <c r="D134" s="1108"/>
      <c r="E134" s="1108"/>
      <c r="F134" s="1108"/>
      <c r="G134" s="1108"/>
      <c r="H134" s="1108"/>
      <c r="I134" s="1108"/>
      <c r="J134" s="1108"/>
      <c r="K134" s="1108"/>
      <c r="L134" s="1108"/>
      <c r="M134" s="1108"/>
      <c r="N134" s="1108"/>
      <c r="O134" s="1108"/>
      <c r="P134" s="1108"/>
      <c r="Q134" s="1108"/>
      <c r="R134" s="1108"/>
      <c r="S134" s="1108"/>
      <c r="T134" s="1108"/>
      <c r="U134" s="1108"/>
    </row>
    <row r="135" spans="1:22">
      <c r="A135" s="1166"/>
      <c r="B135" s="1166"/>
      <c r="C135" s="1166"/>
      <c r="D135" s="1166"/>
      <c r="E135" s="1166"/>
      <c r="F135" s="1166"/>
      <c r="G135" s="1166"/>
      <c r="H135" s="1166"/>
      <c r="I135" s="1166"/>
      <c r="J135" s="1166"/>
      <c r="K135" s="1166"/>
      <c r="L135" s="1166"/>
      <c r="M135" s="1166"/>
      <c r="N135" s="1166"/>
      <c r="O135" s="1166"/>
      <c r="P135" s="1166"/>
      <c r="Q135" s="1166"/>
      <c r="R135" s="1166"/>
      <c r="S135" s="1166"/>
      <c r="T135" s="1166"/>
      <c r="U135" s="1166"/>
    </row>
    <row r="136" spans="1:22" ht="15">
      <c r="A136" s="1166"/>
      <c r="B136" s="1166"/>
      <c r="C136" s="1166"/>
      <c r="D136" s="5"/>
      <c r="E136" s="5"/>
      <c r="F136" s="1104"/>
      <c r="G136" s="21"/>
      <c r="H136" s="21"/>
      <c r="I136" s="21"/>
      <c r="J136" s="21"/>
      <c r="K136" s="20"/>
      <c r="L136" s="20"/>
      <c r="M136" s="1106"/>
      <c r="N136" s="1106"/>
      <c r="O136" s="1106"/>
      <c r="P136" s="1106"/>
      <c r="Q136" s="1106"/>
      <c r="R136" s="1106"/>
      <c r="S136" s="1106"/>
      <c r="T136" s="1106"/>
    </row>
    <row r="137" spans="1:22" ht="15">
      <c r="A137" s="1166"/>
      <c r="B137" s="1166"/>
      <c r="C137" s="1166"/>
      <c r="D137" s="5"/>
      <c r="E137" s="5"/>
      <c r="F137" s="1104"/>
      <c r="G137" s="21"/>
      <c r="H137" s="21"/>
      <c r="I137" s="21"/>
      <c r="J137" s="21"/>
      <c r="K137" s="20"/>
      <c r="L137" s="20"/>
      <c r="M137" s="1106"/>
      <c r="N137" s="1106"/>
      <c r="O137" s="1106"/>
      <c r="P137" s="1106"/>
      <c r="Q137" s="1106"/>
      <c r="R137" s="1106"/>
      <c r="S137" s="1106"/>
      <c r="T137" s="1106"/>
    </row>
    <row r="138" spans="1:22" ht="15">
      <c r="A138" s="1166"/>
      <c r="B138" s="1166"/>
      <c r="C138" s="1166"/>
      <c r="D138" s="5"/>
      <c r="E138" s="5"/>
      <c r="F138" s="1104"/>
      <c r="G138" s="21"/>
      <c r="H138" s="21"/>
      <c r="I138" s="21"/>
      <c r="J138" s="21"/>
      <c r="K138" s="20"/>
      <c r="L138" s="20"/>
      <c r="M138" s="1106"/>
      <c r="N138" s="1106"/>
      <c r="O138" s="1106"/>
      <c r="P138" s="1106"/>
      <c r="Q138" s="1106"/>
      <c r="R138" s="1106"/>
      <c r="S138" s="1106"/>
      <c r="T138" s="1106"/>
    </row>
    <row r="139" spans="1:22" ht="15">
      <c r="A139" s="1166"/>
      <c r="B139" s="1166"/>
      <c r="C139" s="1166"/>
      <c r="D139" s="5"/>
      <c r="E139" s="5"/>
      <c r="F139" s="1104"/>
      <c r="G139" s="21"/>
      <c r="H139" s="21"/>
      <c r="I139" s="21"/>
      <c r="J139" s="21"/>
      <c r="K139" s="20"/>
      <c r="L139" s="20"/>
      <c r="M139" s="1106"/>
      <c r="N139" s="1106"/>
      <c r="O139" s="1106"/>
      <c r="P139" s="1106"/>
      <c r="Q139" s="1106"/>
      <c r="R139" s="1106"/>
      <c r="S139" s="1106"/>
      <c r="T139" s="1106"/>
    </row>
    <row r="140" spans="1:22" ht="15">
      <c r="A140" s="1166"/>
      <c r="B140" s="1166"/>
      <c r="C140" s="1166"/>
      <c r="D140" s="5"/>
      <c r="E140" s="5"/>
      <c r="F140" s="1104"/>
      <c r="G140" s="21"/>
      <c r="H140" s="21"/>
      <c r="I140" s="21"/>
      <c r="J140" s="21"/>
      <c r="K140" s="20"/>
      <c r="L140" s="20"/>
      <c r="M140" s="1106"/>
      <c r="N140" s="1106"/>
      <c r="O140" s="1106"/>
      <c r="P140" s="1106"/>
      <c r="Q140" s="1106"/>
      <c r="R140" s="1106"/>
      <c r="S140" s="1106"/>
      <c r="T140" s="1106"/>
    </row>
    <row r="141" spans="1:22" ht="15">
      <c r="A141" s="1166"/>
      <c r="B141" s="1166"/>
      <c r="C141" s="1166"/>
      <c r="D141" s="5"/>
      <c r="E141" s="5"/>
      <c r="F141" s="1104"/>
      <c r="G141" s="21"/>
      <c r="H141" s="21"/>
      <c r="I141" s="21"/>
      <c r="J141" s="21"/>
      <c r="K141" s="20"/>
      <c r="L141" s="20"/>
      <c r="M141" s="1106"/>
      <c r="N141" s="1106"/>
      <c r="O141" s="1106"/>
      <c r="P141" s="1106"/>
      <c r="Q141" s="1106"/>
      <c r="R141" s="1106"/>
      <c r="S141" s="1106"/>
      <c r="T141" s="1106"/>
    </row>
    <row r="142" spans="1:22" ht="15">
      <c r="A142" s="1166"/>
      <c r="B142" s="1166"/>
      <c r="C142" s="1166"/>
      <c r="D142" s="5"/>
      <c r="E142" s="5"/>
      <c r="F142" s="1104"/>
      <c r="G142" s="21"/>
      <c r="H142" s="21"/>
      <c r="I142" s="21"/>
      <c r="J142" s="21"/>
      <c r="K142" s="20"/>
      <c r="L142" s="20"/>
      <c r="M142" s="1106"/>
      <c r="N142" s="1106"/>
      <c r="O142" s="1106"/>
      <c r="P142" s="1106"/>
      <c r="Q142" s="1106"/>
      <c r="R142" s="1106"/>
      <c r="S142" s="1106"/>
      <c r="T142" s="1106"/>
    </row>
    <row r="143" spans="1:22" ht="15">
      <c r="A143" s="1166"/>
      <c r="B143" s="1166"/>
      <c r="C143" s="1166"/>
      <c r="D143" s="5"/>
      <c r="E143" s="5"/>
      <c r="F143" s="1104"/>
      <c r="G143" s="21"/>
      <c r="H143" s="21"/>
      <c r="I143" s="21"/>
      <c r="J143" s="21"/>
      <c r="K143" s="20"/>
      <c r="L143" s="20"/>
      <c r="M143" s="1106"/>
      <c r="N143" s="1106"/>
      <c r="O143" s="1106"/>
      <c r="P143" s="1106"/>
      <c r="Q143" s="1106"/>
      <c r="R143" s="1106"/>
      <c r="S143" s="1106"/>
      <c r="T143" s="1106"/>
    </row>
    <row r="144" spans="1:22" ht="15">
      <c r="A144" s="1166"/>
      <c r="B144" s="1166"/>
      <c r="C144" s="1166"/>
      <c r="D144" s="5"/>
      <c r="E144" s="5"/>
      <c r="F144" s="1104"/>
      <c r="G144" s="21"/>
      <c r="H144" s="21"/>
      <c r="I144" s="21"/>
      <c r="J144" s="21"/>
      <c r="K144" s="20"/>
      <c r="L144" s="20"/>
      <c r="M144" s="1106"/>
      <c r="N144" s="1106"/>
      <c r="O144" s="1106"/>
      <c r="P144" s="1106"/>
      <c r="Q144" s="1106"/>
      <c r="R144" s="1106"/>
      <c r="S144" s="1106"/>
      <c r="T144" s="1106"/>
    </row>
    <row r="145" spans="1:20" ht="15">
      <c r="A145" s="1166"/>
      <c r="B145" s="1166"/>
      <c r="C145" s="1166"/>
      <c r="D145" s="5"/>
      <c r="E145" s="5"/>
      <c r="F145" s="1104"/>
      <c r="G145" s="21"/>
      <c r="H145" s="21"/>
      <c r="I145" s="21"/>
      <c r="J145" s="21"/>
      <c r="K145" s="20"/>
      <c r="L145" s="20"/>
      <c r="M145" s="1106"/>
      <c r="N145" s="1106"/>
      <c r="O145" s="1106"/>
      <c r="P145" s="1106"/>
      <c r="Q145" s="1106"/>
      <c r="R145" s="1106"/>
      <c r="S145" s="1106"/>
      <c r="T145" s="1106"/>
    </row>
    <row r="146" spans="1:20" ht="15">
      <c r="A146" s="1166"/>
      <c r="B146" s="1166"/>
      <c r="C146" s="1166"/>
      <c r="D146" s="5"/>
      <c r="E146" s="5"/>
      <c r="F146" s="1104"/>
      <c r="G146" s="21"/>
      <c r="H146" s="21"/>
      <c r="I146" s="21"/>
      <c r="J146" s="21"/>
      <c r="K146" s="20"/>
      <c r="L146" s="20"/>
      <c r="M146" s="1106"/>
      <c r="N146" s="1106"/>
      <c r="O146" s="1106"/>
      <c r="P146" s="1106"/>
      <c r="Q146" s="1106"/>
      <c r="R146" s="1106"/>
      <c r="S146" s="1106"/>
      <c r="T146" s="1106"/>
    </row>
    <row r="147" spans="1:20" ht="15">
      <c r="A147" s="1166"/>
      <c r="B147" s="1166"/>
      <c r="C147" s="1166"/>
      <c r="D147" s="5"/>
      <c r="E147" s="5"/>
      <c r="F147" s="1104"/>
      <c r="G147" s="21"/>
      <c r="H147" s="21"/>
      <c r="I147" s="21"/>
      <c r="J147" s="21"/>
      <c r="K147" s="20"/>
      <c r="L147" s="20"/>
      <c r="M147" s="1106"/>
      <c r="N147" s="1106"/>
      <c r="O147" s="1106"/>
      <c r="P147" s="1106"/>
      <c r="Q147" s="1106"/>
      <c r="R147" s="1106"/>
      <c r="S147" s="1106"/>
      <c r="T147" s="1106"/>
    </row>
    <row r="148" spans="1:20" ht="15">
      <c r="A148" s="1166"/>
      <c r="B148" s="1166"/>
      <c r="C148" s="1166"/>
      <c r="D148" s="5"/>
      <c r="E148" s="5"/>
      <c r="F148" s="1104"/>
      <c r="G148" s="21"/>
      <c r="H148" s="21"/>
      <c r="I148" s="21"/>
      <c r="J148" s="21"/>
      <c r="K148" s="20"/>
      <c r="L148" s="20"/>
      <c r="M148" s="1106"/>
      <c r="N148" s="1106"/>
      <c r="O148" s="1106"/>
      <c r="P148" s="1106"/>
      <c r="Q148" s="1106"/>
      <c r="R148" s="1106"/>
      <c r="S148" s="1106"/>
      <c r="T148" s="1106"/>
    </row>
    <row r="149" spans="1:20" ht="15">
      <c r="A149" s="1166"/>
      <c r="B149" s="1166"/>
      <c r="C149" s="1166"/>
      <c r="D149" s="5"/>
      <c r="E149" s="5"/>
      <c r="F149" s="1104"/>
      <c r="G149" s="21"/>
      <c r="H149" s="21"/>
      <c r="I149" s="21"/>
      <c r="J149" s="21"/>
      <c r="K149" s="20"/>
      <c r="L149" s="20"/>
      <c r="M149" s="1106"/>
      <c r="N149" s="1106"/>
      <c r="O149" s="1106"/>
      <c r="P149" s="1106"/>
      <c r="Q149" s="1106"/>
      <c r="R149" s="1106"/>
      <c r="S149" s="1106"/>
      <c r="T149" s="1106"/>
    </row>
    <row r="150" spans="1:20" ht="15">
      <c r="A150" s="1166"/>
      <c r="B150" s="1166"/>
      <c r="C150" s="1166"/>
      <c r="D150" s="5"/>
      <c r="E150" s="5"/>
      <c r="F150" s="1104"/>
      <c r="G150" s="21"/>
      <c r="H150" s="21"/>
      <c r="I150" s="21"/>
      <c r="J150" s="21"/>
      <c r="K150" s="20"/>
      <c r="L150" s="20"/>
      <c r="M150" s="1106"/>
      <c r="N150" s="1106"/>
      <c r="O150" s="1106"/>
      <c r="P150" s="1106"/>
      <c r="Q150" s="1106"/>
      <c r="R150" s="1106"/>
      <c r="S150" s="1106"/>
      <c r="T150" s="1106"/>
    </row>
    <row r="151" spans="1:20" ht="15">
      <c r="A151" s="1166"/>
      <c r="B151" s="1166"/>
      <c r="C151" s="1166"/>
      <c r="D151" s="5"/>
      <c r="E151" s="5"/>
      <c r="F151" s="1104"/>
      <c r="G151" s="21"/>
      <c r="H151" s="21"/>
      <c r="I151" s="21"/>
      <c r="J151" s="21"/>
      <c r="K151" s="20"/>
      <c r="L151" s="20"/>
      <c r="M151" s="1106"/>
      <c r="N151" s="1106"/>
      <c r="O151" s="1106"/>
      <c r="P151" s="1106"/>
      <c r="Q151" s="1106"/>
      <c r="R151" s="1106"/>
      <c r="S151" s="1106"/>
      <c r="T151" s="1106"/>
    </row>
    <row r="152" spans="1:20" ht="15">
      <c r="A152" s="1166"/>
      <c r="B152" s="1166"/>
      <c r="C152" s="1166"/>
      <c r="D152" s="5"/>
      <c r="E152" s="5"/>
      <c r="F152" s="1104"/>
      <c r="G152" s="21"/>
      <c r="H152" s="21"/>
      <c r="I152" s="21"/>
      <c r="J152" s="21"/>
      <c r="K152" s="20"/>
      <c r="L152" s="20"/>
      <c r="M152" s="1106"/>
      <c r="N152" s="1106"/>
      <c r="O152" s="1106"/>
      <c r="P152" s="1106"/>
      <c r="Q152" s="1106"/>
      <c r="R152" s="1106"/>
      <c r="S152" s="1106"/>
      <c r="T152" s="1106"/>
    </row>
    <row r="153" spans="1:20" ht="15">
      <c r="A153" s="1166"/>
      <c r="B153" s="1166"/>
      <c r="C153" s="1166"/>
      <c r="D153" s="5"/>
      <c r="E153" s="5"/>
      <c r="F153" s="1104"/>
      <c r="G153" s="21"/>
      <c r="H153" s="21"/>
      <c r="I153" s="21"/>
      <c r="J153" s="21"/>
      <c r="K153" s="20"/>
      <c r="L153" s="20"/>
      <c r="M153" s="1106"/>
      <c r="N153" s="1106"/>
      <c r="O153" s="1106"/>
      <c r="P153" s="1106"/>
      <c r="Q153" s="1106"/>
      <c r="R153" s="1106"/>
      <c r="S153" s="1106"/>
      <c r="T153" s="1106"/>
    </row>
    <row r="154" spans="1:20" ht="15">
      <c r="A154" s="1166"/>
      <c r="B154" s="1166"/>
      <c r="C154" s="1166"/>
      <c r="D154" s="5"/>
      <c r="E154" s="5"/>
      <c r="F154" s="1104"/>
      <c r="G154" s="21"/>
      <c r="H154" s="21"/>
      <c r="I154" s="21"/>
      <c r="J154" s="21"/>
      <c r="K154" s="20"/>
      <c r="L154" s="20"/>
      <c r="M154" s="1106"/>
      <c r="N154" s="1106"/>
      <c r="O154" s="1106"/>
      <c r="P154" s="1106"/>
      <c r="Q154" s="1106"/>
      <c r="R154" s="1106"/>
      <c r="S154" s="1106"/>
      <c r="T154" s="1106"/>
    </row>
    <row r="155" spans="1:20" ht="15">
      <c r="A155" s="1166"/>
      <c r="B155" s="1166"/>
      <c r="C155" s="1166"/>
      <c r="D155" s="5"/>
      <c r="E155" s="5"/>
      <c r="F155" s="1104"/>
      <c r="G155" s="21"/>
      <c r="H155" s="21"/>
      <c r="I155" s="21"/>
      <c r="J155" s="21"/>
      <c r="K155" s="20"/>
      <c r="L155" s="20"/>
      <c r="M155" s="1106"/>
      <c r="N155" s="1106"/>
      <c r="O155" s="1106"/>
      <c r="P155" s="1106"/>
      <c r="Q155" s="1106"/>
      <c r="R155" s="1106"/>
      <c r="S155" s="1106"/>
      <c r="T155" s="1106"/>
    </row>
    <row r="156" spans="1:20" ht="15">
      <c r="A156" s="1166"/>
      <c r="B156" s="1166"/>
      <c r="C156" s="1166"/>
      <c r="D156" s="5"/>
      <c r="E156" s="5"/>
      <c r="F156" s="1104"/>
      <c r="G156" s="21"/>
      <c r="H156" s="21"/>
      <c r="I156" s="21"/>
      <c r="J156" s="21"/>
      <c r="K156" s="20"/>
      <c r="L156" s="20"/>
      <c r="M156" s="1106"/>
      <c r="N156" s="1106"/>
      <c r="O156" s="1106"/>
      <c r="P156" s="1106"/>
      <c r="Q156" s="1106"/>
      <c r="R156" s="1106"/>
      <c r="S156" s="1106"/>
      <c r="T156" s="1106"/>
    </row>
    <row r="157" spans="1:20" ht="15">
      <c r="A157" s="1166"/>
      <c r="B157" s="1166"/>
      <c r="C157" s="1166"/>
      <c r="D157" s="5"/>
      <c r="E157" s="5"/>
      <c r="F157" s="1104"/>
      <c r="G157" s="21"/>
      <c r="H157" s="21"/>
      <c r="I157" s="21"/>
      <c r="J157" s="21"/>
      <c r="K157" s="20"/>
      <c r="L157" s="20"/>
      <c r="M157" s="1106"/>
      <c r="N157" s="1106"/>
      <c r="O157" s="1106"/>
      <c r="P157" s="1106"/>
      <c r="Q157" s="1106"/>
      <c r="R157" s="1106"/>
      <c r="S157" s="1106"/>
      <c r="T157" s="1106"/>
    </row>
    <row r="158" spans="1:20" ht="15">
      <c r="A158" s="1166"/>
      <c r="B158" s="1166"/>
      <c r="C158" s="1166"/>
      <c r="D158" s="5"/>
      <c r="E158" s="5"/>
      <c r="F158" s="1104"/>
      <c r="G158" s="21"/>
      <c r="H158" s="21"/>
      <c r="I158" s="21"/>
      <c r="J158" s="21"/>
      <c r="K158" s="20"/>
      <c r="L158" s="20"/>
      <c r="M158" s="1106"/>
      <c r="N158" s="1106"/>
      <c r="O158" s="1106"/>
      <c r="P158" s="1106"/>
      <c r="Q158" s="1106"/>
      <c r="R158" s="1106"/>
      <c r="S158" s="1106"/>
      <c r="T158" s="1106"/>
    </row>
    <row r="159" spans="1:20" ht="15">
      <c r="A159" s="1166"/>
      <c r="B159" s="1166"/>
      <c r="C159" s="1166"/>
      <c r="D159" s="5"/>
      <c r="E159" s="5"/>
      <c r="F159" s="1104"/>
      <c r="G159" s="21"/>
      <c r="H159" s="21"/>
      <c r="I159" s="21"/>
      <c r="J159" s="21"/>
      <c r="K159" s="20"/>
      <c r="L159" s="20"/>
      <c r="M159" s="1106"/>
      <c r="N159" s="1106"/>
      <c r="O159" s="1106"/>
      <c r="P159" s="1106"/>
      <c r="Q159" s="1106"/>
      <c r="R159" s="1106"/>
      <c r="S159" s="1106"/>
      <c r="T159" s="1106"/>
    </row>
    <row r="160" spans="1:20" ht="15">
      <c r="A160" s="1166"/>
      <c r="B160" s="1166"/>
      <c r="C160" s="1166"/>
      <c r="D160" s="5"/>
      <c r="E160" s="5"/>
      <c r="F160" s="1104"/>
      <c r="G160" s="21"/>
      <c r="H160" s="21"/>
      <c r="I160" s="21"/>
      <c r="J160" s="21"/>
      <c r="K160" s="20"/>
      <c r="L160" s="20"/>
      <c r="M160" s="1106"/>
      <c r="N160" s="1106"/>
      <c r="O160" s="1106"/>
      <c r="P160" s="1106"/>
      <c r="Q160" s="1106"/>
      <c r="R160" s="1106"/>
      <c r="S160" s="1106"/>
      <c r="T160" s="1106"/>
    </row>
    <row r="161" spans="1:22" ht="15">
      <c r="A161" s="1166"/>
      <c r="B161" s="1166"/>
      <c r="C161" s="1166"/>
      <c r="D161" s="5"/>
      <c r="E161" s="5"/>
      <c r="F161" s="1104"/>
      <c r="G161" s="21"/>
      <c r="H161" s="21"/>
      <c r="I161" s="21"/>
      <c r="J161" s="21"/>
      <c r="K161" s="20"/>
      <c r="L161" s="20"/>
      <c r="M161" s="1106"/>
      <c r="N161" s="1106"/>
      <c r="O161" s="1106"/>
      <c r="P161" s="1106"/>
      <c r="Q161" s="1106"/>
      <c r="R161" s="1106"/>
      <c r="S161" s="1106"/>
      <c r="T161" s="1106"/>
    </row>
    <row r="162" spans="1:22" ht="15">
      <c r="A162" s="1166"/>
      <c r="B162" s="1166"/>
      <c r="C162" s="1166"/>
      <c r="D162" s="5"/>
      <c r="E162" s="5"/>
      <c r="F162" s="1104"/>
      <c r="G162" s="21"/>
      <c r="H162" s="21"/>
      <c r="I162" s="21"/>
      <c r="J162" s="21"/>
      <c r="K162" s="20"/>
      <c r="L162" s="20"/>
      <c r="M162" s="1106"/>
      <c r="N162" s="1106"/>
      <c r="O162" s="1106"/>
      <c r="P162" s="1106"/>
      <c r="Q162" s="1106"/>
      <c r="R162" s="1106"/>
      <c r="S162" s="1106"/>
      <c r="T162" s="1106"/>
    </row>
    <row r="163" spans="1:22" ht="15">
      <c r="A163" s="1166"/>
      <c r="B163" s="1166"/>
      <c r="C163" s="1166"/>
      <c r="D163" s="5"/>
      <c r="E163" s="5"/>
      <c r="F163" s="1104"/>
      <c r="G163" s="21"/>
      <c r="H163" s="21"/>
      <c r="I163" s="21"/>
      <c r="J163" s="21"/>
      <c r="K163" s="20"/>
      <c r="L163" s="20"/>
      <c r="M163" s="1106"/>
      <c r="N163" s="1106"/>
      <c r="O163" s="1106"/>
      <c r="P163" s="1106"/>
      <c r="Q163" s="1106"/>
      <c r="R163" s="1106"/>
      <c r="S163" s="1106"/>
      <c r="T163" s="1106"/>
    </row>
    <row r="164" spans="1:22" ht="15">
      <c r="A164" s="1166"/>
      <c r="B164" s="1166"/>
      <c r="C164" s="1166"/>
      <c r="D164" s="5"/>
      <c r="E164" s="5"/>
      <c r="F164" s="1104"/>
      <c r="G164" s="21"/>
      <c r="H164" s="21"/>
      <c r="I164" s="21"/>
      <c r="J164" s="21"/>
      <c r="K164" s="20"/>
      <c r="L164" s="20"/>
      <c r="M164" s="1106"/>
      <c r="N164" s="1106"/>
      <c r="O164" s="1106"/>
      <c r="P164" s="1106"/>
      <c r="Q164" s="1106"/>
      <c r="R164" s="1106"/>
      <c r="S164" s="1106"/>
      <c r="T164" s="1106"/>
    </row>
    <row r="165" spans="1:22" ht="15">
      <c r="A165" s="1166"/>
      <c r="B165" s="1166"/>
      <c r="C165" s="1166"/>
      <c r="D165" s="5"/>
      <c r="E165" s="5"/>
      <c r="F165" s="1104"/>
      <c r="G165" s="21"/>
      <c r="H165" s="21"/>
      <c r="I165" s="21"/>
      <c r="J165" s="21"/>
      <c r="K165" s="20"/>
      <c r="L165" s="20"/>
      <c r="M165" s="1106"/>
      <c r="N165" s="1106"/>
      <c r="O165" s="1106"/>
      <c r="P165" s="1106"/>
      <c r="Q165" s="1106"/>
      <c r="R165" s="1106"/>
      <c r="S165" s="1106"/>
      <c r="T165" s="1106"/>
    </row>
    <row r="167" spans="1:22">
      <c r="A167" s="1619"/>
      <c r="B167" s="1619"/>
      <c r="C167" s="1619"/>
      <c r="D167" s="1619"/>
      <c r="E167" s="1619"/>
      <c r="F167" s="1619"/>
      <c r="G167" s="1619"/>
      <c r="H167" s="1619"/>
      <c r="I167" s="1619"/>
      <c r="J167" s="1619"/>
      <c r="K167" s="1619"/>
      <c r="L167" s="1619"/>
      <c r="M167" s="1619"/>
      <c r="N167" s="1619"/>
      <c r="O167" s="1619"/>
      <c r="P167" s="1619"/>
      <c r="Q167" s="1619"/>
      <c r="R167" s="1619"/>
      <c r="S167" s="1619"/>
      <c r="T167" s="1619"/>
      <c r="U167" s="1619"/>
      <c r="V167" s="1619"/>
    </row>
    <row r="168" spans="1:22">
      <c r="A168" s="1103"/>
      <c r="B168" s="1103"/>
      <c r="C168" s="1103"/>
      <c r="D168" s="1103"/>
      <c r="E168" s="1103"/>
      <c r="F168" s="1103"/>
      <c r="G168" s="1103"/>
      <c r="H168" s="1103"/>
      <c r="I168" s="1103"/>
      <c r="J168" s="1103"/>
      <c r="K168" s="1103"/>
      <c r="L168" s="1103"/>
      <c r="M168" s="1117"/>
      <c r="N168" s="1103"/>
      <c r="O168" s="1103"/>
      <c r="P168" s="1103"/>
      <c r="Q168" s="1103"/>
      <c r="R168" s="1103"/>
      <c r="S168" s="1103"/>
      <c r="T168" s="1103"/>
      <c r="U168" s="1103"/>
      <c r="V168" s="1103"/>
    </row>
    <row r="169" spans="1:22">
      <c r="A169" s="1619"/>
      <c r="B169" s="1619"/>
      <c r="C169" s="1619"/>
      <c r="D169" s="1619"/>
      <c r="E169" s="1619"/>
      <c r="F169" s="1619"/>
      <c r="G169" s="1619"/>
      <c r="H169" s="1619"/>
      <c r="I169" s="1619"/>
      <c r="J169" s="1619"/>
      <c r="K169" s="1619"/>
      <c r="L169" s="1619"/>
      <c r="M169" s="1619"/>
      <c r="N169" s="1619"/>
      <c r="O169" s="1619"/>
      <c r="P169" s="1619"/>
      <c r="Q169" s="1619"/>
      <c r="R169" s="1619"/>
      <c r="S169" s="1619"/>
      <c r="T169" s="1619"/>
      <c r="U169" s="1619"/>
      <c r="V169" s="1619"/>
    </row>
    <row r="170" spans="1:22">
      <c r="A170" s="1108"/>
      <c r="B170" s="1108"/>
      <c r="C170" s="1108"/>
      <c r="D170" s="1108"/>
      <c r="E170" s="1108"/>
      <c r="F170" s="1108"/>
      <c r="G170" s="1108"/>
      <c r="H170" s="1108"/>
      <c r="I170" s="1108"/>
      <c r="J170" s="1108"/>
      <c r="K170" s="1108"/>
      <c r="L170" s="1108"/>
      <c r="M170" s="29"/>
      <c r="N170" s="1108"/>
      <c r="O170" s="1108"/>
      <c r="P170" s="1108"/>
      <c r="Q170" s="1108"/>
      <c r="R170" s="1108"/>
      <c r="S170" s="1108"/>
      <c r="T170" s="1108"/>
      <c r="U170" s="1108"/>
      <c r="V170" s="1108"/>
    </row>
    <row r="171" spans="1:22">
      <c r="A171" s="1619"/>
      <c r="B171" s="1619"/>
      <c r="C171" s="1619"/>
      <c r="D171" s="1619"/>
      <c r="E171" s="1619"/>
      <c r="F171" s="1619"/>
      <c r="G171" s="1619"/>
      <c r="H171" s="1619"/>
      <c r="I171" s="1619"/>
      <c r="J171" s="1619"/>
      <c r="K171" s="1619"/>
      <c r="L171" s="1619"/>
      <c r="M171" s="1619"/>
      <c r="N171" s="1619"/>
      <c r="O171" s="1619"/>
      <c r="P171" s="1619"/>
      <c r="Q171" s="1619"/>
      <c r="R171" s="1619"/>
      <c r="S171" s="1619"/>
      <c r="T171" s="1619"/>
      <c r="U171" s="1619"/>
      <c r="V171" s="1619"/>
    </row>
    <row r="172" spans="1:22">
      <c r="A172" s="1600"/>
      <c r="B172" s="1600"/>
      <c r="C172" s="1600"/>
      <c r="D172" s="1600"/>
      <c r="E172" s="1600"/>
      <c r="F172" s="1600"/>
      <c r="G172" s="1600"/>
      <c r="H172" s="1600"/>
      <c r="I172" s="1600"/>
      <c r="J172" s="1600"/>
      <c r="K172" s="1600"/>
      <c r="L172" s="1600"/>
      <c r="M172" s="1600"/>
      <c r="N172" s="1600"/>
      <c r="O172" s="1600"/>
      <c r="P172" s="1600"/>
      <c r="Q172" s="1600"/>
      <c r="R172" s="1600"/>
      <c r="S172" s="1600"/>
      <c r="T172" s="1600"/>
      <c r="U172" s="1600"/>
      <c r="V172" s="1600"/>
    </row>
    <row r="173" spans="1:22">
      <c r="A173" s="1600"/>
      <c r="B173" s="1600"/>
      <c r="C173" s="1600"/>
      <c r="D173" s="1600"/>
      <c r="E173" s="1600"/>
      <c r="F173" s="1600"/>
      <c r="G173" s="1600"/>
      <c r="H173" s="1600"/>
      <c r="I173" s="1600"/>
      <c r="J173" s="1600"/>
      <c r="K173" s="1600"/>
      <c r="L173" s="1600"/>
      <c r="M173" s="1600"/>
      <c r="N173" s="1600"/>
      <c r="O173" s="1600"/>
      <c r="P173" s="1600"/>
      <c r="Q173" s="1600"/>
      <c r="R173" s="1600"/>
      <c r="S173" s="1600"/>
      <c r="T173" s="1600"/>
      <c r="U173" s="1600"/>
      <c r="V173" s="1600"/>
    </row>
    <row r="174" spans="1:22">
      <c r="A174" s="1600"/>
      <c r="B174" s="1600"/>
      <c r="C174" s="1600"/>
      <c r="D174" s="1600"/>
      <c r="E174" s="1600"/>
      <c r="F174" s="1600"/>
      <c r="G174" s="1600"/>
      <c r="H174" s="1600"/>
      <c r="I174" s="1600"/>
      <c r="J174" s="1600"/>
      <c r="K174" s="1600"/>
      <c r="L174" s="1600"/>
      <c r="M174" s="1600"/>
      <c r="N174" s="1600"/>
      <c r="O174" s="1600"/>
      <c r="P174" s="1600"/>
      <c r="Q174" s="1600"/>
      <c r="R174" s="1600"/>
      <c r="S174" s="1600"/>
      <c r="T174" s="1600"/>
      <c r="U174" s="1600"/>
      <c r="V174" s="1600"/>
    </row>
    <row r="175" spans="1:22">
      <c r="A175" s="1103"/>
      <c r="B175" s="1103"/>
      <c r="C175" s="1103"/>
      <c r="D175" s="1103"/>
      <c r="E175" s="1103"/>
      <c r="F175" s="1103"/>
      <c r="G175" s="1103"/>
      <c r="H175" s="1103"/>
      <c r="I175" s="1103"/>
      <c r="J175" s="1103"/>
      <c r="K175" s="1103"/>
      <c r="L175" s="1103"/>
      <c r="M175" s="1117"/>
      <c r="N175" s="1103"/>
      <c r="O175" s="1103"/>
      <c r="P175" s="1103"/>
      <c r="Q175" s="1103"/>
      <c r="R175" s="1103"/>
      <c r="S175" s="1103"/>
      <c r="T175" s="1103"/>
      <c r="U175" s="1103"/>
      <c r="V175" s="1103"/>
    </row>
    <row r="176" spans="1:22">
      <c r="A176" s="1600"/>
      <c r="B176" s="1600"/>
      <c r="C176" s="1600"/>
      <c r="D176" s="1600"/>
      <c r="E176" s="1600"/>
      <c r="F176" s="1600"/>
      <c r="G176" s="1600"/>
      <c r="H176" s="1600"/>
      <c r="I176" s="1600"/>
      <c r="J176" s="1600"/>
      <c r="K176" s="1600"/>
      <c r="L176" s="1600"/>
      <c r="M176" s="1600"/>
      <c r="N176" s="1600"/>
      <c r="O176" s="1600"/>
      <c r="P176" s="1600"/>
      <c r="Q176" s="1600"/>
      <c r="R176" s="1600"/>
      <c r="S176" s="1600"/>
      <c r="T176" s="1600"/>
      <c r="U176" s="1600"/>
      <c r="V176" s="1600"/>
    </row>
    <row r="177" spans="1:22">
      <c r="A177" s="1600"/>
      <c r="B177" s="1600"/>
      <c r="C177" s="1600"/>
      <c r="D177" s="1600"/>
      <c r="E177" s="1600"/>
      <c r="F177" s="1600"/>
      <c r="G177" s="1600"/>
      <c r="H177" s="1600"/>
      <c r="I177" s="1600"/>
      <c r="J177" s="1600"/>
      <c r="K177" s="1600"/>
      <c r="L177" s="1600"/>
      <c r="M177" s="1600"/>
      <c r="N177" s="1600"/>
      <c r="O177" s="1600"/>
      <c r="P177" s="1600"/>
      <c r="Q177" s="1600"/>
      <c r="R177" s="1600"/>
      <c r="S177" s="1600"/>
      <c r="T177" s="1600"/>
      <c r="U177" s="1600"/>
      <c r="V177" s="1600"/>
    </row>
    <row r="178" spans="1:22">
      <c r="A178" s="1600"/>
      <c r="B178" s="1600"/>
      <c r="C178" s="1600"/>
      <c r="D178" s="1600"/>
      <c r="E178" s="1600"/>
      <c r="F178" s="1600"/>
      <c r="G178" s="1600"/>
      <c r="H178" s="1600"/>
      <c r="I178" s="1600"/>
      <c r="J178" s="1600"/>
      <c r="K178" s="1600"/>
      <c r="L178" s="1600"/>
      <c r="M178" s="1600"/>
      <c r="N178" s="1600"/>
      <c r="O178" s="1600"/>
      <c r="P178" s="1600"/>
      <c r="Q178" s="1600"/>
      <c r="R178" s="1600"/>
      <c r="S178" s="1600"/>
      <c r="T178" s="1600"/>
      <c r="U178" s="1600"/>
      <c r="V178" s="1600"/>
    </row>
    <row r="179" spans="1:22">
      <c r="A179" s="1108"/>
      <c r="B179" s="1108"/>
      <c r="C179" s="1108"/>
      <c r="D179" s="1108"/>
      <c r="E179" s="1108"/>
      <c r="F179" s="1108"/>
      <c r="G179" s="1108"/>
      <c r="H179" s="1108"/>
      <c r="I179" s="1108"/>
      <c r="J179" s="1108"/>
      <c r="K179" s="1108"/>
      <c r="L179" s="1108"/>
      <c r="M179" s="29"/>
      <c r="N179" s="1108"/>
      <c r="O179" s="1108"/>
      <c r="P179" s="1108"/>
      <c r="Q179" s="1108"/>
      <c r="R179" s="1108"/>
      <c r="S179" s="1108"/>
      <c r="T179" s="1108"/>
      <c r="U179" s="1108"/>
      <c r="V179" s="1108"/>
    </row>
    <row r="180" spans="1:22">
      <c r="A180" s="1619"/>
      <c r="B180" s="1619"/>
      <c r="C180" s="1619"/>
      <c r="D180" s="1619"/>
      <c r="E180" s="1619"/>
      <c r="F180" s="1619"/>
      <c r="G180" s="1619"/>
      <c r="H180" s="1619"/>
      <c r="I180" s="1619"/>
      <c r="J180" s="1619"/>
      <c r="K180" s="1619"/>
      <c r="L180" s="1619"/>
      <c r="M180" s="1619"/>
      <c r="N180" s="1619"/>
      <c r="O180" s="1619"/>
      <c r="P180" s="1619"/>
      <c r="Q180" s="1619"/>
      <c r="R180" s="1619"/>
      <c r="S180" s="1619"/>
      <c r="T180" s="1619"/>
      <c r="U180" s="1619"/>
      <c r="V180" s="1619"/>
    </row>
    <row r="181" spans="1:22">
      <c r="A181" s="1600"/>
      <c r="B181" s="1600"/>
      <c r="C181" s="1600"/>
      <c r="D181" s="1600"/>
      <c r="E181" s="1600"/>
      <c r="F181" s="1600"/>
      <c r="G181" s="1600"/>
      <c r="H181" s="1600"/>
      <c r="I181" s="1600"/>
      <c r="J181" s="1600"/>
      <c r="K181" s="1600"/>
      <c r="L181" s="1600"/>
      <c r="M181" s="1600"/>
      <c r="N181" s="1600"/>
      <c r="O181" s="1600"/>
      <c r="P181" s="1600"/>
      <c r="Q181" s="1600"/>
      <c r="R181" s="1600"/>
      <c r="S181" s="1600"/>
      <c r="T181" s="1600"/>
      <c r="U181" s="1600"/>
      <c r="V181" s="1600"/>
    </row>
    <row r="182" spans="1:22">
      <c r="A182" s="1600"/>
      <c r="B182" s="1600"/>
      <c r="C182" s="1600"/>
      <c r="D182" s="1600"/>
      <c r="E182" s="1600"/>
      <c r="F182" s="1600"/>
      <c r="G182" s="1600"/>
      <c r="H182" s="1600"/>
      <c r="I182" s="1600"/>
      <c r="J182" s="1600"/>
      <c r="K182" s="1600"/>
      <c r="L182" s="1600"/>
      <c r="M182" s="1600"/>
      <c r="N182" s="1600"/>
      <c r="O182" s="1600"/>
      <c r="P182" s="1600"/>
      <c r="Q182" s="1600"/>
      <c r="R182" s="1600"/>
      <c r="S182" s="1600"/>
      <c r="T182" s="1600"/>
      <c r="U182" s="1600"/>
      <c r="V182" s="1600"/>
    </row>
    <row r="183" spans="1:22">
      <c r="A183" s="1103"/>
      <c r="B183" s="1103"/>
      <c r="C183" s="1103"/>
      <c r="D183" s="1103"/>
      <c r="E183" s="1103"/>
      <c r="F183" s="1103"/>
      <c r="G183" s="1103"/>
      <c r="H183" s="1103"/>
      <c r="I183" s="1103"/>
      <c r="J183" s="1103"/>
      <c r="K183" s="1103"/>
      <c r="L183" s="1103"/>
      <c r="M183" s="1117"/>
      <c r="N183" s="1103"/>
      <c r="O183" s="1103"/>
      <c r="P183" s="1103"/>
      <c r="Q183" s="1103"/>
      <c r="R183" s="1103"/>
      <c r="S183" s="1103"/>
      <c r="T183" s="1103"/>
      <c r="U183" s="1103"/>
      <c r="V183" s="1103"/>
    </row>
    <row r="184" spans="1:22">
      <c r="A184" s="1600"/>
      <c r="B184" s="1600"/>
      <c r="C184" s="1600"/>
      <c r="D184" s="1600"/>
      <c r="E184" s="1600"/>
      <c r="F184" s="1600"/>
      <c r="G184" s="1600"/>
      <c r="H184" s="1600"/>
      <c r="I184" s="1600"/>
      <c r="J184" s="1600"/>
      <c r="K184" s="1600"/>
      <c r="L184" s="1600"/>
      <c r="M184" s="1600"/>
      <c r="N184" s="1600"/>
      <c r="O184" s="1600"/>
      <c r="P184" s="1600"/>
      <c r="Q184" s="1600"/>
      <c r="R184" s="1600"/>
      <c r="S184" s="1600"/>
      <c r="T184" s="1600"/>
      <c r="U184" s="1600"/>
      <c r="V184" s="1600"/>
    </row>
    <row r="185" spans="1:22">
      <c r="A185" s="1103"/>
      <c r="B185" s="1103"/>
      <c r="C185" s="1103"/>
      <c r="D185" s="1103"/>
      <c r="E185" s="1103"/>
      <c r="F185" s="1103"/>
      <c r="G185" s="1103"/>
      <c r="H185" s="1103"/>
      <c r="I185" s="1103"/>
      <c r="J185" s="1103"/>
      <c r="K185" s="1103"/>
      <c r="L185" s="1103"/>
      <c r="M185" s="1117"/>
      <c r="N185" s="1103"/>
      <c r="O185" s="1103"/>
      <c r="P185" s="1103"/>
      <c r="Q185" s="1103"/>
      <c r="R185" s="1103"/>
      <c r="S185" s="1103"/>
      <c r="T185" s="1103"/>
      <c r="U185" s="1103"/>
      <c r="V185" s="1103"/>
    </row>
    <row r="186" spans="1:22">
      <c r="A186" s="1600"/>
      <c r="B186" s="1600"/>
      <c r="C186" s="1600"/>
      <c r="D186" s="1600"/>
      <c r="E186" s="1600"/>
      <c r="F186" s="1600"/>
      <c r="G186" s="1600"/>
      <c r="H186" s="1600"/>
      <c r="I186" s="1600"/>
      <c r="J186" s="1600"/>
      <c r="K186" s="1600"/>
      <c r="L186" s="1600"/>
      <c r="M186" s="1600"/>
      <c r="N186" s="1600"/>
      <c r="O186" s="1600"/>
      <c r="P186" s="1600"/>
      <c r="Q186" s="1600"/>
      <c r="R186" s="1600"/>
      <c r="S186" s="1600"/>
      <c r="T186" s="1600"/>
      <c r="U186" s="1600"/>
      <c r="V186" s="1600"/>
    </row>
    <row r="187" spans="1:22">
      <c r="A187" s="1600"/>
      <c r="B187" s="1600"/>
      <c r="C187" s="1600"/>
      <c r="D187" s="1600"/>
      <c r="E187" s="1600"/>
      <c r="F187" s="1600"/>
      <c r="G187" s="1600"/>
      <c r="H187" s="1600"/>
      <c r="I187" s="1600"/>
      <c r="J187" s="1600"/>
      <c r="K187" s="1600"/>
      <c r="L187" s="1600"/>
      <c r="M187" s="1600"/>
      <c r="N187" s="1600"/>
      <c r="O187" s="1600"/>
      <c r="P187" s="1600"/>
      <c r="Q187" s="1600"/>
      <c r="R187" s="1600"/>
      <c r="S187" s="1600"/>
      <c r="T187" s="1600"/>
      <c r="U187" s="1600"/>
      <c r="V187" s="1600"/>
    </row>
    <row r="188" spans="1:22">
      <c r="A188" s="1103"/>
      <c r="B188" s="1103"/>
      <c r="C188" s="1103"/>
      <c r="D188" s="1103"/>
      <c r="E188" s="1103"/>
      <c r="F188" s="1103"/>
      <c r="G188" s="1103"/>
      <c r="H188" s="1103"/>
      <c r="I188" s="1103"/>
      <c r="J188" s="1103"/>
      <c r="K188" s="1103"/>
      <c r="L188" s="1103"/>
      <c r="M188" s="1117"/>
      <c r="N188" s="1103"/>
      <c r="O188" s="1103"/>
      <c r="P188" s="1103"/>
      <c r="Q188" s="1103"/>
      <c r="R188" s="1103"/>
      <c r="S188" s="1103"/>
      <c r="T188" s="1103"/>
      <c r="U188" s="1103"/>
      <c r="V188" s="1103"/>
    </row>
    <row r="189" spans="1:22">
      <c r="A189" s="1600"/>
      <c r="B189" s="1600"/>
      <c r="C189" s="1600"/>
      <c r="D189" s="1600"/>
      <c r="E189" s="1600"/>
      <c r="F189" s="1600"/>
      <c r="G189" s="1600"/>
      <c r="H189" s="1600"/>
      <c r="I189" s="1600"/>
      <c r="J189" s="1600"/>
      <c r="K189" s="1600"/>
      <c r="L189" s="1600"/>
      <c r="M189" s="1600"/>
      <c r="N189" s="1600"/>
      <c r="O189" s="1600"/>
      <c r="P189" s="1600"/>
      <c r="Q189" s="1600"/>
      <c r="R189" s="1600"/>
      <c r="S189" s="1600"/>
      <c r="T189" s="1600"/>
      <c r="U189" s="1600"/>
      <c r="V189" s="1600"/>
    </row>
    <row r="789" spans="4:9">
      <c r="D789" s="1120"/>
      <c r="E789" s="1120"/>
      <c r="F789" s="1120" t="s">
        <v>1395</v>
      </c>
      <c r="H789" s="1120"/>
      <c r="I789" s="1120"/>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cols>
    <col min="1" max="1" width="11.42578125" style="1059" customWidth="1"/>
    <col min="2" max="2" width="12" style="1059" bestFit="1" customWidth="1"/>
    <col min="3" max="3" width="25.140625" style="1059" bestFit="1" customWidth="1"/>
    <col min="4" max="4" width="9.85546875" style="1059" bestFit="1" customWidth="1"/>
    <col min="5" max="5" width="6.28515625" style="1059" bestFit="1" customWidth="1"/>
    <col min="6" max="6" width="16.7109375" style="1059" bestFit="1" customWidth="1"/>
    <col min="7" max="7" width="24.28515625" style="1059" customWidth="1"/>
    <col min="8" max="8" width="23.85546875" style="1059" bestFit="1" customWidth="1"/>
    <col min="9" max="9" width="15.42578125" style="1059" customWidth="1"/>
    <col min="10" max="10" width="17.85546875" style="1059" customWidth="1"/>
    <col min="11" max="11" width="2.28515625" style="1059" bestFit="1" customWidth="1"/>
    <col min="12" max="12" width="20.28515625" style="1059" customWidth="1"/>
    <col min="13" max="13" width="18.5703125" style="1059" bestFit="1" customWidth="1"/>
    <col min="14" max="14" width="26.7109375" style="1059" customWidth="1"/>
    <col min="15" max="15" width="23.28515625" style="1059" customWidth="1"/>
    <col min="16" max="16" width="2.5703125" style="1059" bestFit="1" customWidth="1"/>
    <col min="17" max="17" width="17.140625" style="1059" bestFit="1" customWidth="1"/>
    <col min="18" max="18" width="20.140625" style="1059" bestFit="1" customWidth="1"/>
    <col min="19" max="19" width="11.5703125" style="1059" bestFit="1" customWidth="1"/>
    <col min="20" max="20" width="27.5703125" style="1059" customWidth="1"/>
    <col min="21" max="21" width="17.85546875" style="1059" bestFit="1" customWidth="1"/>
    <col min="22" max="22" width="22.42578125" style="1059" customWidth="1"/>
    <col min="23" max="23" width="16.5703125" style="1059" bestFit="1" customWidth="1"/>
    <col min="24" max="24" width="9.140625" style="1059"/>
    <col min="25" max="25" width="20" style="1059" bestFit="1" customWidth="1"/>
    <col min="26" max="26" width="17.85546875" style="1059" bestFit="1" customWidth="1"/>
    <col min="27" max="27" width="20" style="1059" bestFit="1" customWidth="1"/>
    <col min="28" max="16384" width="9.140625" style="1059"/>
  </cols>
  <sheetData>
    <row r="1" spans="1:27" s="1065" customFormat="1" ht="15">
      <c r="A1" s="1880" t="s">
        <v>326</v>
      </c>
      <c r="B1" s="1880"/>
      <c r="C1" s="1880"/>
      <c r="D1" s="1880"/>
      <c r="E1" s="1880"/>
      <c r="F1" s="1880"/>
      <c r="G1" s="1880"/>
      <c r="H1" s="1880"/>
      <c r="I1" s="1880"/>
      <c r="J1" s="1880"/>
      <c r="K1" s="1880"/>
      <c r="L1" s="1880"/>
      <c r="M1" s="1880"/>
      <c r="N1" s="1880"/>
      <c r="O1" s="1880"/>
      <c r="P1" s="1880"/>
      <c r="Q1" s="1880"/>
      <c r="R1" s="1880"/>
    </row>
    <row r="2" spans="1:27" s="1065" customFormat="1" ht="15" thickBot="1"/>
    <row r="3" spans="1:27" s="1065" customFormat="1" ht="30" customHeight="1" thickBot="1">
      <c r="A3" s="1611" t="s">
        <v>680</v>
      </c>
      <c r="B3" s="1882" t="s">
        <v>327</v>
      </c>
      <c r="C3" s="1613"/>
      <c r="D3" s="1613"/>
      <c r="E3" s="1614"/>
      <c r="F3" s="1882" t="s">
        <v>328</v>
      </c>
      <c r="G3" s="1613" t="s">
        <v>1066</v>
      </c>
      <c r="H3" s="1613" t="s">
        <v>1012</v>
      </c>
      <c r="I3" s="1614" t="s">
        <v>10</v>
      </c>
      <c r="J3" s="1886" t="s">
        <v>1013</v>
      </c>
      <c r="K3" s="1887"/>
      <c r="L3" s="1888"/>
      <c r="M3" s="1886" t="s">
        <v>1314</v>
      </c>
      <c r="N3" s="1888"/>
      <c r="O3" s="1886" t="s">
        <v>1016</v>
      </c>
      <c r="P3" s="1887"/>
      <c r="Q3" s="1887"/>
      <c r="R3" s="1888"/>
    </row>
    <row r="4" spans="1:27" s="1065" customFormat="1" ht="45.75" thickBot="1">
      <c r="A4" s="1881"/>
      <c r="B4" s="1060" t="s">
        <v>2</v>
      </c>
      <c r="C4" s="1061" t="s">
        <v>329</v>
      </c>
      <c r="D4" s="1061" t="s">
        <v>330</v>
      </c>
      <c r="E4" s="734" t="s">
        <v>331</v>
      </c>
      <c r="F4" s="1883"/>
      <c r="G4" s="1884"/>
      <c r="H4" s="1884"/>
      <c r="I4" s="1885"/>
      <c r="J4" s="1064" t="s">
        <v>1014</v>
      </c>
      <c r="K4" s="493"/>
      <c r="L4" s="734" t="s">
        <v>1296</v>
      </c>
      <c r="M4" s="1067" t="s">
        <v>1015</v>
      </c>
      <c r="N4" s="1066" t="s">
        <v>1297</v>
      </c>
      <c r="O4" s="1060" t="s">
        <v>1017</v>
      </c>
      <c r="P4" s="494">
        <v>3</v>
      </c>
      <c r="Q4" s="1062" t="s">
        <v>1313</v>
      </c>
      <c r="R4" s="734" t="s">
        <v>1053</v>
      </c>
      <c r="T4" s="730"/>
      <c r="U4" s="731"/>
    </row>
    <row r="5" spans="1:27" ht="28.5">
      <c r="A5" s="495">
        <v>1</v>
      </c>
      <c r="B5" s="496">
        <v>39813</v>
      </c>
      <c r="C5" s="393" t="s">
        <v>494</v>
      </c>
      <c r="D5" s="35" t="s">
        <v>84</v>
      </c>
      <c r="E5" s="138" t="s">
        <v>85</v>
      </c>
      <c r="F5" s="497" t="s">
        <v>86</v>
      </c>
      <c r="G5" s="393" t="s">
        <v>1198</v>
      </c>
      <c r="H5" s="498">
        <v>20000000000</v>
      </c>
      <c r="I5" s="138" t="s">
        <v>322</v>
      </c>
      <c r="J5" s="499">
        <v>40170</v>
      </c>
      <c r="K5" s="500">
        <v>2</v>
      </c>
      <c r="L5" s="501">
        <v>20000000000</v>
      </c>
      <c r="M5" s="33">
        <v>0</v>
      </c>
      <c r="N5" s="502" t="s">
        <v>1019</v>
      </c>
      <c r="O5" s="234">
        <v>40568</v>
      </c>
      <c r="P5" s="737" t="s">
        <v>1284</v>
      </c>
      <c r="Q5" s="733" t="s">
        <v>1019</v>
      </c>
      <c r="R5" s="738">
        <v>190386428.13999999</v>
      </c>
      <c r="T5" s="729"/>
      <c r="U5" s="732"/>
    </row>
    <row r="6" spans="1:27" ht="29.25" thickBot="1">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1019</v>
      </c>
      <c r="O6" s="513">
        <v>40240</v>
      </c>
      <c r="P6" s="514" t="s">
        <v>1284</v>
      </c>
      <c r="Q6" s="157" t="s">
        <v>1019</v>
      </c>
      <c r="R6" s="511">
        <v>1236804512.51</v>
      </c>
      <c r="U6" s="729"/>
      <c r="Y6" s="1057"/>
      <c r="Z6" s="1057"/>
      <c r="AA6" s="1057"/>
    </row>
    <row r="7" spans="1:27">
      <c r="H7" s="515"/>
    </row>
    <row r="8" spans="1:27" ht="15.75" thickBot="1">
      <c r="G8" s="1063" t="s">
        <v>82</v>
      </c>
      <c r="H8" s="458">
        <f>SUM(H5:H6)</f>
        <v>40000000000</v>
      </c>
      <c r="I8" s="1880" t="s">
        <v>1328</v>
      </c>
      <c r="J8" s="1880"/>
      <c r="K8" s="1880"/>
      <c r="L8" s="458">
        <f>L5+L6</f>
        <v>40000000000</v>
      </c>
      <c r="O8" s="1880" t="s">
        <v>1285</v>
      </c>
      <c r="P8" s="1880"/>
      <c r="Q8" s="1880"/>
      <c r="R8" s="1088">
        <f>SUM(R5:R6)</f>
        <v>1427190940.6500001</v>
      </c>
    </row>
    <row r="9" spans="1:27" ht="15" thickTop="1"/>
    <row r="10" spans="1:27" ht="15.75" thickBot="1">
      <c r="H10" s="1837" t="s">
        <v>1299</v>
      </c>
      <c r="I10" s="1837"/>
      <c r="J10" s="1837"/>
      <c r="K10" s="516"/>
      <c r="L10" s="34">
        <v>0</v>
      </c>
    </row>
    <row r="11" spans="1:27" ht="15" thickTop="1"/>
    <row r="12" spans="1:27" ht="12.75" customHeight="1">
      <c r="A12" s="1646" t="s">
        <v>1325</v>
      </c>
      <c r="B12" s="1646"/>
      <c r="C12" s="1646"/>
      <c r="D12" s="1646"/>
      <c r="E12" s="1646"/>
      <c r="F12" s="1646"/>
      <c r="G12" s="1646"/>
      <c r="H12" s="1646"/>
      <c r="I12" s="1646"/>
      <c r="J12" s="1646"/>
      <c r="K12" s="1646"/>
      <c r="L12" s="1646"/>
      <c r="M12" s="1646"/>
      <c r="N12" s="1646"/>
      <c r="O12" s="1646"/>
      <c r="P12" s="1646"/>
      <c r="Q12" s="1646"/>
      <c r="R12" s="1646"/>
    </row>
    <row r="13" spans="1:27" ht="12.75" customHeight="1">
      <c r="A13" s="1646"/>
      <c r="B13" s="1646"/>
      <c r="C13" s="1646"/>
      <c r="D13" s="1646"/>
      <c r="E13" s="1646"/>
      <c r="F13" s="1646"/>
      <c r="G13" s="1646"/>
      <c r="H13" s="1646"/>
      <c r="I13" s="1646"/>
      <c r="J13" s="1646"/>
      <c r="K13" s="1646"/>
      <c r="L13" s="1646"/>
      <c r="M13" s="1646"/>
      <c r="N13" s="1646"/>
      <c r="O13" s="1646"/>
      <c r="P13" s="1646"/>
      <c r="Q13" s="1646"/>
      <c r="R13" s="1646"/>
    </row>
    <row r="14" spans="1:27">
      <c r="A14" s="1500" t="s">
        <v>1326</v>
      </c>
      <c r="B14" s="1500"/>
      <c r="C14" s="1500"/>
      <c r="D14" s="1500"/>
      <c r="E14" s="1500"/>
      <c r="F14" s="1500"/>
      <c r="G14" s="1500"/>
      <c r="H14" s="1500"/>
      <c r="I14" s="1500"/>
      <c r="J14" s="1500"/>
      <c r="K14" s="1500"/>
      <c r="L14" s="1500"/>
      <c r="M14" s="1500"/>
      <c r="N14" s="1500"/>
      <c r="O14" s="1500"/>
      <c r="P14" s="1500"/>
      <c r="Q14" s="1500"/>
      <c r="R14" s="1500"/>
      <c r="S14" s="1500"/>
      <c r="T14" s="1058"/>
      <c r="U14" s="1058"/>
      <c r="V14" s="1058"/>
    </row>
    <row r="15" spans="1:27">
      <c r="A15" s="1500" t="s">
        <v>2055</v>
      </c>
      <c r="B15" s="1501"/>
      <c r="C15" s="1501"/>
      <c r="D15" s="1501"/>
      <c r="E15" s="1501"/>
      <c r="F15" s="1501"/>
      <c r="G15" s="1501"/>
      <c r="H15" s="1501"/>
      <c r="I15" s="1501"/>
      <c r="J15" s="1501"/>
      <c r="K15" s="1501"/>
      <c r="L15" s="1501"/>
      <c r="M15" s="1501"/>
      <c r="N15" s="1501"/>
      <c r="O15" s="1501"/>
      <c r="P15" s="1501"/>
      <c r="Q15" s="1501"/>
      <c r="R15" s="1501"/>
      <c r="S15" s="1501"/>
    </row>
    <row r="17" spans="1:23" ht="15">
      <c r="A17" s="1880" t="s">
        <v>1324</v>
      </c>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row>
    <row r="18" spans="1:23" ht="15" thickBot="1"/>
    <row r="19" spans="1:23" ht="13.5" customHeight="1" thickBot="1">
      <c r="A19" s="1891" t="s">
        <v>680</v>
      </c>
      <c r="B19" s="1886" t="s">
        <v>1260</v>
      </c>
      <c r="C19" s="1887"/>
      <c r="D19" s="1887"/>
      <c r="E19" s="1887"/>
      <c r="F19" s="1887"/>
      <c r="G19" s="1887"/>
      <c r="H19" s="1887"/>
      <c r="I19" s="1886" t="s">
        <v>1316</v>
      </c>
      <c r="J19" s="1887"/>
      <c r="K19" s="1888"/>
      <c r="L19" s="1886" t="s">
        <v>1259</v>
      </c>
      <c r="M19" s="1887"/>
      <c r="N19" s="1887"/>
      <c r="O19" s="1887"/>
      <c r="P19" s="1887"/>
      <c r="Q19" s="1888"/>
      <c r="R19" s="1886" t="s">
        <v>1322</v>
      </c>
      <c r="S19" s="1887"/>
      <c r="T19" s="1887"/>
      <c r="U19" s="1887"/>
      <c r="V19" s="1887"/>
      <c r="W19" s="1888"/>
    </row>
    <row r="20" spans="1:23" ht="13.5" customHeight="1" thickBot="1">
      <c r="A20" s="1892"/>
      <c r="B20" s="1886" t="s">
        <v>327</v>
      </c>
      <c r="C20" s="1887"/>
      <c r="D20" s="1887"/>
      <c r="E20" s="1894"/>
      <c r="F20" s="1847" t="s">
        <v>1250</v>
      </c>
      <c r="G20" s="1847" t="s">
        <v>1252</v>
      </c>
      <c r="H20" s="1895" t="s">
        <v>496</v>
      </c>
      <c r="I20" s="1904" t="s">
        <v>1252</v>
      </c>
      <c r="J20" s="1842" t="s">
        <v>1254</v>
      </c>
      <c r="K20" s="1902"/>
      <c r="L20" s="1904" t="s">
        <v>680</v>
      </c>
      <c r="M20" s="1612" t="s">
        <v>2</v>
      </c>
      <c r="N20" s="1612" t="s">
        <v>1250</v>
      </c>
      <c r="O20" s="1612" t="s">
        <v>1252</v>
      </c>
      <c r="P20" s="1842" t="s">
        <v>1254</v>
      </c>
      <c r="Q20" s="1902"/>
      <c r="R20" s="1611" t="s">
        <v>680</v>
      </c>
      <c r="S20" s="1613" t="s">
        <v>2</v>
      </c>
      <c r="T20" s="1613" t="s">
        <v>1250</v>
      </c>
      <c r="U20" s="1613" t="s">
        <v>1254</v>
      </c>
      <c r="V20" s="1613" t="s">
        <v>1320</v>
      </c>
      <c r="W20" s="1614" t="s">
        <v>1321</v>
      </c>
    </row>
    <row r="21" spans="1:23" ht="15" customHeight="1" thickBot="1">
      <c r="A21" s="1893"/>
      <c r="B21" s="1060" t="s">
        <v>2</v>
      </c>
      <c r="C21" s="1061" t="s">
        <v>329</v>
      </c>
      <c r="D21" s="1061" t="s">
        <v>330</v>
      </c>
      <c r="E21" s="1068" t="s">
        <v>331</v>
      </c>
      <c r="F21" s="1815"/>
      <c r="G21" s="1815"/>
      <c r="H21" s="1896"/>
      <c r="I21" s="1905"/>
      <c r="J21" s="1843"/>
      <c r="K21" s="1903"/>
      <c r="L21" s="1906"/>
      <c r="M21" s="1811"/>
      <c r="N21" s="1811"/>
      <c r="O21" s="1811"/>
      <c r="P21" s="1843"/>
      <c r="Q21" s="1903"/>
      <c r="R21" s="1889"/>
      <c r="S21" s="1813"/>
      <c r="T21" s="1813"/>
      <c r="U21" s="1813"/>
      <c r="V21" s="1813"/>
      <c r="W21" s="1901"/>
    </row>
    <row r="22" spans="1:23" ht="29.25" customHeight="1">
      <c r="A22" s="1916">
        <v>1</v>
      </c>
      <c r="B22" s="1919">
        <v>39829</v>
      </c>
      <c r="C22" s="1751" t="s">
        <v>494</v>
      </c>
      <c r="D22" s="1907" t="s">
        <v>84</v>
      </c>
      <c r="E22" s="1907" t="s">
        <v>85</v>
      </c>
      <c r="F22" s="1907" t="s">
        <v>495</v>
      </c>
      <c r="G22" s="1751" t="s">
        <v>1318</v>
      </c>
      <c r="H22" s="1922">
        <v>5000000000</v>
      </c>
      <c r="I22" s="1925" t="s">
        <v>190</v>
      </c>
      <c r="J22" s="1928">
        <v>4034000000</v>
      </c>
      <c r="K22" s="1929"/>
      <c r="L22" s="517">
        <v>2</v>
      </c>
      <c r="M22" s="518">
        <v>39973</v>
      </c>
      <c r="N22" s="519" t="s">
        <v>1317</v>
      </c>
      <c r="O22" s="519" t="s">
        <v>1198</v>
      </c>
      <c r="P22" s="1897">
        <v>4034000000</v>
      </c>
      <c r="Q22" s="1898"/>
      <c r="R22" s="517">
        <v>3</v>
      </c>
      <c r="S22" s="518">
        <v>40170</v>
      </c>
      <c r="T22" s="519" t="s">
        <v>1329</v>
      </c>
      <c r="U22" s="520">
        <v>-1800000000</v>
      </c>
      <c r="V22" s="519" t="s">
        <v>1198</v>
      </c>
      <c r="W22" s="521">
        <v>2234000000</v>
      </c>
    </row>
    <row r="23" spans="1:23" ht="42.75" customHeight="1">
      <c r="A23" s="1917"/>
      <c r="B23" s="1920"/>
      <c r="C23" s="1656"/>
      <c r="D23" s="1654"/>
      <c r="E23" s="1654"/>
      <c r="F23" s="1654"/>
      <c r="G23" s="1656"/>
      <c r="H23" s="1923"/>
      <c r="I23" s="1926"/>
      <c r="J23" s="1930"/>
      <c r="K23" s="1931"/>
      <c r="L23" s="1910">
        <v>4</v>
      </c>
      <c r="M23" s="1908">
        <v>40450</v>
      </c>
      <c r="N23" s="1509" t="s">
        <v>1583</v>
      </c>
      <c r="O23" s="1509" t="s">
        <v>1198</v>
      </c>
      <c r="P23" s="1912">
        <v>2246000000</v>
      </c>
      <c r="Q23" s="1913"/>
      <c r="R23" s="724">
        <v>5</v>
      </c>
      <c r="S23" s="725">
        <v>40451</v>
      </c>
      <c r="T23" s="726" t="s">
        <v>1586</v>
      </c>
      <c r="U23" s="727">
        <v>2246000000</v>
      </c>
      <c r="V23" s="728" t="s">
        <v>1019</v>
      </c>
      <c r="W23" s="541">
        <v>0</v>
      </c>
    </row>
    <row r="24" spans="1:23" ht="29.25" customHeight="1">
      <c r="A24" s="1918"/>
      <c r="B24" s="1921"/>
      <c r="C24" s="1450"/>
      <c r="D24" s="1655"/>
      <c r="E24" s="1655"/>
      <c r="F24" s="1655"/>
      <c r="G24" s="1450"/>
      <c r="H24" s="1924"/>
      <c r="I24" s="1927"/>
      <c r="J24" s="1914"/>
      <c r="K24" s="1915"/>
      <c r="L24" s="1911"/>
      <c r="M24" s="1909"/>
      <c r="N24" s="1510"/>
      <c r="O24" s="1510"/>
      <c r="P24" s="1914"/>
      <c r="Q24" s="1915"/>
      <c r="R24" s="739"/>
      <c r="S24" s="740">
        <v>40568</v>
      </c>
      <c r="T24" s="741" t="s">
        <v>1645</v>
      </c>
      <c r="U24" s="742">
        <v>67197045.280000001</v>
      </c>
      <c r="V24" s="743" t="s">
        <v>1232</v>
      </c>
      <c r="W24" s="744">
        <v>0</v>
      </c>
    </row>
    <row r="25" spans="1:23" ht="28.5" customHeight="1" thickBot="1">
      <c r="A25" s="522">
        <v>3</v>
      </c>
      <c r="B25" s="513">
        <v>40170</v>
      </c>
      <c r="C25" s="152" t="s">
        <v>494</v>
      </c>
      <c r="D25" s="506" t="s">
        <v>84</v>
      </c>
      <c r="E25" s="460" t="s">
        <v>85</v>
      </c>
      <c r="F25" s="507" t="s">
        <v>1315</v>
      </c>
      <c r="G25" s="152" t="s">
        <v>1319</v>
      </c>
      <c r="H25" s="523">
        <v>-5000000000</v>
      </c>
      <c r="I25" s="524"/>
      <c r="J25" s="1899"/>
      <c r="K25" s="1900"/>
      <c r="L25" s="524"/>
      <c r="M25" s="152"/>
      <c r="N25" s="152"/>
      <c r="O25" s="152"/>
      <c r="P25" s="1899"/>
      <c r="Q25" s="1900"/>
      <c r="R25" s="524"/>
      <c r="S25" s="152"/>
      <c r="T25" s="152"/>
      <c r="U25" s="508"/>
      <c r="V25" s="152"/>
      <c r="W25" s="525"/>
    </row>
    <row r="27" spans="1:23" ht="15.75" thickBot="1">
      <c r="G27" s="1063" t="s">
        <v>82</v>
      </c>
      <c r="H27" s="31">
        <v>0</v>
      </c>
      <c r="T27" s="526" t="s">
        <v>1587</v>
      </c>
      <c r="U27" s="527">
        <f>SUM(U23:U24)</f>
        <v>2313197045.2800002</v>
      </c>
    </row>
    <row r="28" spans="1:23" ht="15" thickTop="1"/>
    <row r="29" spans="1:23">
      <c r="A29" s="1838" t="s">
        <v>1143</v>
      </c>
      <c r="B29" s="1838"/>
      <c r="C29" s="1838"/>
      <c r="D29" s="1838"/>
      <c r="E29" s="1838"/>
      <c r="F29" s="1838"/>
      <c r="G29" s="1838"/>
      <c r="H29" s="1838"/>
      <c r="I29" s="1838"/>
      <c r="J29" s="1838"/>
      <c r="K29" s="1838"/>
      <c r="L29" s="1838"/>
      <c r="M29" s="1838"/>
      <c r="N29" s="1838"/>
      <c r="O29" s="1838"/>
      <c r="P29" s="1838"/>
      <c r="Q29" s="1838"/>
      <c r="R29" s="1838"/>
      <c r="S29" s="1838"/>
      <c r="T29" s="1838"/>
      <c r="U29" s="1838"/>
      <c r="V29" s="1838"/>
    </row>
    <row r="30" spans="1:23" ht="14.25" customHeight="1">
      <c r="A30" s="1646" t="s">
        <v>1323</v>
      </c>
      <c r="B30" s="1646"/>
      <c r="C30" s="1646"/>
      <c r="D30" s="1646"/>
      <c r="E30" s="1646"/>
      <c r="F30" s="1646"/>
      <c r="G30" s="1646"/>
      <c r="H30" s="1646"/>
      <c r="I30" s="1646"/>
      <c r="J30" s="1646"/>
      <c r="K30" s="1646"/>
      <c r="L30" s="1646"/>
      <c r="M30" s="1646"/>
      <c r="N30" s="1646"/>
      <c r="O30" s="1646"/>
      <c r="P30" s="1646"/>
      <c r="Q30" s="1646"/>
      <c r="R30" s="1646"/>
      <c r="S30" s="1646"/>
      <c r="T30" s="1646"/>
      <c r="U30" s="1646"/>
      <c r="V30" s="1646"/>
      <c r="W30" s="1646"/>
    </row>
    <row r="31" spans="1:23" ht="14.25" customHeight="1">
      <c r="A31" s="1646"/>
      <c r="B31" s="1646"/>
      <c r="C31" s="1646"/>
      <c r="D31" s="1646"/>
      <c r="E31" s="1646"/>
      <c r="F31" s="1646"/>
      <c r="G31" s="1646"/>
      <c r="H31" s="1646"/>
      <c r="I31" s="1646"/>
      <c r="J31" s="1646"/>
      <c r="K31" s="1646"/>
      <c r="L31" s="1646"/>
      <c r="M31" s="1646"/>
      <c r="N31" s="1646"/>
      <c r="O31" s="1646"/>
      <c r="P31" s="1646"/>
      <c r="Q31" s="1646"/>
      <c r="R31" s="1646"/>
      <c r="S31" s="1646"/>
      <c r="T31" s="1646"/>
      <c r="U31" s="1646"/>
      <c r="V31" s="1646"/>
      <c r="W31" s="1646"/>
    </row>
    <row r="32" spans="1:23" ht="14.25" customHeight="1">
      <c r="A32" s="1646" t="s">
        <v>1330</v>
      </c>
      <c r="B32" s="1646"/>
      <c r="C32" s="1646"/>
      <c r="D32" s="1646"/>
      <c r="E32" s="1646"/>
      <c r="F32" s="1646"/>
      <c r="G32" s="1646"/>
      <c r="H32" s="1646"/>
      <c r="I32" s="1646"/>
      <c r="J32" s="1646"/>
      <c r="K32" s="1646"/>
      <c r="L32" s="1646"/>
      <c r="M32" s="1646"/>
      <c r="N32" s="1646"/>
      <c r="O32" s="1646"/>
      <c r="P32" s="1646"/>
      <c r="Q32" s="1646"/>
      <c r="R32" s="1646"/>
      <c r="S32" s="1646"/>
      <c r="T32" s="1646"/>
      <c r="U32" s="1646"/>
      <c r="V32" s="1646"/>
      <c r="W32" s="1646"/>
    </row>
    <row r="33" spans="1:23">
      <c r="A33" s="1646"/>
      <c r="B33" s="1646"/>
      <c r="C33" s="1646"/>
      <c r="D33" s="1646"/>
      <c r="E33" s="1646"/>
      <c r="F33" s="1646"/>
      <c r="G33" s="1646"/>
      <c r="H33" s="1646"/>
      <c r="I33" s="1646"/>
      <c r="J33" s="1646"/>
      <c r="K33" s="1646"/>
      <c r="L33" s="1646"/>
      <c r="M33" s="1646"/>
      <c r="N33" s="1646"/>
      <c r="O33" s="1646"/>
      <c r="P33" s="1646"/>
      <c r="Q33" s="1646"/>
      <c r="R33" s="1646"/>
      <c r="S33" s="1646"/>
      <c r="T33" s="1646"/>
      <c r="U33" s="1646"/>
      <c r="V33" s="1646"/>
      <c r="W33" s="1646"/>
    </row>
    <row r="34" spans="1:23">
      <c r="A34" s="1647" t="s">
        <v>1595</v>
      </c>
      <c r="B34" s="1647"/>
      <c r="C34" s="1647"/>
      <c r="D34" s="1647"/>
      <c r="E34" s="1647"/>
      <c r="F34" s="1647"/>
      <c r="G34" s="1647"/>
      <c r="H34" s="1647"/>
      <c r="I34" s="1647"/>
      <c r="J34" s="1647"/>
      <c r="K34" s="1647"/>
      <c r="L34" s="1647"/>
      <c r="M34" s="1647"/>
      <c r="N34" s="1647"/>
      <c r="O34" s="1647"/>
      <c r="P34" s="1647"/>
      <c r="Q34" s="1647"/>
      <c r="R34" s="1647"/>
      <c r="S34" s="1647"/>
      <c r="T34" s="1647"/>
      <c r="U34" s="1647"/>
      <c r="V34" s="1647"/>
      <c r="W34" s="1647"/>
    </row>
    <row r="35" spans="1:23">
      <c r="A35" s="1839" t="s">
        <v>1593</v>
      </c>
      <c r="B35" s="1839"/>
      <c r="C35" s="1839"/>
      <c r="D35" s="1839"/>
      <c r="E35" s="1839"/>
      <c r="F35" s="1839"/>
      <c r="G35" s="1839"/>
      <c r="H35" s="1839"/>
      <c r="I35" s="1839"/>
      <c r="J35" s="1839"/>
      <c r="K35" s="1839"/>
      <c r="L35" s="1839"/>
      <c r="M35" s="1839"/>
      <c r="N35" s="1839"/>
      <c r="O35" s="1839"/>
      <c r="P35" s="1839"/>
      <c r="Q35" s="1839"/>
      <c r="R35" s="1839"/>
      <c r="S35" s="1839"/>
      <c r="T35" s="1839"/>
      <c r="U35" s="1839"/>
      <c r="V35" s="1839"/>
      <c r="W35" s="1839"/>
    </row>
    <row r="760" spans="6:6" ht="28.5">
      <c r="F760" s="1059"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72"/>
  <sheetViews>
    <sheetView view="pageBreakPreview" zoomScale="85" zoomScaleNormal="100" zoomScaleSheetLayoutView="85" workbookViewId="0">
      <selection sqref="A1:Q1"/>
    </sheetView>
  </sheetViews>
  <sheetFormatPr defaultColWidth="9.140625" defaultRowHeight="14.25"/>
  <cols>
    <col min="1" max="1" width="14.42578125" style="1306" bestFit="1" customWidth="1"/>
    <col min="2" max="2" width="18.7109375" style="1306" bestFit="1" customWidth="1"/>
    <col min="3" max="3" width="31.85546875" style="1306" bestFit="1" customWidth="1"/>
    <col min="4" max="4" width="18.140625" style="1306" bestFit="1" customWidth="1"/>
    <col min="5" max="5" width="6.28515625" style="1306" customWidth="1"/>
    <col min="6" max="6" width="13.7109375" style="1324" customWidth="1"/>
    <col min="7" max="7" width="10.5703125" style="1306" customWidth="1"/>
    <col min="8" max="8" width="27.28515625" style="1306" customWidth="1"/>
    <col min="9" max="9" width="40.7109375" style="1306" customWidth="1"/>
    <col min="10" max="10" width="22.5703125" style="7" customWidth="1"/>
    <col min="11" max="11" width="2.85546875" style="7" bestFit="1" customWidth="1"/>
    <col min="12" max="12" width="20.5703125" style="1306" customWidth="1"/>
    <col min="13" max="13" width="20.140625" style="1306" bestFit="1" customWidth="1"/>
    <col min="14" max="14" width="28.42578125" style="1306" customWidth="1"/>
    <col min="15" max="15" width="4.42578125" style="1306" customWidth="1"/>
    <col min="16" max="16" width="19" style="1306" bestFit="1" customWidth="1"/>
    <col min="17" max="17" width="18.28515625" style="1306" customWidth="1"/>
    <col min="18" max="18" width="3.28515625" style="1306" customWidth="1"/>
    <col min="19" max="16384" width="9.140625" style="1306"/>
  </cols>
  <sheetData>
    <row r="1" spans="1:17" ht="15" customHeight="1">
      <c r="A1" s="2002" t="s">
        <v>1327</v>
      </c>
      <c r="B1" s="2002"/>
      <c r="C1" s="2002"/>
      <c r="D1" s="2002"/>
      <c r="E1" s="2002"/>
      <c r="F1" s="2002"/>
      <c r="G1" s="2002"/>
      <c r="H1" s="2002"/>
      <c r="I1" s="2002"/>
      <c r="J1" s="2002"/>
      <c r="K1" s="2002"/>
      <c r="L1" s="2002"/>
      <c r="M1" s="2002"/>
      <c r="N1" s="2002"/>
      <c r="O1" s="2002"/>
      <c r="P1" s="2002"/>
      <c r="Q1" s="2002"/>
    </row>
    <row r="2" spans="1:17" ht="15" customHeight="1">
      <c r="A2" s="2002" t="s">
        <v>1624</v>
      </c>
      <c r="B2" s="2002"/>
      <c r="C2" s="2002"/>
      <c r="D2" s="2002"/>
      <c r="E2" s="2002"/>
      <c r="F2" s="2002"/>
      <c r="G2" s="2002"/>
      <c r="H2" s="2002"/>
      <c r="I2" s="2002"/>
      <c r="J2" s="2002"/>
      <c r="K2" s="2002"/>
      <c r="L2" s="2002"/>
      <c r="M2" s="2002"/>
      <c r="N2" s="2002"/>
      <c r="O2" s="2002"/>
      <c r="P2" s="2002"/>
      <c r="Q2" s="2002"/>
    </row>
    <row r="3" spans="1:17" ht="15" thickBot="1"/>
    <row r="4" spans="1:17" ht="15" customHeight="1">
      <c r="A4" s="1840" t="s">
        <v>1364</v>
      </c>
      <c r="B4" s="2003" t="s">
        <v>5</v>
      </c>
      <c r="C4" s="850" t="s">
        <v>4</v>
      </c>
      <c r="D4" s="851"/>
      <c r="E4" s="852"/>
      <c r="F4" s="1844" t="s">
        <v>1008</v>
      </c>
      <c r="G4" s="1845"/>
      <c r="H4" s="1845"/>
      <c r="I4" s="1845"/>
      <c r="J4" s="1845"/>
      <c r="K4" s="2005"/>
      <c r="L4" s="1536" t="s">
        <v>1625</v>
      </c>
      <c r="M4" s="1553"/>
      <c r="N4" s="1553"/>
      <c r="O4" s="1553"/>
      <c r="P4" s="1553"/>
      <c r="Q4" s="1537"/>
    </row>
    <row r="5" spans="1:17" ht="30.75" thickBot="1">
      <c r="A5" s="1841"/>
      <c r="B5" s="2004"/>
      <c r="C5" s="853" t="s">
        <v>6</v>
      </c>
      <c r="D5" s="853" t="s">
        <v>7</v>
      </c>
      <c r="E5" s="853" t="s">
        <v>8</v>
      </c>
      <c r="F5" s="854" t="s">
        <v>9</v>
      </c>
      <c r="G5" s="2006" t="s">
        <v>1009</v>
      </c>
      <c r="H5" s="2007"/>
      <c r="I5" s="855" t="s">
        <v>1012</v>
      </c>
      <c r="J5" s="2008" t="s">
        <v>10</v>
      </c>
      <c r="K5" s="2009"/>
      <c r="L5" s="856" t="s">
        <v>1067</v>
      </c>
      <c r="M5" s="857" t="s">
        <v>328</v>
      </c>
      <c r="N5" s="2010" t="s">
        <v>1066</v>
      </c>
      <c r="O5" s="2011"/>
      <c r="P5" s="857" t="s">
        <v>1254</v>
      </c>
      <c r="Q5" s="858" t="s">
        <v>10</v>
      </c>
    </row>
    <row r="6" spans="1:17" ht="28.5" customHeight="1">
      <c r="A6" s="1996">
        <v>1</v>
      </c>
      <c r="B6" s="1998">
        <v>39777</v>
      </c>
      <c r="C6" s="2000" t="s">
        <v>83</v>
      </c>
      <c r="D6" s="2000" t="s">
        <v>84</v>
      </c>
      <c r="E6" s="2012" t="s">
        <v>85</v>
      </c>
      <c r="F6" s="2022" t="s">
        <v>86</v>
      </c>
      <c r="G6" s="2014" t="s">
        <v>1626</v>
      </c>
      <c r="H6" s="2015"/>
      <c r="I6" s="2018">
        <v>40000000000</v>
      </c>
      <c r="J6" s="2020" t="s">
        <v>322</v>
      </c>
      <c r="K6" s="2024"/>
      <c r="L6" s="859">
        <v>39920</v>
      </c>
      <c r="M6" s="860" t="s">
        <v>1065</v>
      </c>
      <c r="N6" s="723" t="s">
        <v>1627</v>
      </c>
      <c r="O6" s="968">
        <v>1</v>
      </c>
      <c r="P6" s="861">
        <v>40000000000</v>
      </c>
      <c r="Q6" s="862" t="s">
        <v>13</v>
      </c>
    </row>
    <row r="7" spans="1:17" ht="15" customHeight="1">
      <c r="A7" s="1997"/>
      <c r="B7" s="1999"/>
      <c r="C7" s="2001"/>
      <c r="D7" s="2001"/>
      <c r="E7" s="2013"/>
      <c r="F7" s="2023"/>
      <c r="G7" s="2016"/>
      <c r="H7" s="2017"/>
      <c r="I7" s="2019"/>
      <c r="J7" s="2021"/>
      <c r="K7" s="2025"/>
      <c r="L7" s="2026" t="s">
        <v>1628</v>
      </c>
      <c r="M7" s="2027"/>
      <c r="N7" s="2027"/>
      <c r="O7" s="2027"/>
      <c r="P7" s="2027"/>
      <c r="Q7" s="2028"/>
    </row>
    <row r="8" spans="1:17" s="210" customFormat="1" ht="30" customHeight="1" thickBot="1">
      <c r="A8" s="715" t="s">
        <v>280</v>
      </c>
      <c r="B8" s="863">
        <v>39920</v>
      </c>
      <c r="C8" s="864" t="s">
        <v>83</v>
      </c>
      <c r="D8" s="865" t="s">
        <v>84</v>
      </c>
      <c r="E8" s="866" t="s">
        <v>85</v>
      </c>
      <c r="F8" s="867" t="s">
        <v>86</v>
      </c>
      <c r="G8" s="2032" t="s">
        <v>1629</v>
      </c>
      <c r="H8" s="2033"/>
      <c r="I8" s="868">
        <v>29835000000</v>
      </c>
      <c r="J8" s="869" t="s">
        <v>322</v>
      </c>
      <c r="K8" s="870">
        <v>2</v>
      </c>
      <c r="L8" s="2029"/>
      <c r="M8" s="2030"/>
      <c r="N8" s="2030"/>
      <c r="O8" s="2030"/>
      <c r="P8" s="2030"/>
      <c r="Q8" s="2031"/>
    </row>
    <row r="9" spans="1:17" ht="15" customHeight="1">
      <c r="A9" s="938"/>
      <c r="B9" s="871"/>
      <c r="C9" s="872"/>
      <c r="D9" s="872"/>
      <c r="E9" s="873"/>
      <c r="F9" s="874"/>
      <c r="G9" s="875"/>
      <c r="H9" s="875"/>
      <c r="I9" s="876"/>
      <c r="J9" s="873"/>
      <c r="K9" s="873"/>
      <c r="L9" s="2037" t="s">
        <v>1016</v>
      </c>
      <c r="M9" s="2038"/>
      <c r="N9" s="2038"/>
      <c r="O9" s="2038"/>
      <c r="P9" s="2038"/>
      <c r="Q9" s="2039"/>
    </row>
    <row r="10" spans="1:17" ht="30" customHeight="1" thickBot="1">
      <c r="A10" s="938"/>
      <c r="B10" s="871"/>
      <c r="C10" s="872"/>
      <c r="D10" s="872"/>
      <c r="E10" s="873"/>
      <c r="F10" s="874"/>
      <c r="G10" s="875"/>
      <c r="H10" s="1294" t="s">
        <v>82</v>
      </c>
      <c r="I10" s="1295">
        <f>SUM(P6+I8)</f>
        <v>69835000000</v>
      </c>
      <c r="J10" s="873"/>
      <c r="K10" s="873"/>
      <c r="L10" s="877" t="s">
        <v>2</v>
      </c>
      <c r="M10" s="1331" t="s">
        <v>1630</v>
      </c>
      <c r="N10" s="878" t="s">
        <v>328</v>
      </c>
      <c r="O10" s="2040" t="s">
        <v>1631</v>
      </c>
      <c r="P10" s="2040"/>
      <c r="Q10" s="879" t="s">
        <v>10</v>
      </c>
    </row>
    <row r="11" spans="1:17" ht="30" customHeight="1" thickTop="1">
      <c r="A11" s="938"/>
      <c r="B11" s="871"/>
      <c r="C11" s="872"/>
      <c r="D11" s="872"/>
      <c r="E11" s="873"/>
      <c r="F11" s="874"/>
      <c r="G11" s="875"/>
      <c r="H11" s="875"/>
      <c r="I11" s="876"/>
      <c r="J11" s="873"/>
      <c r="K11" s="873"/>
      <c r="L11" s="880"/>
      <c r="M11" s="881" t="s">
        <v>1632</v>
      </c>
      <c r="N11" s="881"/>
      <c r="O11" s="2041"/>
      <c r="P11" s="2042"/>
      <c r="Q11" s="882"/>
    </row>
    <row r="12" spans="1:17" ht="30" customHeight="1" thickBot="1">
      <c r="A12" s="938"/>
      <c r="B12" s="871"/>
      <c r="C12" s="872"/>
      <c r="D12" s="872"/>
      <c r="E12" s="873"/>
      <c r="F12" s="874"/>
      <c r="G12" s="872"/>
      <c r="H12" s="872"/>
      <c r="I12" s="883"/>
      <c r="J12" s="873"/>
      <c r="K12" s="873"/>
      <c r="L12" s="716"/>
      <c r="M12" s="717" t="s">
        <v>1633</v>
      </c>
      <c r="N12" s="717"/>
      <c r="O12" s="2034"/>
      <c r="P12" s="2035"/>
      <c r="Q12" s="718"/>
    </row>
    <row r="13" spans="1:17" ht="18" customHeight="1">
      <c r="A13" s="938"/>
      <c r="B13" s="884"/>
      <c r="C13" s="872"/>
      <c r="D13" s="872"/>
      <c r="E13" s="872"/>
      <c r="F13" s="874"/>
      <c r="H13" s="1294"/>
      <c r="J13" s="873"/>
      <c r="K13" s="873"/>
      <c r="P13" s="719"/>
    </row>
    <row r="14" spans="1:17" ht="30" customHeight="1" thickBot="1">
      <c r="A14" s="938"/>
      <c r="B14" s="884"/>
      <c r="C14" s="872"/>
      <c r="D14" s="872"/>
      <c r="E14" s="872"/>
      <c r="F14" s="874"/>
      <c r="G14" s="872"/>
      <c r="H14" s="872"/>
      <c r="I14" s="883"/>
      <c r="J14" s="873"/>
      <c r="K14" s="873"/>
      <c r="N14" s="1297" t="s">
        <v>1634</v>
      </c>
      <c r="O14" s="2036"/>
      <c r="P14" s="2036"/>
    </row>
    <row r="15" spans="1:17" ht="15" thickTop="1">
      <c r="J15" s="1306"/>
      <c r="K15" s="1306"/>
    </row>
    <row r="16" spans="1:17">
      <c r="J16" s="1306"/>
      <c r="K16" s="1306"/>
    </row>
    <row r="17" spans="1:18" ht="14.25" customHeight="1">
      <c r="A17" s="1599" t="s">
        <v>1881</v>
      </c>
      <c r="B17" s="1599"/>
      <c r="C17" s="1599"/>
      <c r="D17" s="1599"/>
      <c r="E17" s="1599"/>
      <c r="F17" s="1599"/>
      <c r="G17" s="1599"/>
      <c r="H17" s="1599"/>
      <c r="I17" s="1599"/>
      <c r="J17" s="1599"/>
      <c r="K17" s="1599"/>
      <c r="L17" s="1599"/>
      <c r="M17" s="1599"/>
      <c r="N17" s="1599"/>
      <c r="O17" s="1599"/>
      <c r="P17" s="1599"/>
      <c r="Q17" s="1599"/>
    </row>
    <row r="18" spans="1:18" ht="14.25" customHeight="1">
      <c r="A18" s="1599"/>
      <c r="B18" s="1599"/>
      <c r="C18" s="1599"/>
      <c r="D18" s="1599"/>
      <c r="E18" s="1599"/>
      <c r="F18" s="1599"/>
      <c r="G18" s="1599"/>
      <c r="H18" s="1599"/>
      <c r="I18" s="1599"/>
      <c r="J18" s="1599"/>
      <c r="K18" s="1599"/>
      <c r="L18" s="1599"/>
      <c r="M18" s="1599"/>
      <c r="N18" s="1599"/>
      <c r="O18" s="1599"/>
      <c r="P18" s="1599"/>
      <c r="Q18" s="1599"/>
    </row>
    <row r="19" spans="1:18" ht="14.25" customHeight="1">
      <c r="A19" s="1599" t="s">
        <v>1883</v>
      </c>
      <c r="B19" s="1599"/>
      <c r="C19" s="1599"/>
      <c r="D19" s="1599"/>
      <c r="E19" s="1599"/>
      <c r="F19" s="1599"/>
      <c r="G19" s="1599"/>
      <c r="H19" s="1599"/>
      <c r="I19" s="1599"/>
      <c r="J19" s="1599"/>
      <c r="K19" s="1599"/>
      <c r="L19" s="1599"/>
      <c r="M19" s="1599"/>
      <c r="N19" s="1599"/>
      <c r="O19" s="1599"/>
      <c r="P19" s="1599"/>
      <c r="Q19" s="1599"/>
    </row>
    <row r="20" spans="1:18" ht="14.25" customHeight="1">
      <c r="A20" s="1649" t="s">
        <v>1882</v>
      </c>
      <c r="B20" s="1649"/>
      <c r="C20" s="1649"/>
      <c r="D20" s="1649"/>
      <c r="E20" s="1649"/>
      <c r="F20" s="1649"/>
      <c r="G20" s="1649"/>
      <c r="H20" s="1649"/>
      <c r="I20" s="1649"/>
      <c r="J20" s="1649"/>
      <c r="K20" s="1649"/>
      <c r="L20" s="1649"/>
      <c r="M20" s="1649"/>
      <c r="N20" s="1649"/>
      <c r="O20" s="1649"/>
      <c r="P20" s="1649"/>
      <c r="Q20" s="1649"/>
    </row>
    <row r="21" spans="1:18">
      <c r="A21" s="1649"/>
      <c r="B21" s="1649"/>
      <c r="C21" s="1649"/>
      <c r="D21" s="1649"/>
      <c r="E21" s="1649"/>
      <c r="F21" s="1649"/>
      <c r="G21" s="1649"/>
      <c r="H21" s="1649"/>
      <c r="I21" s="1649"/>
      <c r="J21" s="1649"/>
      <c r="K21" s="1649"/>
      <c r="L21" s="1649"/>
      <c r="M21" s="1649"/>
      <c r="N21" s="1649"/>
      <c r="O21" s="1649"/>
      <c r="P21" s="1649"/>
      <c r="Q21" s="1649"/>
    </row>
    <row r="23" spans="1:18" ht="15">
      <c r="A23" s="2002" t="s">
        <v>1635</v>
      </c>
      <c r="B23" s="2002"/>
      <c r="C23" s="2002"/>
      <c r="D23" s="2002"/>
      <c r="E23" s="2002"/>
      <c r="F23" s="2002"/>
      <c r="G23" s="2002"/>
      <c r="H23" s="2002"/>
      <c r="I23" s="2002"/>
      <c r="J23" s="2002"/>
      <c r="K23" s="2002"/>
      <c r="L23" s="2002"/>
      <c r="M23" s="2002"/>
      <c r="N23" s="2002"/>
      <c r="O23" s="2002"/>
      <c r="P23" s="2002"/>
      <c r="Q23" s="2002"/>
    </row>
    <row r="24" spans="1:18" ht="15.75" thickBot="1">
      <c r="A24" s="720"/>
    </row>
    <row r="25" spans="1:18" ht="18" customHeight="1">
      <c r="A25" s="2043" t="s">
        <v>1636</v>
      </c>
      <c r="B25" s="1845"/>
      <c r="C25" s="1845"/>
      <c r="D25" s="1845"/>
      <c r="E25" s="1845"/>
      <c r="F25" s="1845"/>
      <c r="G25" s="2005"/>
      <c r="H25" s="2043" t="s">
        <v>1637</v>
      </c>
      <c r="I25" s="1845"/>
      <c r="J25" s="1845"/>
      <c r="K25" s="1845"/>
      <c r="L25" s="2044" t="s">
        <v>1016</v>
      </c>
      <c r="M25" s="2045"/>
      <c r="N25" s="2045"/>
      <c r="O25" s="2045"/>
      <c r="P25" s="2045"/>
      <c r="Q25" s="2045"/>
      <c r="R25" s="2046"/>
    </row>
    <row r="26" spans="1:18" ht="45.75" customHeight="1" thickBot="1">
      <c r="A26" s="721" t="s">
        <v>1364</v>
      </c>
      <c r="B26" s="722" t="s">
        <v>2</v>
      </c>
      <c r="C26" s="1305" t="s">
        <v>1066</v>
      </c>
      <c r="D26" s="1858" t="s">
        <v>328</v>
      </c>
      <c r="E26" s="1859"/>
      <c r="F26" s="1858" t="s">
        <v>10</v>
      </c>
      <c r="G26" s="2047"/>
      <c r="H26" s="2048" t="s">
        <v>1066</v>
      </c>
      <c r="I26" s="1859"/>
      <c r="J26" s="1858" t="s">
        <v>1873</v>
      </c>
      <c r="K26" s="2047"/>
      <c r="L26" s="885" t="s">
        <v>2</v>
      </c>
      <c r="M26" s="886" t="s">
        <v>328</v>
      </c>
      <c r="N26" s="2049" t="s">
        <v>1884</v>
      </c>
      <c r="O26" s="2049"/>
      <c r="P26" s="887" t="s">
        <v>10</v>
      </c>
      <c r="Q26" s="1883" t="s">
        <v>1872</v>
      </c>
      <c r="R26" s="1885"/>
    </row>
    <row r="27" spans="1:18" ht="18" customHeight="1">
      <c r="A27" s="1988">
        <v>4</v>
      </c>
      <c r="B27" s="1989">
        <v>40557</v>
      </c>
      <c r="C27" s="1959" t="s">
        <v>1638</v>
      </c>
      <c r="D27" s="1962" t="s">
        <v>1065</v>
      </c>
      <c r="E27" s="1963"/>
      <c r="F27" s="1964" t="s">
        <v>322</v>
      </c>
      <c r="G27" s="1965"/>
      <c r="H27" s="1990" t="s">
        <v>1639</v>
      </c>
      <c r="I27" s="1991"/>
      <c r="J27" s="1006">
        <v>2000000000</v>
      </c>
      <c r="K27" s="1007"/>
      <c r="L27" s="1205">
        <v>40690</v>
      </c>
      <c r="M27" s="1206" t="s">
        <v>1885</v>
      </c>
      <c r="N27" s="1968">
        <v>0</v>
      </c>
      <c r="O27" s="1968"/>
      <c r="P27" s="1207" t="s">
        <v>334</v>
      </c>
      <c r="Q27" s="1208">
        <v>0</v>
      </c>
      <c r="R27" s="1209">
        <v>10</v>
      </c>
    </row>
    <row r="28" spans="1:18" ht="18" customHeight="1">
      <c r="A28" s="1934"/>
      <c r="B28" s="1378"/>
      <c r="C28" s="1960"/>
      <c r="D28" s="1694" t="s">
        <v>1065</v>
      </c>
      <c r="E28" s="1992"/>
      <c r="F28" s="1694" t="s">
        <v>334</v>
      </c>
      <c r="G28" s="1711"/>
      <c r="H28" s="1947" t="s">
        <v>1640</v>
      </c>
      <c r="I28" s="1948"/>
      <c r="J28" s="1980">
        <v>16916603567.65</v>
      </c>
      <c r="K28" s="1983">
        <v>7</v>
      </c>
      <c r="L28" s="2">
        <v>40588</v>
      </c>
      <c r="M28" s="235" t="s">
        <v>1648</v>
      </c>
      <c r="N28" s="1969">
        <v>185726191.94</v>
      </c>
      <c r="O28" s="1969"/>
      <c r="P28" s="104" t="s">
        <v>322</v>
      </c>
      <c r="Q28" s="1972">
        <v>0</v>
      </c>
      <c r="R28" s="1975">
        <v>8</v>
      </c>
    </row>
    <row r="29" spans="1:18" ht="18.75" customHeight="1">
      <c r="A29" s="1934"/>
      <c r="B29" s="1378"/>
      <c r="C29" s="1960"/>
      <c r="D29" s="1943"/>
      <c r="E29" s="1993"/>
      <c r="F29" s="1943"/>
      <c r="G29" s="1995"/>
      <c r="H29" s="1949"/>
      <c r="I29" s="1950"/>
      <c r="J29" s="1981"/>
      <c r="K29" s="1984"/>
      <c r="L29" s="2">
        <v>40610</v>
      </c>
      <c r="M29" s="235" t="s">
        <v>1648</v>
      </c>
      <c r="N29" s="1970">
        <v>5511067613.79</v>
      </c>
      <c r="O29" s="1971"/>
      <c r="P29" s="104" t="s">
        <v>322</v>
      </c>
      <c r="Q29" s="1973"/>
      <c r="R29" s="1976"/>
    </row>
    <row r="30" spans="1:18" ht="18.75" customHeight="1">
      <c r="A30" s="1934"/>
      <c r="B30" s="1378"/>
      <c r="C30" s="1960"/>
      <c r="D30" s="1943"/>
      <c r="E30" s="1993"/>
      <c r="F30" s="1943"/>
      <c r="G30" s="1995"/>
      <c r="H30" s="1949"/>
      <c r="I30" s="1950"/>
      <c r="J30" s="1981"/>
      <c r="K30" s="1984"/>
      <c r="L30" s="2">
        <v>40617</v>
      </c>
      <c r="M30" s="235" t="s">
        <v>1648</v>
      </c>
      <c r="N30" s="1970">
        <v>55833333.329999998</v>
      </c>
      <c r="O30" s="1971"/>
      <c r="P30" s="104" t="s">
        <v>322</v>
      </c>
      <c r="Q30" s="1973"/>
      <c r="R30" s="1976"/>
    </row>
    <row r="31" spans="1:18" ht="18.75" customHeight="1">
      <c r="A31" s="1934"/>
      <c r="B31" s="1378"/>
      <c r="C31" s="1960"/>
      <c r="D31" s="1943"/>
      <c r="E31" s="1993"/>
      <c r="F31" s="1943"/>
      <c r="G31" s="1995"/>
      <c r="H31" s="1949"/>
      <c r="I31" s="1950"/>
      <c r="J31" s="1981"/>
      <c r="K31" s="1984"/>
      <c r="L31" s="2">
        <v>40772</v>
      </c>
      <c r="M31" s="235" t="s">
        <v>1648</v>
      </c>
      <c r="N31" s="1970">
        <v>97008351.170000002</v>
      </c>
      <c r="O31" s="1971"/>
      <c r="P31" s="104" t="s">
        <v>322</v>
      </c>
      <c r="Q31" s="1973"/>
      <c r="R31" s="1976"/>
    </row>
    <row r="32" spans="1:18" ht="18.75" customHeight="1">
      <c r="A32" s="1934"/>
      <c r="B32" s="1378"/>
      <c r="C32" s="1960"/>
      <c r="D32" s="1943"/>
      <c r="E32" s="1993"/>
      <c r="F32" s="1943"/>
      <c r="G32" s="1995"/>
      <c r="H32" s="1949"/>
      <c r="I32" s="1950"/>
      <c r="J32" s="1981"/>
      <c r="K32" s="1984"/>
      <c r="L32" s="2">
        <v>40773</v>
      </c>
      <c r="M32" s="235" t="s">
        <v>1648</v>
      </c>
      <c r="N32" s="1970">
        <v>2153520000</v>
      </c>
      <c r="O32" s="1971"/>
      <c r="P32" s="104" t="s">
        <v>322</v>
      </c>
      <c r="Q32" s="1973"/>
      <c r="R32" s="1976"/>
    </row>
    <row r="33" spans="1:18" ht="18.75" customHeight="1">
      <c r="A33" s="1934"/>
      <c r="B33" s="1378"/>
      <c r="C33" s="1960"/>
      <c r="D33" s="1943"/>
      <c r="E33" s="1993"/>
      <c r="F33" s="1943"/>
      <c r="G33" s="1995"/>
      <c r="H33" s="1949"/>
      <c r="I33" s="1950"/>
      <c r="J33" s="1981"/>
      <c r="K33" s="1984"/>
      <c r="L33" s="2">
        <v>40788</v>
      </c>
      <c r="M33" s="235" t="s">
        <v>1648</v>
      </c>
      <c r="N33" s="1970">
        <v>55885302.439999998</v>
      </c>
      <c r="O33" s="1971"/>
      <c r="P33" s="104" t="s">
        <v>322</v>
      </c>
      <c r="Q33" s="1973"/>
      <c r="R33" s="1976"/>
    </row>
    <row r="34" spans="1:18" ht="18.75" customHeight="1">
      <c r="A34" s="1934"/>
      <c r="B34" s="1378"/>
      <c r="C34" s="1960"/>
      <c r="D34" s="1943"/>
      <c r="E34" s="1993"/>
      <c r="F34" s="1943"/>
      <c r="G34" s="1995"/>
      <c r="H34" s="1949"/>
      <c r="I34" s="1950"/>
      <c r="J34" s="1981"/>
      <c r="K34" s="1984"/>
      <c r="L34" s="2">
        <v>40848</v>
      </c>
      <c r="M34" s="235" t="s">
        <v>1648</v>
      </c>
      <c r="N34" s="1970">
        <v>971506765.26999998</v>
      </c>
      <c r="O34" s="1971"/>
      <c r="P34" s="104" t="s">
        <v>322</v>
      </c>
      <c r="Q34" s="1973"/>
      <c r="R34" s="1976"/>
    </row>
    <row r="35" spans="1:18" ht="18.75" customHeight="1">
      <c r="A35" s="1934"/>
      <c r="B35" s="1378"/>
      <c r="C35" s="1960"/>
      <c r="D35" s="1943"/>
      <c r="E35" s="1993"/>
      <c r="F35" s="1943"/>
      <c r="G35" s="1995"/>
      <c r="H35" s="1949"/>
      <c r="I35" s="1950"/>
      <c r="J35" s="1981"/>
      <c r="K35" s="1984"/>
      <c r="L35" s="2">
        <v>40976</v>
      </c>
      <c r="M35" s="235" t="s">
        <v>1648</v>
      </c>
      <c r="N35" s="1970">
        <v>5576121382.04</v>
      </c>
      <c r="O35" s="1971"/>
      <c r="P35" s="104" t="s">
        <v>322</v>
      </c>
      <c r="Q35" s="1973"/>
      <c r="R35" s="1976"/>
    </row>
    <row r="36" spans="1:18" ht="18.75" customHeight="1">
      <c r="A36" s="1934"/>
      <c r="B36" s="1378"/>
      <c r="C36" s="1960"/>
      <c r="D36" s="1943"/>
      <c r="E36" s="1993"/>
      <c r="F36" s="1943"/>
      <c r="G36" s="1995"/>
      <c r="H36" s="1949"/>
      <c r="I36" s="1950"/>
      <c r="J36" s="1981"/>
      <c r="K36" s="1984"/>
      <c r="L36" s="2">
        <v>40983</v>
      </c>
      <c r="M36" s="235" t="s">
        <v>1648</v>
      </c>
      <c r="N36" s="1970">
        <v>1521632095.9100001</v>
      </c>
      <c r="O36" s="1971"/>
      <c r="P36" s="104" t="s">
        <v>322</v>
      </c>
      <c r="Q36" s="1973"/>
      <c r="R36" s="1976"/>
    </row>
    <row r="37" spans="1:18" ht="18.75" customHeight="1">
      <c r="A37" s="1934"/>
      <c r="B37" s="1378"/>
      <c r="C37" s="1960"/>
      <c r="D37" s="1943"/>
      <c r="E37" s="1993"/>
      <c r="F37" s="1943"/>
      <c r="G37" s="1995"/>
      <c r="H37" s="1978"/>
      <c r="I37" s="1979"/>
      <c r="J37" s="1982"/>
      <c r="K37" s="1985"/>
      <c r="L37" s="2">
        <v>40990</v>
      </c>
      <c r="M37" s="235" t="s">
        <v>1648</v>
      </c>
      <c r="N37" s="1970">
        <v>1493250339.48</v>
      </c>
      <c r="O37" s="1971"/>
      <c r="P37" s="104" t="s">
        <v>322</v>
      </c>
      <c r="Q37" s="1974"/>
      <c r="R37" s="1977"/>
    </row>
    <row r="38" spans="1:18" ht="18" customHeight="1">
      <c r="A38" s="1934"/>
      <c r="B38" s="1378"/>
      <c r="C38" s="1960"/>
      <c r="D38" s="1943"/>
      <c r="E38" s="1993"/>
      <c r="F38" s="1943"/>
      <c r="G38" s="1995"/>
      <c r="H38" s="1947" t="s">
        <v>1641</v>
      </c>
      <c r="I38" s="1948"/>
      <c r="J38" s="1980">
        <v>3375328432.3499999</v>
      </c>
      <c r="K38" s="1983">
        <v>7</v>
      </c>
      <c r="L38" s="2">
        <v>40588</v>
      </c>
      <c r="M38" s="235" t="s">
        <v>1648</v>
      </c>
      <c r="N38" s="1969">
        <v>2009932072.0599999</v>
      </c>
      <c r="O38" s="1969"/>
      <c r="P38" s="104" t="s">
        <v>322</v>
      </c>
      <c r="Q38" s="1972">
        <v>0</v>
      </c>
      <c r="R38" s="1975">
        <v>8</v>
      </c>
    </row>
    <row r="39" spans="1:18" ht="18" customHeight="1">
      <c r="A39" s="1934"/>
      <c r="B39" s="1378"/>
      <c r="C39" s="1960"/>
      <c r="D39" s="1943"/>
      <c r="E39" s="1993"/>
      <c r="F39" s="1943"/>
      <c r="G39" s="1995"/>
      <c r="H39" s="1949"/>
      <c r="I39" s="1950"/>
      <c r="J39" s="1981"/>
      <c r="K39" s="1984"/>
      <c r="L39" s="2">
        <v>40610</v>
      </c>
      <c r="M39" s="235" t="s">
        <v>1648</v>
      </c>
      <c r="N39" s="1970">
        <v>1383888037.0499995</v>
      </c>
      <c r="O39" s="1971"/>
      <c r="P39" s="104" t="s">
        <v>322</v>
      </c>
      <c r="Q39" s="1973"/>
      <c r="R39" s="1976"/>
    </row>
    <row r="40" spans="1:18" ht="18" customHeight="1">
      <c r="A40" s="1934"/>
      <c r="B40" s="1378"/>
      <c r="C40" s="1960"/>
      <c r="D40" s="1695"/>
      <c r="E40" s="1994"/>
      <c r="F40" s="1695"/>
      <c r="G40" s="1712"/>
      <c r="H40" s="1978"/>
      <c r="I40" s="1979"/>
      <c r="J40" s="1982"/>
      <c r="K40" s="1985"/>
      <c r="L40" s="2">
        <v>40983</v>
      </c>
      <c r="M40" s="235" t="s">
        <v>1648</v>
      </c>
      <c r="N40" s="1970">
        <v>44941843</v>
      </c>
      <c r="O40" s="1971"/>
      <c r="P40" s="104" t="s">
        <v>322</v>
      </c>
      <c r="Q40" s="1974"/>
      <c r="R40" s="1977"/>
    </row>
    <row r="41" spans="1:18" ht="18" customHeight="1">
      <c r="A41" s="1475"/>
      <c r="B41" s="1379"/>
      <c r="C41" s="1961"/>
      <c r="D41" s="1966" t="s">
        <v>1065</v>
      </c>
      <c r="E41" s="1967"/>
      <c r="F41" s="1694" t="s">
        <v>334</v>
      </c>
      <c r="G41" s="1942"/>
      <c r="H41" s="1947" t="s">
        <v>1242</v>
      </c>
      <c r="I41" s="1948"/>
      <c r="J41" s="1953">
        <v>167623733</v>
      </c>
      <c r="K41" s="1955"/>
      <c r="L41" s="1957">
        <v>40687</v>
      </c>
      <c r="M41" s="2050" t="s">
        <v>1871</v>
      </c>
      <c r="N41" s="2052">
        <v>5800000000</v>
      </c>
      <c r="O41" s="2052"/>
      <c r="P41" s="1986" t="s">
        <v>334</v>
      </c>
      <c r="Q41" s="1238">
        <v>1455037962</v>
      </c>
      <c r="R41" s="1987">
        <v>9</v>
      </c>
    </row>
    <row r="42" spans="1:18" ht="18" customHeight="1">
      <c r="A42" s="1474">
        <v>5</v>
      </c>
      <c r="B42" s="1377">
        <v>40557</v>
      </c>
      <c r="C42" s="1562" t="s">
        <v>1642</v>
      </c>
      <c r="D42" s="1694" t="s">
        <v>1065</v>
      </c>
      <c r="E42" s="2056"/>
      <c r="F42" s="1943"/>
      <c r="G42" s="1944"/>
      <c r="H42" s="1949"/>
      <c r="I42" s="1950"/>
      <c r="J42" s="1954"/>
      <c r="K42" s="1956"/>
      <c r="L42" s="2061"/>
      <c r="M42" s="2050"/>
      <c r="N42" s="2052"/>
      <c r="O42" s="2052"/>
      <c r="P42" s="1986"/>
      <c r="Q42" s="1239">
        <v>0.77</v>
      </c>
      <c r="R42" s="1987"/>
    </row>
    <row r="43" spans="1:18" ht="18" customHeight="1">
      <c r="A43" s="1934"/>
      <c r="B43" s="1378"/>
      <c r="C43" s="1937"/>
      <c r="D43" s="2057"/>
      <c r="E43" s="2058"/>
      <c r="F43" s="1943"/>
      <c r="G43" s="1944"/>
      <c r="H43" s="1949"/>
      <c r="I43" s="1950"/>
      <c r="J43" s="2062">
        <v>924546133</v>
      </c>
      <c r="K43" s="2066"/>
      <c r="L43" s="1957">
        <v>40976</v>
      </c>
      <c r="M43" s="2050" t="s">
        <v>1871</v>
      </c>
      <c r="N43" s="2052">
        <v>6000000008</v>
      </c>
      <c r="O43" s="2052"/>
      <c r="P43" s="1986" t="s">
        <v>334</v>
      </c>
      <c r="Q43" s="1238">
        <v>1248141410</v>
      </c>
      <c r="R43" s="1987">
        <v>11</v>
      </c>
    </row>
    <row r="44" spans="1:18" ht="18" customHeight="1">
      <c r="A44" s="1934"/>
      <c r="B44" s="1378"/>
      <c r="C44" s="1937"/>
      <c r="D44" s="2057"/>
      <c r="E44" s="2058"/>
      <c r="F44" s="1943"/>
      <c r="G44" s="1944"/>
      <c r="H44" s="1949"/>
      <c r="I44" s="1950"/>
      <c r="J44" s="2063"/>
      <c r="K44" s="2066"/>
      <c r="L44" s="2061"/>
      <c r="M44" s="2050"/>
      <c r="N44" s="2052"/>
      <c r="O44" s="2052"/>
      <c r="P44" s="1986"/>
      <c r="Q44" s="1239">
        <v>0.7</v>
      </c>
      <c r="R44" s="1987"/>
    </row>
    <row r="45" spans="1:18" ht="18" customHeight="1">
      <c r="A45" s="1934"/>
      <c r="B45" s="1378"/>
      <c r="C45" s="1937"/>
      <c r="D45" s="2057"/>
      <c r="E45" s="2058"/>
      <c r="F45" s="1943"/>
      <c r="G45" s="1944"/>
      <c r="H45" s="1949"/>
      <c r="I45" s="1950"/>
      <c r="J45" s="2063"/>
      <c r="K45" s="2066"/>
      <c r="L45" s="1957">
        <v>41035</v>
      </c>
      <c r="M45" s="2050" t="s">
        <v>1871</v>
      </c>
      <c r="N45" s="2052">
        <v>4999999993</v>
      </c>
      <c r="O45" s="2052"/>
      <c r="P45" s="1986" t="s">
        <v>334</v>
      </c>
      <c r="Q45" s="1238">
        <v>1084206984</v>
      </c>
      <c r="R45" s="1987">
        <v>12</v>
      </c>
    </row>
    <row r="46" spans="1:18" ht="18" customHeight="1">
      <c r="A46" s="1934"/>
      <c r="B46" s="1378"/>
      <c r="C46" s="1937"/>
      <c r="D46" s="2057"/>
      <c r="E46" s="2058"/>
      <c r="F46" s="1943"/>
      <c r="G46" s="1944"/>
      <c r="H46" s="1949"/>
      <c r="I46" s="1950"/>
      <c r="J46" s="2063"/>
      <c r="K46" s="2066"/>
      <c r="L46" s="2061"/>
      <c r="M46" s="2050"/>
      <c r="N46" s="2052"/>
      <c r="O46" s="2052"/>
      <c r="P46" s="1986"/>
      <c r="Q46" s="1239">
        <v>0.63</v>
      </c>
      <c r="R46" s="1987"/>
    </row>
    <row r="47" spans="1:18" ht="18" customHeight="1">
      <c r="A47" s="1934"/>
      <c r="B47" s="1378"/>
      <c r="C47" s="1937"/>
      <c r="D47" s="2057"/>
      <c r="E47" s="2058"/>
      <c r="F47" s="1943"/>
      <c r="G47" s="1944"/>
      <c r="H47" s="1949"/>
      <c r="I47" s="1950"/>
      <c r="J47" s="2063"/>
      <c r="K47" s="2066"/>
      <c r="L47" s="1957">
        <v>41036</v>
      </c>
      <c r="M47" s="2050" t="s">
        <v>1871</v>
      </c>
      <c r="N47" s="2052">
        <v>749999971.5</v>
      </c>
      <c r="O47" s="2052"/>
      <c r="P47" s="1986" t="s">
        <v>334</v>
      </c>
      <c r="Q47" s="1238">
        <v>1059616821</v>
      </c>
      <c r="R47" s="1987">
        <v>12</v>
      </c>
    </row>
    <row r="48" spans="1:18" ht="18" customHeight="1">
      <c r="A48" s="1934"/>
      <c r="B48" s="1378"/>
      <c r="C48" s="1937"/>
      <c r="D48" s="2057"/>
      <c r="E48" s="2058"/>
      <c r="F48" s="1943"/>
      <c r="G48" s="1944"/>
      <c r="H48" s="1949"/>
      <c r="I48" s="1950"/>
      <c r="J48" s="2063"/>
      <c r="K48" s="2066"/>
      <c r="L48" s="1957"/>
      <c r="M48" s="2050"/>
      <c r="N48" s="2052"/>
      <c r="O48" s="2052"/>
      <c r="P48" s="1986"/>
      <c r="Q48" s="1239">
        <v>0.61</v>
      </c>
      <c r="R48" s="1987"/>
    </row>
    <row r="49" spans="1:18" ht="18" customHeight="1">
      <c r="A49" s="1475"/>
      <c r="B49" s="1379"/>
      <c r="C49" s="1563"/>
      <c r="D49" s="2059"/>
      <c r="E49" s="2060"/>
      <c r="F49" s="1943"/>
      <c r="G49" s="1944"/>
      <c r="H49" s="1949"/>
      <c r="I49" s="1950"/>
      <c r="J49" s="2063"/>
      <c r="K49" s="2066"/>
      <c r="L49" s="1957">
        <v>41124</v>
      </c>
      <c r="M49" s="2050" t="s">
        <v>1871</v>
      </c>
      <c r="N49" s="2052">
        <v>4999999993</v>
      </c>
      <c r="O49" s="2052"/>
      <c r="P49" s="1986" t="s">
        <v>334</v>
      </c>
      <c r="Q49" s="1238">
        <v>895682395</v>
      </c>
      <c r="R49" s="1987">
        <v>13</v>
      </c>
    </row>
    <row r="50" spans="1:18" ht="18" customHeight="1">
      <c r="A50" s="1474">
        <v>6</v>
      </c>
      <c r="B50" s="1377">
        <v>40557</v>
      </c>
      <c r="C50" s="1562" t="s">
        <v>1643</v>
      </c>
      <c r="D50" s="1939" t="s">
        <v>1425</v>
      </c>
      <c r="E50" s="1939"/>
      <c r="F50" s="1943"/>
      <c r="G50" s="1944"/>
      <c r="H50" s="1949"/>
      <c r="I50" s="1950"/>
      <c r="J50" s="2064">
        <v>562868096</v>
      </c>
      <c r="K50" s="2066"/>
      <c r="L50" s="1957"/>
      <c r="M50" s="2050"/>
      <c r="N50" s="2052"/>
      <c r="O50" s="2052"/>
      <c r="P50" s="1986"/>
      <c r="Q50" s="1239">
        <v>0.55000000000000004</v>
      </c>
      <c r="R50" s="1987"/>
    </row>
    <row r="51" spans="1:18" ht="18" customHeight="1">
      <c r="A51" s="1934"/>
      <c r="B51" s="1378"/>
      <c r="C51" s="1937"/>
      <c r="D51" s="1940"/>
      <c r="E51" s="1940"/>
      <c r="F51" s="1943"/>
      <c r="G51" s="1944"/>
      <c r="H51" s="1949"/>
      <c r="I51" s="1950"/>
      <c r="J51" s="2064"/>
      <c r="K51" s="2066"/>
      <c r="L51" s="1426">
        <v>41127</v>
      </c>
      <c r="M51" s="1939" t="s">
        <v>1871</v>
      </c>
      <c r="N51" s="2069">
        <v>750000002</v>
      </c>
      <c r="O51" s="2070"/>
      <c r="P51" s="1421" t="s">
        <v>334</v>
      </c>
      <c r="Q51" s="1238">
        <v>871092231</v>
      </c>
      <c r="R51" s="1975">
        <v>13</v>
      </c>
    </row>
    <row r="52" spans="1:18" ht="18" customHeight="1">
      <c r="A52" s="1934"/>
      <c r="B52" s="1378"/>
      <c r="C52" s="1937"/>
      <c r="D52" s="1940"/>
      <c r="E52" s="1940"/>
      <c r="F52" s="1943"/>
      <c r="G52" s="1944"/>
      <c r="H52" s="1949"/>
      <c r="I52" s="1950"/>
      <c r="J52" s="2064"/>
      <c r="K52" s="2066"/>
      <c r="L52" s="1427"/>
      <c r="M52" s="2068"/>
      <c r="N52" s="2071"/>
      <c r="O52" s="2072"/>
      <c r="P52" s="1423"/>
      <c r="Q52" s="1240">
        <v>0.53</v>
      </c>
      <c r="R52" s="1977"/>
    </row>
    <row r="53" spans="1:18" ht="18" customHeight="1">
      <c r="A53" s="1934"/>
      <c r="B53" s="1378"/>
      <c r="C53" s="1937"/>
      <c r="D53" s="1940"/>
      <c r="E53" s="1940"/>
      <c r="F53" s="1943"/>
      <c r="G53" s="1944"/>
      <c r="H53" s="1949"/>
      <c r="I53" s="1950"/>
      <c r="J53" s="2064"/>
      <c r="K53" s="2066"/>
      <c r="L53" s="1957">
        <v>41162</v>
      </c>
      <c r="M53" s="2050" t="s">
        <v>1871</v>
      </c>
      <c r="N53" s="2052">
        <v>17999999972.5</v>
      </c>
      <c r="O53" s="2052"/>
      <c r="P53" s="1986" t="s">
        <v>334</v>
      </c>
      <c r="Q53" s="1238">
        <v>317246078</v>
      </c>
      <c r="R53" s="1987">
        <v>14</v>
      </c>
    </row>
    <row r="54" spans="1:18" ht="18" customHeight="1">
      <c r="A54" s="1934"/>
      <c r="B54" s="1378"/>
      <c r="C54" s="1937"/>
      <c r="D54" s="1940"/>
      <c r="E54" s="1940"/>
      <c r="F54" s="1943"/>
      <c r="G54" s="1944"/>
      <c r="H54" s="1949"/>
      <c r="I54" s="1950"/>
      <c r="J54" s="2064"/>
      <c r="K54" s="2066"/>
      <c r="L54" s="2061"/>
      <c r="M54" s="2050"/>
      <c r="N54" s="2052"/>
      <c r="O54" s="2052"/>
      <c r="P54" s="1986"/>
      <c r="Q54" s="1239">
        <v>0.215</v>
      </c>
      <c r="R54" s="1987"/>
    </row>
    <row r="55" spans="1:18" ht="18" customHeight="1">
      <c r="A55" s="1934"/>
      <c r="B55" s="1378"/>
      <c r="C55" s="1937"/>
      <c r="D55" s="1940"/>
      <c r="E55" s="1940"/>
      <c r="F55" s="1943"/>
      <c r="G55" s="1944"/>
      <c r="H55" s="1949"/>
      <c r="I55" s="1950"/>
      <c r="J55" s="2064"/>
      <c r="K55" s="2066"/>
      <c r="L55" s="1957">
        <v>41163</v>
      </c>
      <c r="M55" s="2050" t="s">
        <v>1871</v>
      </c>
      <c r="N55" s="2052">
        <v>2699999965</v>
      </c>
      <c r="O55" s="2052"/>
      <c r="P55" s="1986" t="s">
        <v>334</v>
      </c>
      <c r="Q55" s="1238">
        <v>234169156</v>
      </c>
      <c r="R55" s="1987">
        <v>14</v>
      </c>
    </row>
    <row r="56" spans="1:18" ht="18" customHeight="1" thickBot="1">
      <c r="A56" s="1935"/>
      <c r="B56" s="1936"/>
      <c r="C56" s="1938"/>
      <c r="D56" s="1941"/>
      <c r="E56" s="1941"/>
      <c r="F56" s="1945"/>
      <c r="G56" s="1946"/>
      <c r="H56" s="1951"/>
      <c r="I56" s="1952"/>
      <c r="J56" s="2065"/>
      <c r="K56" s="2067"/>
      <c r="L56" s="1958"/>
      <c r="M56" s="2051"/>
      <c r="N56" s="2053"/>
      <c r="O56" s="2053"/>
      <c r="P56" s="2054"/>
      <c r="Q56" s="1248">
        <v>0.159</v>
      </c>
      <c r="R56" s="2055"/>
    </row>
    <row r="57" spans="1:18" ht="18" customHeight="1">
      <c r="A57" s="1338"/>
      <c r="B57" s="273"/>
      <c r="C57" s="1183"/>
      <c r="D57" s="1338"/>
      <c r="E57" s="1338"/>
      <c r="F57" s="1338"/>
      <c r="G57" s="1338"/>
      <c r="H57" s="1184"/>
      <c r="I57" s="1184"/>
      <c r="J57" s="1185"/>
      <c r="K57" s="1185"/>
      <c r="L57" s="983"/>
      <c r="M57" s="1183"/>
      <c r="N57" s="1186"/>
      <c r="O57" s="1186"/>
      <c r="P57" s="1338"/>
      <c r="Q57" s="1187"/>
      <c r="R57" s="1188"/>
    </row>
    <row r="58" spans="1:18">
      <c r="A58" s="1306" t="s">
        <v>1412</v>
      </c>
    </row>
    <row r="59" spans="1:18" ht="14.25" customHeight="1">
      <c r="A59" s="1932" t="s">
        <v>1644</v>
      </c>
      <c r="B59" s="1932"/>
      <c r="C59" s="1932"/>
      <c r="D59" s="1932"/>
      <c r="E59" s="1932"/>
      <c r="F59" s="1932"/>
      <c r="G59" s="1932"/>
      <c r="H59" s="1932"/>
      <c r="I59" s="1932"/>
      <c r="J59" s="1932"/>
      <c r="K59" s="1932"/>
      <c r="L59" s="1932"/>
      <c r="M59" s="1932"/>
      <c r="N59" s="1932"/>
      <c r="O59" s="1932"/>
      <c r="P59" s="1932"/>
      <c r="Q59" s="1932"/>
      <c r="R59" s="1932"/>
    </row>
    <row r="60" spans="1:18">
      <c r="A60" s="1932"/>
      <c r="B60" s="1932"/>
      <c r="C60" s="1932"/>
      <c r="D60" s="1932"/>
      <c r="E60" s="1932"/>
      <c r="F60" s="1932"/>
      <c r="G60" s="1932"/>
      <c r="H60" s="1932"/>
      <c r="I60" s="1932"/>
      <c r="J60" s="1932"/>
      <c r="K60" s="1932"/>
      <c r="L60" s="1932"/>
      <c r="M60" s="1932"/>
      <c r="N60" s="1932"/>
      <c r="O60" s="1932"/>
      <c r="P60" s="1932"/>
      <c r="Q60" s="1932"/>
      <c r="R60" s="1932"/>
    </row>
    <row r="61" spans="1:18" ht="14.25" customHeight="1">
      <c r="A61" s="1932" t="s">
        <v>1647</v>
      </c>
      <c r="B61" s="1932"/>
      <c r="C61" s="1932"/>
      <c r="D61" s="1932"/>
      <c r="E61" s="1932"/>
      <c r="F61" s="1932"/>
      <c r="G61" s="1932"/>
      <c r="H61" s="1932"/>
      <c r="I61" s="1932"/>
      <c r="J61" s="1932"/>
      <c r="K61" s="1932"/>
      <c r="L61" s="1932"/>
      <c r="M61" s="1932"/>
      <c r="N61" s="1932"/>
      <c r="O61" s="1932"/>
      <c r="P61" s="1932"/>
      <c r="Q61" s="1932"/>
      <c r="R61" s="1932"/>
    </row>
    <row r="62" spans="1:18" ht="14.25" customHeight="1">
      <c r="A62" s="1932" t="s">
        <v>1665</v>
      </c>
      <c r="B62" s="1932"/>
      <c r="C62" s="1932"/>
      <c r="D62" s="1932"/>
      <c r="E62" s="1932"/>
      <c r="F62" s="1932"/>
      <c r="G62" s="1932"/>
      <c r="H62" s="1932"/>
      <c r="I62" s="1932"/>
      <c r="J62" s="1932"/>
      <c r="K62" s="1932"/>
      <c r="L62" s="1932"/>
      <c r="M62" s="1932"/>
      <c r="N62" s="1932"/>
      <c r="O62" s="1932"/>
      <c r="P62" s="1932"/>
      <c r="Q62" s="1932"/>
      <c r="R62" s="1932"/>
    </row>
    <row r="63" spans="1:18">
      <c r="A63" s="1932"/>
      <c r="B63" s="1932"/>
      <c r="C63" s="1932"/>
      <c r="D63" s="1932"/>
      <c r="E63" s="1932"/>
      <c r="F63" s="1932"/>
      <c r="G63" s="1932"/>
      <c r="H63" s="1932"/>
      <c r="I63" s="1932"/>
      <c r="J63" s="1932"/>
      <c r="K63" s="1932"/>
      <c r="L63" s="1932"/>
      <c r="M63" s="1932"/>
      <c r="N63" s="1932"/>
      <c r="O63" s="1932"/>
      <c r="P63" s="1932"/>
      <c r="Q63" s="1932"/>
      <c r="R63" s="1932"/>
    </row>
    <row r="64" spans="1:18">
      <c r="A64" s="1932" t="s">
        <v>1655</v>
      </c>
      <c r="B64" s="1932"/>
      <c r="C64" s="1932"/>
      <c r="D64" s="1932"/>
      <c r="E64" s="1932"/>
      <c r="F64" s="1932"/>
      <c r="G64" s="1932"/>
      <c r="H64" s="1932"/>
      <c r="I64" s="1932"/>
      <c r="J64" s="1932"/>
      <c r="K64" s="1932"/>
      <c r="L64" s="1932"/>
      <c r="M64" s="1932"/>
      <c r="N64" s="1932"/>
      <c r="O64" s="1932"/>
      <c r="P64" s="1932"/>
      <c r="Q64" s="1932"/>
      <c r="R64" s="1932"/>
    </row>
    <row r="65" spans="1:18">
      <c r="A65" s="1932" t="s">
        <v>1654</v>
      </c>
      <c r="B65" s="1932"/>
      <c r="C65" s="1932"/>
      <c r="D65" s="1932"/>
      <c r="E65" s="1932"/>
      <c r="F65" s="1932"/>
      <c r="G65" s="1932"/>
      <c r="H65" s="1932"/>
      <c r="I65" s="1932"/>
      <c r="J65" s="1932"/>
      <c r="K65" s="1932"/>
      <c r="L65" s="1932"/>
      <c r="M65" s="1932"/>
      <c r="N65" s="1932"/>
      <c r="O65" s="1932"/>
      <c r="P65" s="1932"/>
      <c r="Q65" s="1932"/>
      <c r="R65" s="1932"/>
    </row>
    <row r="66" spans="1:18">
      <c r="A66" s="1933" t="s">
        <v>2065</v>
      </c>
      <c r="B66" s="1933"/>
      <c r="C66" s="1933"/>
      <c r="D66" s="1933"/>
      <c r="E66" s="1933"/>
      <c r="F66" s="1933"/>
      <c r="G66" s="1933"/>
      <c r="H66" s="1933"/>
      <c r="I66" s="1933"/>
      <c r="J66" s="1933"/>
      <c r="K66" s="1933"/>
      <c r="L66" s="1933"/>
      <c r="M66" s="1933"/>
      <c r="N66" s="1933"/>
      <c r="O66" s="1933"/>
      <c r="P66" s="1933"/>
      <c r="Q66" s="1933"/>
      <c r="R66" s="1933"/>
    </row>
    <row r="67" spans="1:18">
      <c r="A67" s="1933" t="s">
        <v>1880</v>
      </c>
      <c r="B67" s="1933"/>
      <c r="C67" s="1933"/>
      <c r="D67" s="1933"/>
      <c r="E67" s="1933"/>
      <c r="F67" s="1933"/>
      <c r="G67" s="1933"/>
      <c r="H67" s="1933"/>
      <c r="I67" s="1933"/>
      <c r="J67" s="1933"/>
      <c r="K67" s="1933"/>
      <c r="L67" s="1933"/>
      <c r="M67" s="1933"/>
      <c r="N67" s="1933"/>
      <c r="O67" s="1933"/>
      <c r="P67" s="1933"/>
      <c r="Q67" s="1933"/>
      <c r="R67" s="1933"/>
    </row>
    <row r="68" spans="1:18" ht="14.25" customHeight="1">
      <c r="A68" s="1839" t="s">
        <v>2064</v>
      </c>
      <c r="B68" s="1839"/>
      <c r="C68" s="1839"/>
      <c r="D68" s="1839"/>
      <c r="E68" s="1839"/>
      <c r="F68" s="1839"/>
      <c r="G68" s="1839"/>
      <c r="H68" s="1839"/>
      <c r="I68" s="1839"/>
      <c r="J68" s="1839"/>
      <c r="K68" s="1839"/>
      <c r="L68" s="1839"/>
      <c r="M68" s="1839"/>
      <c r="N68" s="1839"/>
      <c r="O68" s="1839"/>
      <c r="P68" s="1839"/>
      <c r="Q68" s="1839"/>
      <c r="R68" s="1839"/>
    </row>
    <row r="69" spans="1:18" ht="14.25" customHeight="1">
      <c r="A69" s="1933" t="s">
        <v>2063</v>
      </c>
      <c r="B69" s="1933"/>
      <c r="C69" s="1933"/>
      <c r="D69" s="1933"/>
      <c r="E69" s="1933"/>
      <c r="F69" s="1933"/>
      <c r="G69" s="1933"/>
      <c r="H69" s="1933"/>
      <c r="I69" s="1933"/>
      <c r="J69" s="1933"/>
      <c r="K69" s="1933"/>
      <c r="L69" s="1933"/>
      <c r="M69" s="1933"/>
      <c r="N69" s="1933"/>
      <c r="O69" s="1933"/>
      <c r="P69" s="1933"/>
      <c r="Q69" s="1933"/>
      <c r="R69" s="1933"/>
    </row>
    <row r="70" spans="1:18" ht="15" customHeight="1">
      <c r="A70" s="1933" t="s">
        <v>2119</v>
      </c>
      <c r="B70" s="1933"/>
      <c r="C70" s="1933"/>
      <c r="D70" s="1933"/>
      <c r="E70" s="1933"/>
      <c r="F70" s="1933"/>
      <c r="G70" s="1933"/>
      <c r="H70" s="1933"/>
      <c r="I70" s="1933"/>
      <c r="J70" s="1933"/>
      <c r="K70" s="1933"/>
      <c r="L70" s="1933"/>
      <c r="M70" s="1933"/>
      <c r="N70" s="1933"/>
      <c r="O70" s="1933"/>
      <c r="P70" s="1933"/>
      <c r="Q70" s="1933"/>
      <c r="R70" s="1933"/>
    </row>
    <row r="71" spans="1:18" ht="15" customHeight="1">
      <c r="A71" s="1933" t="s">
        <v>2159</v>
      </c>
      <c r="B71" s="1933"/>
      <c r="C71" s="1933"/>
      <c r="D71" s="1933"/>
      <c r="E71" s="1933"/>
      <c r="F71" s="1933"/>
      <c r="G71" s="1933"/>
      <c r="H71" s="1933"/>
      <c r="I71" s="1933"/>
      <c r="J71" s="1933"/>
      <c r="K71" s="1933"/>
      <c r="L71" s="1933"/>
      <c r="M71" s="1933"/>
      <c r="N71" s="1933"/>
      <c r="O71" s="1933"/>
      <c r="P71" s="1933"/>
      <c r="Q71" s="1933"/>
      <c r="R71" s="1933"/>
    </row>
    <row r="75" spans="1:18">
      <c r="Q75" s="1349"/>
    </row>
    <row r="76" spans="1:18">
      <c r="P76" s="1211"/>
    </row>
    <row r="78" spans="1:18">
      <c r="P78" s="1190"/>
    </row>
    <row r="79" spans="1:18">
      <c r="P79" s="1189"/>
    </row>
    <row r="80" spans="1:18">
      <c r="P80" s="1189"/>
    </row>
    <row r="81" spans="16:16">
      <c r="P81" s="1189"/>
    </row>
    <row r="82" spans="16:16">
      <c r="P82" s="1189"/>
    </row>
    <row r="83" spans="16:16">
      <c r="P83" s="1189"/>
    </row>
    <row r="84" spans="16:16">
      <c r="P84" s="1190"/>
    </row>
    <row r="85" spans="16:16">
      <c r="P85" s="1210"/>
    </row>
    <row r="86" spans="16:16">
      <c r="P86" s="1189"/>
    </row>
    <row r="87" spans="16:16">
      <c r="P87" s="1189"/>
    </row>
    <row r="88" spans="16:16">
      <c r="P88" s="1189"/>
    </row>
    <row r="89" spans="16:16">
      <c r="P89" s="1190"/>
    </row>
    <row r="772" spans="6:6" ht="42.75">
      <c r="F772" s="1324" t="s">
        <v>1395</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2"/>
  <sheetViews>
    <sheetView view="pageBreakPreview" zoomScaleNormal="100" zoomScaleSheetLayoutView="100" workbookViewId="0">
      <selection sqref="A1:I1"/>
    </sheetView>
  </sheetViews>
  <sheetFormatPr defaultColWidth="9.140625" defaultRowHeight="14.25"/>
  <cols>
    <col min="1" max="1" width="14.140625" style="1222" bestFit="1" customWidth="1"/>
    <col min="2" max="2" width="18.42578125" style="1222" bestFit="1" customWidth="1"/>
    <col min="3" max="3" width="28.28515625" style="1222" bestFit="1" customWidth="1"/>
    <col min="4" max="4" width="18.140625" style="1222" bestFit="1" customWidth="1"/>
    <col min="5" max="5" width="6.28515625" style="1222" customWidth="1"/>
    <col min="6" max="6" width="13.7109375" style="1227" customWidth="1"/>
    <col min="7" max="7" width="32.5703125" style="1222" customWidth="1"/>
    <col min="8" max="8" width="31" style="1222" customWidth="1"/>
    <col min="9" max="9" width="22.5703125" style="7" customWidth="1"/>
    <col min="10" max="10" width="2" style="7" customWidth="1"/>
    <col min="11" max="11" width="20" style="1222" customWidth="1"/>
    <col min="12" max="12" width="2.140625" style="1222" bestFit="1" customWidth="1"/>
    <col min="13" max="13" width="18.85546875" style="1222" bestFit="1" customWidth="1"/>
    <col min="14" max="14" width="28.42578125" style="1222" customWidth="1"/>
    <col min="15" max="15" width="4.42578125" style="1222" customWidth="1"/>
    <col min="16" max="16" width="17.5703125" style="1222" customWidth="1"/>
    <col min="17" max="17" width="13.140625" style="1222" customWidth="1"/>
    <col min="18" max="18" width="18.42578125" style="1222" bestFit="1" customWidth="1"/>
    <col min="19" max="16384" width="9.140625" style="1222"/>
  </cols>
  <sheetData>
    <row r="1" spans="1:17" ht="18" customHeight="1">
      <c r="A1" s="1877" t="s">
        <v>879</v>
      </c>
      <c r="B1" s="1877"/>
      <c r="C1" s="1877"/>
      <c r="D1" s="1877"/>
      <c r="E1" s="1877"/>
      <c r="F1" s="1877"/>
      <c r="G1" s="1877"/>
      <c r="H1" s="1877"/>
      <c r="I1" s="1877"/>
      <c r="J1" s="1226"/>
    </row>
    <row r="2" spans="1:17" ht="15.75" thickBot="1">
      <c r="B2" s="14"/>
      <c r="C2" s="14"/>
      <c r="D2" s="14"/>
      <c r="E2" s="14"/>
      <c r="F2" s="15"/>
      <c r="G2" s="14"/>
      <c r="H2" s="14"/>
      <c r="I2" s="322"/>
      <c r="J2" s="322"/>
    </row>
    <row r="3" spans="1:17" ht="15">
      <c r="A3" s="1840" t="s">
        <v>680</v>
      </c>
      <c r="B3" s="1842" t="s">
        <v>2</v>
      </c>
      <c r="C3" s="1844" t="s">
        <v>327</v>
      </c>
      <c r="D3" s="1845"/>
      <c r="E3" s="1846"/>
      <c r="F3" s="1842" t="s">
        <v>328</v>
      </c>
      <c r="G3" s="2092" t="s">
        <v>1009</v>
      </c>
      <c r="H3" s="1847" t="s">
        <v>1012</v>
      </c>
      <c r="I3" s="2075" t="s">
        <v>10</v>
      </c>
      <c r="J3" s="2076"/>
      <c r="K3" s="2045" t="s">
        <v>1436</v>
      </c>
      <c r="L3" s="1845"/>
      <c r="M3" s="2046"/>
    </row>
    <row r="4" spans="1:17" ht="15">
      <c r="A4" s="2085"/>
      <c r="B4" s="2091"/>
      <c r="C4" s="1228" t="s">
        <v>329</v>
      </c>
      <c r="D4" s="1228" t="s">
        <v>330</v>
      </c>
      <c r="E4" s="1228" t="s">
        <v>331</v>
      </c>
      <c r="F4" s="2091"/>
      <c r="G4" s="2093"/>
      <c r="H4" s="2086"/>
      <c r="I4" s="2077"/>
      <c r="J4" s="2078"/>
      <c r="K4" s="2089" t="s">
        <v>2</v>
      </c>
      <c r="L4" s="2090"/>
      <c r="M4" s="1229" t="s">
        <v>1254</v>
      </c>
      <c r="N4" s="2087"/>
      <c r="O4" s="2087"/>
    </row>
    <row r="5" spans="1:17" ht="24" customHeight="1">
      <c r="A5" s="2094">
        <v>1</v>
      </c>
      <c r="B5" s="2079">
        <v>39875</v>
      </c>
      <c r="C5" s="2081" t="s">
        <v>880</v>
      </c>
      <c r="D5" s="2083" t="s">
        <v>881</v>
      </c>
      <c r="E5" s="2083" t="s">
        <v>882</v>
      </c>
      <c r="F5" s="2081" t="s">
        <v>86</v>
      </c>
      <c r="G5" s="2081" t="s">
        <v>336</v>
      </c>
      <c r="H5" s="2096">
        <v>20000000000</v>
      </c>
      <c r="I5" s="2073" t="s">
        <v>334</v>
      </c>
      <c r="J5" s="2073"/>
      <c r="K5" s="93">
        <v>40378</v>
      </c>
      <c r="L5" s="1230">
        <v>2</v>
      </c>
      <c r="M5" s="1232">
        <v>4300000000</v>
      </c>
      <c r="N5" s="2088"/>
      <c r="O5" s="2088"/>
    </row>
    <row r="6" spans="1:17" ht="24" customHeight="1" thickBot="1">
      <c r="A6" s="2095"/>
      <c r="B6" s="2080"/>
      <c r="C6" s="2082"/>
      <c r="D6" s="2084"/>
      <c r="E6" s="2084"/>
      <c r="F6" s="2082"/>
      <c r="G6" s="2082"/>
      <c r="H6" s="2097"/>
      <c r="I6" s="2074"/>
      <c r="J6" s="2074"/>
      <c r="K6" s="6">
        <v>41088</v>
      </c>
      <c r="L6" s="1231">
        <v>3</v>
      </c>
      <c r="M6" s="1233">
        <v>1400000000</v>
      </c>
    </row>
    <row r="7" spans="1:17">
      <c r="B7" s="13"/>
      <c r="C7" s="1221"/>
      <c r="D7" s="3"/>
      <c r="E7" s="3"/>
      <c r="F7" s="5"/>
      <c r="G7" s="1221"/>
      <c r="H7" s="10"/>
      <c r="I7" s="1220"/>
      <c r="J7" s="1220"/>
    </row>
    <row r="8" spans="1:17">
      <c r="B8" s="13"/>
      <c r="C8" s="1221"/>
      <c r="D8" s="3"/>
      <c r="E8" s="3"/>
      <c r="F8" s="5"/>
      <c r="G8" s="1221"/>
      <c r="H8" s="10"/>
      <c r="I8" s="1220"/>
      <c r="J8" s="1220"/>
    </row>
    <row r="9" spans="1:17" ht="15.75" thickBot="1">
      <c r="B9" s="1223"/>
      <c r="C9" s="1221"/>
      <c r="D9" s="1223"/>
      <c r="E9" s="1223"/>
      <c r="F9" s="5"/>
      <c r="G9" s="1225" t="s">
        <v>82</v>
      </c>
      <c r="H9" s="8">
        <f>M6</f>
        <v>1400000000</v>
      </c>
    </row>
    <row r="10" spans="1:17" ht="15.75" thickTop="1">
      <c r="B10" s="1223"/>
      <c r="C10" s="1221"/>
      <c r="D10" s="1223"/>
      <c r="E10" s="1223"/>
      <c r="F10" s="5"/>
      <c r="G10" s="1225"/>
      <c r="H10" s="9"/>
    </row>
    <row r="12" spans="1:17" ht="17.25" customHeight="1">
      <c r="A12" s="1647" t="s">
        <v>1437</v>
      </c>
      <c r="B12" s="1647"/>
      <c r="C12" s="1647"/>
      <c r="D12" s="1647"/>
      <c r="E12" s="1647"/>
      <c r="F12" s="1647"/>
      <c r="G12" s="1647"/>
      <c r="H12" s="1647"/>
      <c r="I12" s="1647"/>
      <c r="J12" s="1647"/>
      <c r="K12" s="1647"/>
      <c r="L12" s="1647"/>
      <c r="M12" s="1647"/>
      <c r="N12" s="1224"/>
      <c r="O12" s="1224"/>
      <c r="P12" s="1224"/>
      <c r="Q12" s="1224"/>
    </row>
    <row r="13" spans="1:17">
      <c r="A13" s="1647" t="s">
        <v>1438</v>
      </c>
      <c r="B13" s="1647"/>
      <c r="C13" s="1647"/>
      <c r="D13" s="1647"/>
      <c r="E13" s="1647"/>
      <c r="F13" s="1647"/>
      <c r="G13" s="1647"/>
      <c r="H13" s="1647"/>
      <c r="I13" s="1647"/>
      <c r="J13" s="1647"/>
      <c r="K13" s="1647"/>
      <c r="L13" s="1647"/>
      <c r="M13" s="1647"/>
    </row>
    <row r="14" spans="1:17">
      <c r="A14" s="1647" t="s">
        <v>2145</v>
      </c>
      <c r="B14" s="1647"/>
      <c r="C14" s="1647"/>
      <c r="D14" s="1647"/>
      <c r="E14" s="1647"/>
      <c r="F14" s="1647"/>
      <c r="G14" s="1647"/>
      <c r="H14" s="1647"/>
      <c r="I14" s="1647"/>
      <c r="J14" s="1647"/>
      <c r="K14" s="1647"/>
      <c r="L14" s="1647"/>
      <c r="M14" s="1647"/>
    </row>
    <row r="742" spans="6:6" ht="42.75">
      <c r="F742" s="1227" t="s">
        <v>1395</v>
      </c>
    </row>
  </sheetData>
  <mergeCells count="24">
    <mergeCell ref="A1:I1"/>
    <mergeCell ref="A3:A4"/>
    <mergeCell ref="H3:H4"/>
    <mergeCell ref="N4:O4"/>
    <mergeCell ref="A13:M13"/>
    <mergeCell ref="N5:O5"/>
    <mergeCell ref="K3:M3"/>
    <mergeCell ref="K4:L4"/>
    <mergeCell ref="B3:B4"/>
    <mergeCell ref="C3:E3"/>
    <mergeCell ref="F3:F4"/>
    <mergeCell ref="G3:G4"/>
    <mergeCell ref="A12:M12"/>
    <mergeCell ref="A5:A6"/>
    <mergeCell ref="G5:G6"/>
    <mergeCell ref="H5:H6"/>
    <mergeCell ref="I5:J6"/>
    <mergeCell ref="I3:J4"/>
    <mergeCell ref="A14:M14"/>
    <mergeCell ref="B5:B6"/>
    <mergeCell ref="C5:C6"/>
    <mergeCell ref="D5:D6"/>
    <mergeCell ref="E5:E6"/>
    <mergeCell ref="F5:F6"/>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c r="A1" s="2118" t="s">
        <v>1376</v>
      </c>
      <c r="B1" s="2118"/>
      <c r="C1" s="2118"/>
      <c r="D1" s="2118"/>
      <c r="E1" s="2118"/>
      <c r="F1" s="2118"/>
      <c r="G1" s="2118"/>
      <c r="H1" s="2118"/>
      <c r="I1" s="2118"/>
      <c r="J1" s="2118"/>
      <c r="K1" s="2118"/>
      <c r="L1" s="2118"/>
      <c r="M1" s="2118"/>
      <c r="N1" s="2118"/>
      <c r="O1" s="2118"/>
      <c r="P1" s="2118"/>
      <c r="Q1" s="2118"/>
      <c r="R1" s="2118"/>
    </row>
    <row r="2" spans="1:22" ht="15">
      <c r="A2" s="2118" t="s">
        <v>1377</v>
      </c>
      <c r="B2" s="2118"/>
      <c r="C2" s="2118"/>
      <c r="D2" s="2118"/>
      <c r="E2" s="2118"/>
      <c r="F2" s="2118"/>
      <c r="G2" s="2118"/>
      <c r="H2" s="2118"/>
      <c r="I2" s="2118"/>
      <c r="J2" s="2118"/>
      <c r="K2" s="2118"/>
      <c r="L2" s="2118"/>
      <c r="M2" s="2118"/>
      <c r="N2" s="2118"/>
      <c r="O2" s="2118"/>
      <c r="P2" s="2118"/>
      <c r="Q2" s="2118"/>
      <c r="R2" s="2118"/>
    </row>
    <row r="3" spans="1:22" ht="15.75" thickBot="1">
      <c r="A3" s="997"/>
      <c r="B3" s="997"/>
      <c r="C3" s="997"/>
      <c r="D3" s="997"/>
      <c r="E3" s="997"/>
      <c r="F3" s="912"/>
      <c r="G3" s="997"/>
      <c r="H3" s="295"/>
      <c r="I3" s="295"/>
      <c r="J3" s="295"/>
      <c r="K3" s="295"/>
      <c r="L3" s="997"/>
      <c r="M3" s="997"/>
      <c r="N3" s="997"/>
      <c r="O3" s="997"/>
      <c r="P3" s="295"/>
      <c r="Q3" s="997"/>
      <c r="R3" s="296"/>
    </row>
    <row r="4" spans="1:22" ht="15" customHeight="1">
      <c r="A4" s="1536" t="s">
        <v>1366</v>
      </c>
      <c r="B4" s="1553"/>
      <c r="C4" s="1553"/>
      <c r="D4" s="1553"/>
      <c r="E4" s="1553"/>
      <c r="F4" s="1553"/>
      <c r="G4" s="1537"/>
      <c r="H4" s="1553" t="s">
        <v>1367</v>
      </c>
      <c r="I4" s="1553"/>
      <c r="J4" s="1553"/>
      <c r="K4" s="1553"/>
      <c r="L4" s="1537"/>
      <c r="M4" s="1611" t="s">
        <v>1016</v>
      </c>
      <c r="N4" s="1882"/>
      <c r="O4" s="1882"/>
      <c r="P4" s="1613"/>
      <c r="Q4" s="2119"/>
      <c r="R4" s="1614"/>
    </row>
    <row r="5" spans="1:22" ht="47.25" customHeight="1" thickBot="1">
      <c r="A5" s="252" t="s">
        <v>2</v>
      </c>
      <c r="B5" s="2120" t="s">
        <v>1066</v>
      </c>
      <c r="C5" s="2120"/>
      <c r="D5" s="2121"/>
      <c r="E5" s="251" t="s">
        <v>1393</v>
      </c>
      <c r="F5" s="250" t="s">
        <v>1368</v>
      </c>
      <c r="G5" s="297" t="s">
        <v>1390</v>
      </c>
      <c r="H5" s="999" t="s">
        <v>1369</v>
      </c>
      <c r="I5" s="262" t="s">
        <v>1408</v>
      </c>
      <c r="J5" s="2122" t="s">
        <v>1390</v>
      </c>
      <c r="K5" s="2121"/>
      <c r="L5" s="998" t="s">
        <v>1370</v>
      </c>
      <c r="M5" s="298" t="s">
        <v>1365</v>
      </c>
      <c r="N5" s="999" t="s">
        <v>1888</v>
      </c>
      <c r="O5" s="999" t="s">
        <v>1895</v>
      </c>
      <c r="P5" s="999" t="s">
        <v>1896</v>
      </c>
      <c r="Q5" s="895" t="s">
        <v>1897</v>
      </c>
      <c r="R5" s="212" t="s">
        <v>1889</v>
      </c>
    </row>
    <row r="6" spans="1:22" ht="14.25">
      <c r="A6" s="299">
        <v>40256</v>
      </c>
      <c r="B6" s="2123" t="s">
        <v>1371</v>
      </c>
      <c r="C6" s="2123"/>
      <c r="D6" s="2124"/>
      <c r="E6" s="47">
        <v>4070000</v>
      </c>
      <c r="F6" s="213">
        <v>107.75</v>
      </c>
      <c r="G6" s="48" t="s">
        <v>1226</v>
      </c>
      <c r="H6" s="300">
        <v>40261</v>
      </c>
      <c r="I6" s="47">
        <v>4377249.3</v>
      </c>
      <c r="J6" s="2125" t="s">
        <v>1226</v>
      </c>
      <c r="K6" s="2126"/>
      <c r="L6" s="896">
        <v>2184</v>
      </c>
      <c r="M6" s="913">
        <v>40715</v>
      </c>
      <c r="N6" s="914" t="s">
        <v>1226</v>
      </c>
      <c r="O6" s="905">
        <v>4070000</v>
      </c>
      <c r="P6" s="915">
        <v>3151186.31</v>
      </c>
      <c r="Q6" s="916">
        <v>902632.95</v>
      </c>
      <c r="R6" s="173">
        <v>3457746.41</v>
      </c>
      <c r="S6" s="897"/>
      <c r="U6" s="990"/>
      <c r="V6" s="984"/>
    </row>
    <row r="7" spans="1:22" ht="14.25">
      <c r="A7" s="302">
        <v>40256</v>
      </c>
      <c r="B7" s="2127" t="s">
        <v>1372</v>
      </c>
      <c r="C7" s="2127"/>
      <c r="D7" s="2113"/>
      <c r="E7" s="390">
        <v>7617617</v>
      </c>
      <c r="F7" s="965">
        <v>109</v>
      </c>
      <c r="G7" s="303" t="s">
        <v>1226</v>
      </c>
      <c r="H7" s="966">
        <v>40261</v>
      </c>
      <c r="I7" s="51">
        <v>8279156.3600000003</v>
      </c>
      <c r="J7" s="2099" t="s">
        <v>1226</v>
      </c>
      <c r="K7" s="2100"/>
      <c r="L7" s="249">
        <v>4129.63</v>
      </c>
      <c r="M7" s="305">
        <v>40835</v>
      </c>
      <c r="N7" s="305" t="s">
        <v>1226</v>
      </c>
      <c r="O7" s="906">
        <v>7617617</v>
      </c>
      <c r="P7" s="890">
        <v>5891601.7199999997</v>
      </c>
      <c r="Q7" s="916">
        <v>1685709.52</v>
      </c>
      <c r="R7" s="146">
        <v>6462971.5499999998</v>
      </c>
      <c r="S7" s="897"/>
      <c r="U7" s="990"/>
      <c r="V7" s="984"/>
    </row>
    <row r="8" spans="1:22" ht="14.25">
      <c r="A8" s="302">
        <v>40256</v>
      </c>
      <c r="B8" s="2113" t="s">
        <v>1372</v>
      </c>
      <c r="C8" s="2114"/>
      <c r="D8" s="2114"/>
      <c r="E8" s="51">
        <v>8030000</v>
      </c>
      <c r="F8" s="248">
        <v>108.875</v>
      </c>
      <c r="G8" s="303" t="s">
        <v>1226</v>
      </c>
      <c r="H8" s="304">
        <v>40261</v>
      </c>
      <c r="I8" s="51">
        <v>8716264.6199999992</v>
      </c>
      <c r="J8" s="2099" t="s">
        <v>1226</v>
      </c>
      <c r="K8" s="2100"/>
      <c r="L8" s="249">
        <v>4347.74</v>
      </c>
      <c r="M8" s="305">
        <v>40715</v>
      </c>
      <c r="N8" s="305" t="s">
        <v>1226</v>
      </c>
      <c r="O8" s="906">
        <v>8030000</v>
      </c>
      <c r="P8" s="890">
        <v>5964013.1699999999</v>
      </c>
      <c r="Q8" s="916">
        <v>2022652.0399999998</v>
      </c>
      <c r="R8" s="146">
        <v>6555383.1900000004</v>
      </c>
      <c r="S8" s="897"/>
      <c r="U8" s="990"/>
      <c r="V8" s="984"/>
    </row>
    <row r="9" spans="1:22" ht="14.25">
      <c r="A9" s="302">
        <v>40276</v>
      </c>
      <c r="B9" s="2115" t="s">
        <v>1389</v>
      </c>
      <c r="C9" s="2115"/>
      <c r="D9" s="2116"/>
      <c r="E9" s="51">
        <v>23500000</v>
      </c>
      <c r="F9" s="248">
        <v>110.502</v>
      </c>
      <c r="G9" s="303" t="s">
        <v>1226</v>
      </c>
      <c r="H9" s="304">
        <v>40326</v>
      </c>
      <c r="I9" s="51">
        <v>26041642.5</v>
      </c>
      <c r="J9" s="2099" t="s">
        <v>1226</v>
      </c>
      <c r="K9" s="2100"/>
      <c r="L9" s="249">
        <v>12983</v>
      </c>
      <c r="M9" s="305">
        <v>40701</v>
      </c>
      <c r="N9" s="305" t="s">
        <v>1226</v>
      </c>
      <c r="O9" s="906">
        <v>23500000</v>
      </c>
      <c r="P9" s="890">
        <v>22350367.079999998</v>
      </c>
      <c r="Q9" s="916">
        <v>1149632.9500000002</v>
      </c>
      <c r="R9" s="146">
        <v>25039988.52</v>
      </c>
      <c r="S9" s="897"/>
      <c r="U9" s="990"/>
      <c r="V9" s="984"/>
    </row>
    <row r="10" spans="1:22" ht="14.25">
      <c r="A10" s="302">
        <v>40276</v>
      </c>
      <c r="B10" s="2115" t="s">
        <v>1391</v>
      </c>
      <c r="C10" s="2115"/>
      <c r="D10" s="2116"/>
      <c r="E10" s="51">
        <v>8900014</v>
      </c>
      <c r="F10" s="248">
        <v>107.5</v>
      </c>
      <c r="G10" s="303" t="s">
        <v>1226</v>
      </c>
      <c r="H10" s="304">
        <v>40298</v>
      </c>
      <c r="I10" s="51">
        <v>9598522.9499999993</v>
      </c>
      <c r="J10" s="2099" t="s">
        <v>1226</v>
      </c>
      <c r="K10" s="2100"/>
      <c r="L10" s="249">
        <v>4783</v>
      </c>
      <c r="M10" s="305">
        <v>40701</v>
      </c>
      <c r="N10" s="305" t="s">
        <v>1226</v>
      </c>
      <c r="O10" s="906">
        <v>8900014</v>
      </c>
      <c r="P10" s="890">
        <v>6542218.46</v>
      </c>
      <c r="Q10" s="916">
        <v>2357795.5399999996</v>
      </c>
      <c r="R10" s="146">
        <v>7045773.9299999997</v>
      </c>
      <c r="S10" s="897"/>
      <c r="U10" s="990"/>
      <c r="V10" s="984"/>
    </row>
    <row r="11" spans="1:22" ht="14.25">
      <c r="A11" s="302">
        <v>40309</v>
      </c>
      <c r="B11" s="2115" t="s">
        <v>1404</v>
      </c>
      <c r="C11" s="2115"/>
      <c r="D11" s="2116"/>
      <c r="E11" s="51">
        <v>10751382</v>
      </c>
      <c r="F11" s="248">
        <v>106.806</v>
      </c>
      <c r="G11" s="303" t="s">
        <v>1226</v>
      </c>
      <c r="H11" s="304">
        <v>40359</v>
      </c>
      <c r="I11" s="51">
        <v>11511052.25</v>
      </c>
      <c r="J11" s="2099" t="s">
        <v>1226</v>
      </c>
      <c r="K11" s="2100"/>
      <c r="L11" s="249">
        <v>5741</v>
      </c>
      <c r="M11" s="305">
        <v>40701</v>
      </c>
      <c r="N11" s="305" t="s">
        <v>1226</v>
      </c>
      <c r="O11" s="906">
        <v>10751382</v>
      </c>
      <c r="P11" s="890">
        <v>9819269.5399999991</v>
      </c>
      <c r="Q11" s="916">
        <v>932112.47000000009</v>
      </c>
      <c r="R11" s="146">
        <v>10550917.23</v>
      </c>
      <c r="S11" s="897"/>
      <c r="U11" s="990"/>
      <c r="V11" s="984"/>
    </row>
    <row r="12" spans="1:22" ht="14.25">
      <c r="A12" s="302">
        <v>40309</v>
      </c>
      <c r="B12" s="2115" t="s">
        <v>1405</v>
      </c>
      <c r="C12" s="2115"/>
      <c r="D12" s="2116"/>
      <c r="E12" s="51">
        <v>12898996</v>
      </c>
      <c r="F12" s="248">
        <v>109.42</v>
      </c>
      <c r="G12" s="303" t="s">
        <v>1226</v>
      </c>
      <c r="H12" s="304">
        <v>40359</v>
      </c>
      <c r="I12" s="51">
        <v>14151228.74</v>
      </c>
      <c r="J12" s="2099" t="s">
        <v>1226</v>
      </c>
      <c r="K12" s="2100"/>
      <c r="L12" s="249">
        <v>7057</v>
      </c>
      <c r="M12" s="305">
        <v>40701</v>
      </c>
      <c r="N12" s="305" t="s">
        <v>1226</v>
      </c>
      <c r="O12" s="906">
        <v>12898996</v>
      </c>
      <c r="P12" s="890">
        <v>12570392.4</v>
      </c>
      <c r="Q12" s="916">
        <v>328603.62</v>
      </c>
      <c r="R12" s="146">
        <v>13886503.76</v>
      </c>
      <c r="S12" s="897"/>
      <c r="U12" s="990"/>
      <c r="V12" s="984"/>
    </row>
    <row r="13" spans="1:22" ht="14.25">
      <c r="A13" s="302">
        <v>40309</v>
      </c>
      <c r="B13" s="2098" t="s">
        <v>1406</v>
      </c>
      <c r="C13" s="2098"/>
      <c r="D13" s="2098"/>
      <c r="E13" s="51">
        <v>8744333</v>
      </c>
      <c r="F13" s="248">
        <v>110.798</v>
      </c>
      <c r="G13" s="303" t="s">
        <v>1226</v>
      </c>
      <c r="H13" s="304">
        <v>40359</v>
      </c>
      <c r="I13" s="51">
        <v>9717173.0800000001</v>
      </c>
      <c r="J13" s="2099" t="s">
        <v>1226</v>
      </c>
      <c r="K13" s="2100"/>
      <c r="L13" s="249">
        <v>4844</v>
      </c>
      <c r="M13" s="305">
        <v>40701</v>
      </c>
      <c r="N13" s="305" t="s">
        <v>1226</v>
      </c>
      <c r="O13" s="906">
        <v>8744333</v>
      </c>
      <c r="P13" s="890">
        <v>8483187.5999999996</v>
      </c>
      <c r="Q13" s="916">
        <v>261145.39</v>
      </c>
      <c r="R13" s="146">
        <v>9482247.1899999995</v>
      </c>
      <c r="U13" s="990"/>
      <c r="V13" s="984"/>
    </row>
    <row r="14" spans="1:22" ht="14.25">
      <c r="A14" s="302">
        <v>40323</v>
      </c>
      <c r="B14" s="2117" t="s">
        <v>1440</v>
      </c>
      <c r="C14" s="2115"/>
      <c r="D14" s="2116"/>
      <c r="E14" s="51">
        <v>8417817</v>
      </c>
      <c r="F14" s="248">
        <v>110.125</v>
      </c>
      <c r="G14" s="303" t="s">
        <v>1226</v>
      </c>
      <c r="H14" s="304">
        <v>40389</v>
      </c>
      <c r="I14" s="51">
        <v>9294363.1099999994</v>
      </c>
      <c r="J14" s="2099" t="s">
        <v>1226</v>
      </c>
      <c r="K14" s="2100"/>
      <c r="L14" s="249">
        <v>4635</v>
      </c>
      <c r="M14" s="305">
        <v>40701</v>
      </c>
      <c r="N14" s="305" t="s">
        <v>1226</v>
      </c>
      <c r="O14" s="906">
        <v>8417817</v>
      </c>
      <c r="P14" s="890">
        <v>8171159.0499999998</v>
      </c>
      <c r="Q14" s="916">
        <v>246657.92999999996</v>
      </c>
      <c r="R14" s="146">
        <v>8985817.9399999995</v>
      </c>
      <c r="U14" s="990"/>
      <c r="V14" s="984"/>
    </row>
    <row r="15" spans="1:22" ht="14.25">
      <c r="A15" s="302">
        <v>40323</v>
      </c>
      <c r="B15" s="2098" t="s">
        <v>1406</v>
      </c>
      <c r="C15" s="2098"/>
      <c r="D15" s="2098"/>
      <c r="E15" s="51">
        <v>17119972</v>
      </c>
      <c r="F15" s="248">
        <v>109.553</v>
      </c>
      <c r="G15" s="303" t="s">
        <v>1226</v>
      </c>
      <c r="H15" s="304">
        <v>40389</v>
      </c>
      <c r="I15" s="51">
        <v>18801712.030000001</v>
      </c>
      <c r="J15" s="2099" t="s">
        <v>1226</v>
      </c>
      <c r="K15" s="2100"/>
      <c r="L15" s="249">
        <v>9377</v>
      </c>
      <c r="M15" s="305">
        <v>40806</v>
      </c>
      <c r="N15" s="305" t="s">
        <v>1226</v>
      </c>
      <c r="O15" s="906">
        <v>17119972</v>
      </c>
      <c r="P15" s="890">
        <v>15030711.91</v>
      </c>
      <c r="Q15" s="916">
        <v>2089260.0899999999</v>
      </c>
      <c r="R15" s="146">
        <v>16658560.560000001</v>
      </c>
      <c r="U15" s="990"/>
      <c r="V15" s="984"/>
    </row>
    <row r="16" spans="1:22" ht="14.25">
      <c r="A16" s="302">
        <v>40346</v>
      </c>
      <c r="B16" s="2098" t="s">
        <v>1404</v>
      </c>
      <c r="C16" s="2098"/>
      <c r="D16" s="2098"/>
      <c r="E16" s="51">
        <v>34441059</v>
      </c>
      <c r="F16" s="248">
        <v>110.785</v>
      </c>
      <c r="G16" s="303" t="s">
        <v>1226</v>
      </c>
      <c r="H16" s="304">
        <v>40420</v>
      </c>
      <c r="I16" s="51">
        <v>38273994.890000001</v>
      </c>
      <c r="J16" s="2099" t="s">
        <v>1226</v>
      </c>
      <c r="K16" s="2100"/>
      <c r="L16" s="249">
        <v>19077</v>
      </c>
      <c r="M16" s="305">
        <v>40715</v>
      </c>
      <c r="N16" s="305" t="s">
        <v>1226</v>
      </c>
      <c r="O16" s="906">
        <v>34441059</v>
      </c>
      <c r="P16" s="890">
        <v>32656125.289999999</v>
      </c>
      <c r="Q16" s="916">
        <v>1784933.7200000002</v>
      </c>
      <c r="R16" s="146">
        <v>36072055.770000003</v>
      </c>
      <c r="U16" s="990"/>
      <c r="V16" s="984"/>
    </row>
    <row r="17" spans="1:22" ht="14.25">
      <c r="A17" s="302">
        <v>40346</v>
      </c>
      <c r="B17" s="2098" t="s">
        <v>1389</v>
      </c>
      <c r="C17" s="2098"/>
      <c r="D17" s="2098"/>
      <c r="E17" s="51">
        <v>28209085</v>
      </c>
      <c r="F17" s="248">
        <v>112.02800000000001</v>
      </c>
      <c r="G17" s="303" t="s">
        <v>1226</v>
      </c>
      <c r="H17" s="304">
        <v>40420</v>
      </c>
      <c r="I17" s="51">
        <v>31693810.469999999</v>
      </c>
      <c r="J17" s="2099" t="s">
        <v>1226</v>
      </c>
      <c r="K17" s="2100"/>
      <c r="L17" s="249">
        <v>15801</v>
      </c>
      <c r="M17" s="305">
        <v>40806</v>
      </c>
      <c r="N17" s="305" t="s">
        <v>1226</v>
      </c>
      <c r="O17" s="906">
        <v>28209085</v>
      </c>
      <c r="P17" s="890">
        <v>25930432.690000001</v>
      </c>
      <c r="Q17" s="916">
        <v>2278652.31</v>
      </c>
      <c r="R17" s="146">
        <v>29142473.560000002</v>
      </c>
      <c r="U17" s="990"/>
      <c r="V17" s="984"/>
    </row>
    <row r="18" spans="1:22" ht="14.25">
      <c r="A18" s="302">
        <v>40373</v>
      </c>
      <c r="B18" s="2098" t="s">
        <v>1404</v>
      </c>
      <c r="C18" s="2098"/>
      <c r="D18" s="2098"/>
      <c r="E18" s="51">
        <v>6004156</v>
      </c>
      <c r="F18" s="248">
        <v>106.625</v>
      </c>
      <c r="G18" s="303" t="s">
        <v>1226</v>
      </c>
      <c r="H18" s="304">
        <v>40451</v>
      </c>
      <c r="I18" s="51">
        <v>6416804.125</v>
      </c>
      <c r="J18" s="2099" t="s">
        <v>1226</v>
      </c>
      <c r="K18" s="2100"/>
      <c r="L18" s="249">
        <v>3200</v>
      </c>
      <c r="M18" s="305">
        <v>40715</v>
      </c>
      <c r="N18" s="305" t="s">
        <v>1226</v>
      </c>
      <c r="O18" s="906">
        <v>6004156</v>
      </c>
      <c r="P18" s="890">
        <v>5656049.2599999998</v>
      </c>
      <c r="Q18" s="916">
        <v>348106.74000000005</v>
      </c>
      <c r="R18" s="146">
        <v>6051772.3899999997</v>
      </c>
      <c r="U18" s="990"/>
      <c r="V18" s="984"/>
    </row>
    <row r="19" spans="1:22" ht="14.25">
      <c r="A19" s="302">
        <v>40373</v>
      </c>
      <c r="B19" s="2098" t="s">
        <v>1371</v>
      </c>
      <c r="C19" s="2098"/>
      <c r="D19" s="2098"/>
      <c r="E19" s="51">
        <v>6860835</v>
      </c>
      <c r="F19" s="248">
        <v>108.505</v>
      </c>
      <c r="G19" s="303" t="s">
        <v>1226</v>
      </c>
      <c r="H19" s="304">
        <v>40451</v>
      </c>
      <c r="I19" s="51">
        <v>7462725.5767499991</v>
      </c>
      <c r="J19" s="2099" t="s">
        <v>1226</v>
      </c>
      <c r="K19" s="2100"/>
      <c r="L19" s="249">
        <v>3722</v>
      </c>
      <c r="M19" s="305">
        <v>40835</v>
      </c>
      <c r="N19" s="305" t="s">
        <v>1226</v>
      </c>
      <c r="O19" s="906">
        <v>6860835</v>
      </c>
      <c r="P19" s="890">
        <v>6520875.0700000003</v>
      </c>
      <c r="Q19" s="916">
        <v>339959.93</v>
      </c>
      <c r="R19" s="146">
        <v>7105303.9699999997</v>
      </c>
      <c r="U19" s="990"/>
      <c r="V19" s="984"/>
    </row>
    <row r="20" spans="1:22" ht="14.25">
      <c r="A20" s="302">
        <v>40373</v>
      </c>
      <c r="B20" s="2098" t="s">
        <v>1389</v>
      </c>
      <c r="C20" s="2098"/>
      <c r="D20" s="2098"/>
      <c r="E20" s="51">
        <v>13183361</v>
      </c>
      <c r="F20" s="248">
        <v>111.86</v>
      </c>
      <c r="G20" s="303" t="s">
        <v>1226</v>
      </c>
      <c r="H20" s="304">
        <v>40451</v>
      </c>
      <c r="I20" s="51">
        <v>14789302.374600001</v>
      </c>
      <c r="J20" s="2099" t="s">
        <v>1226</v>
      </c>
      <c r="K20" s="2100"/>
      <c r="L20" s="249">
        <v>7373</v>
      </c>
      <c r="M20" s="305">
        <v>40715</v>
      </c>
      <c r="N20" s="305" t="s">
        <v>1226</v>
      </c>
      <c r="O20" s="906">
        <v>13183361</v>
      </c>
      <c r="P20" s="890">
        <v>12704840.59</v>
      </c>
      <c r="Q20" s="916">
        <v>478520.39</v>
      </c>
      <c r="R20" s="146">
        <v>14182378.619999999</v>
      </c>
      <c r="U20" s="990"/>
      <c r="V20" s="984"/>
    </row>
    <row r="21" spans="1:22" ht="14.25">
      <c r="A21" s="302">
        <v>40388</v>
      </c>
      <c r="B21" s="2098" t="s">
        <v>1441</v>
      </c>
      <c r="C21" s="2098"/>
      <c r="D21" s="2098"/>
      <c r="E21" s="51">
        <v>2598386</v>
      </c>
      <c r="F21" s="248">
        <v>108.4375</v>
      </c>
      <c r="G21" s="303" t="s">
        <v>1226</v>
      </c>
      <c r="H21" s="304">
        <v>40451</v>
      </c>
      <c r="I21" s="51">
        <v>2826677.6687500002</v>
      </c>
      <c r="J21" s="2099" t="s">
        <v>1226</v>
      </c>
      <c r="K21" s="2100"/>
      <c r="L21" s="249">
        <v>1408</v>
      </c>
      <c r="M21" s="305">
        <v>40932</v>
      </c>
      <c r="N21" s="305" t="s">
        <v>1226</v>
      </c>
      <c r="O21" s="906">
        <v>2598386</v>
      </c>
      <c r="P21" s="890">
        <v>1903406.58</v>
      </c>
      <c r="Q21" s="916">
        <v>694979.4</v>
      </c>
      <c r="R21" s="146">
        <v>2052702.39</v>
      </c>
      <c r="U21" s="990"/>
      <c r="V21" s="984"/>
    </row>
    <row r="22" spans="1:22" ht="14.25">
      <c r="A22" s="302">
        <v>40388</v>
      </c>
      <c r="B22" s="2098" t="s">
        <v>1389</v>
      </c>
      <c r="C22" s="2098"/>
      <c r="D22" s="2098"/>
      <c r="E22" s="51">
        <v>9719455</v>
      </c>
      <c r="F22" s="248">
        <v>106.75</v>
      </c>
      <c r="G22" s="303" t="s">
        <v>1226</v>
      </c>
      <c r="H22" s="304">
        <v>40480</v>
      </c>
      <c r="I22" s="51">
        <v>10394984.122500001</v>
      </c>
      <c r="J22" s="2099" t="s">
        <v>1226</v>
      </c>
      <c r="K22" s="2100"/>
      <c r="L22" s="249">
        <v>5187</v>
      </c>
      <c r="M22" s="917">
        <v>40715</v>
      </c>
      <c r="N22" s="917" t="s">
        <v>1226</v>
      </c>
      <c r="O22" s="918">
        <v>9719455</v>
      </c>
      <c r="P22" s="919">
        <v>9531446.1400000006</v>
      </c>
      <c r="Q22" s="916">
        <v>188008.86</v>
      </c>
      <c r="R22" s="146">
        <v>10223263.65</v>
      </c>
      <c r="U22" s="990"/>
      <c r="V22" s="984"/>
    </row>
    <row r="23" spans="1:22" ht="14.25">
      <c r="A23" s="302">
        <v>40407</v>
      </c>
      <c r="B23" s="2098" t="s">
        <v>1404</v>
      </c>
      <c r="C23" s="2098"/>
      <c r="D23" s="2098"/>
      <c r="E23" s="51">
        <v>8279048</v>
      </c>
      <c r="F23" s="248">
        <v>110.19799999999999</v>
      </c>
      <c r="G23" s="303" t="s">
        <v>1226</v>
      </c>
      <c r="H23" s="304">
        <v>40451</v>
      </c>
      <c r="I23" s="51">
        <v>9150989.2850400005</v>
      </c>
      <c r="J23" s="2099" t="s">
        <v>1226</v>
      </c>
      <c r="K23" s="2100"/>
      <c r="L23" s="249">
        <v>4561</v>
      </c>
      <c r="M23" s="305">
        <v>40806</v>
      </c>
      <c r="N23" s="305" t="s">
        <v>1226</v>
      </c>
      <c r="O23" s="906">
        <v>8279048</v>
      </c>
      <c r="P23" s="890">
        <v>6425216.9800000004</v>
      </c>
      <c r="Q23" s="916">
        <v>1853831.0299999998</v>
      </c>
      <c r="R23" s="146">
        <v>7078088.6299999999</v>
      </c>
      <c r="U23" s="990"/>
      <c r="V23" s="984"/>
    </row>
    <row r="24" spans="1:22" ht="14.25">
      <c r="A24" s="302">
        <v>40407</v>
      </c>
      <c r="B24" s="2098" t="s">
        <v>1461</v>
      </c>
      <c r="C24" s="2098"/>
      <c r="D24" s="2098"/>
      <c r="E24" s="51">
        <v>5000000</v>
      </c>
      <c r="F24" s="248">
        <v>110.08799999999999</v>
      </c>
      <c r="G24" s="303" t="s">
        <v>1226</v>
      </c>
      <c r="H24" s="304">
        <v>40480</v>
      </c>
      <c r="I24" s="51">
        <v>5520651.6699999999</v>
      </c>
      <c r="J24" s="2099" t="s">
        <v>1226</v>
      </c>
      <c r="K24" s="2100"/>
      <c r="L24" s="249">
        <v>2752</v>
      </c>
      <c r="M24" s="305">
        <v>40835</v>
      </c>
      <c r="N24" s="305" t="s">
        <v>1226</v>
      </c>
      <c r="O24" s="906">
        <v>5000000</v>
      </c>
      <c r="P24" s="890">
        <v>4580543.05</v>
      </c>
      <c r="Q24" s="916">
        <v>419456.95</v>
      </c>
      <c r="R24" s="146">
        <v>5029355.7299999995</v>
      </c>
      <c r="U24" s="990"/>
      <c r="V24" s="984"/>
    </row>
    <row r="25" spans="1:22" ht="14.25">
      <c r="A25" s="302">
        <v>40407</v>
      </c>
      <c r="B25" s="2099" t="s">
        <v>1404</v>
      </c>
      <c r="C25" s="2112"/>
      <c r="D25" s="2100"/>
      <c r="E25" s="51">
        <v>10000000</v>
      </c>
      <c r="F25" s="248">
        <v>110.821</v>
      </c>
      <c r="G25" s="303" t="s">
        <v>1226</v>
      </c>
      <c r="H25" s="304">
        <v>40480</v>
      </c>
      <c r="I25" s="386">
        <v>11115031.109999999</v>
      </c>
      <c r="J25" s="2099" t="s">
        <v>1226</v>
      </c>
      <c r="K25" s="2100"/>
      <c r="L25" s="249">
        <v>5541</v>
      </c>
      <c r="M25" s="305">
        <v>40835</v>
      </c>
      <c r="N25" s="305" t="s">
        <v>1226</v>
      </c>
      <c r="O25" s="906">
        <v>10000000</v>
      </c>
      <c r="P25" s="890">
        <v>9030538.9000000004</v>
      </c>
      <c r="Q25" s="916">
        <v>969461.1</v>
      </c>
      <c r="R25" s="146">
        <v>9994805.5399999991</v>
      </c>
      <c r="U25" s="990"/>
      <c r="V25" s="984"/>
    </row>
    <row r="26" spans="1:22" ht="14.25">
      <c r="A26" s="301">
        <v>40421</v>
      </c>
      <c r="B26" s="2111" t="s">
        <v>1404</v>
      </c>
      <c r="C26" s="2111"/>
      <c r="D26" s="2111"/>
      <c r="E26" s="390">
        <v>9272482</v>
      </c>
      <c r="F26" s="994">
        <v>110.515</v>
      </c>
      <c r="G26" s="388" t="s">
        <v>1226</v>
      </c>
      <c r="H26" s="389">
        <v>40450</v>
      </c>
      <c r="I26" s="390">
        <v>10277319.2423</v>
      </c>
      <c r="J26" s="2099" t="s">
        <v>1226</v>
      </c>
      <c r="K26" s="2100"/>
      <c r="L26" s="391">
        <v>5123</v>
      </c>
      <c r="M26" s="305">
        <v>40806</v>
      </c>
      <c r="N26" s="305" t="s">
        <v>1226</v>
      </c>
      <c r="O26" s="906">
        <v>9272482</v>
      </c>
      <c r="P26" s="890">
        <v>8403846.3599999994</v>
      </c>
      <c r="Q26" s="916">
        <v>868635.64999999991</v>
      </c>
      <c r="R26" s="146">
        <v>9230008.1899999995</v>
      </c>
      <c r="U26" s="990"/>
      <c r="V26" s="984"/>
    </row>
    <row r="27" spans="1:22" ht="14.25">
      <c r="A27" s="302">
        <v>40421</v>
      </c>
      <c r="B27" s="2098" t="s">
        <v>1600</v>
      </c>
      <c r="C27" s="2098"/>
      <c r="D27" s="2098"/>
      <c r="E27" s="390">
        <v>10350000</v>
      </c>
      <c r="F27" s="248">
        <v>112.476</v>
      </c>
      <c r="G27" s="303" t="s">
        <v>1226</v>
      </c>
      <c r="H27" s="304">
        <v>40480</v>
      </c>
      <c r="I27" s="51">
        <v>11672765.65</v>
      </c>
      <c r="J27" s="2099" t="s">
        <v>1226</v>
      </c>
      <c r="K27" s="2100"/>
      <c r="L27" s="249">
        <v>5820</v>
      </c>
      <c r="M27" s="305">
        <v>40835</v>
      </c>
      <c r="N27" s="305" t="s">
        <v>1226</v>
      </c>
      <c r="O27" s="906">
        <v>10350000</v>
      </c>
      <c r="P27" s="890">
        <v>10099555.15</v>
      </c>
      <c r="Q27" s="916">
        <v>250444.84999999998</v>
      </c>
      <c r="R27" s="146">
        <v>11314651.140000001</v>
      </c>
      <c r="U27" s="990"/>
      <c r="V27" s="984"/>
    </row>
    <row r="28" spans="1:22" ht="14.25">
      <c r="A28" s="302">
        <v>40421</v>
      </c>
      <c r="B28" s="2099" t="s">
        <v>1404</v>
      </c>
      <c r="C28" s="2112"/>
      <c r="D28" s="2100"/>
      <c r="E28" s="51">
        <v>6900000</v>
      </c>
      <c r="F28" s="248">
        <v>105.875</v>
      </c>
      <c r="G28" s="303" t="s">
        <v>1226</v>
      </c>
      <c r="H28" s="304">
        <v>40512</v>
      </c>
      <c r="I28" s="386">
        <v>7319687.71</v>
      </c>
      <c r="J28" s="2109" t="s">
        <v>1226</v>
      </c>
      <c r="K28" s="2110"/>
      <c r="L28" s="249">
        <v>3652</v>
      </c>
      <c r="M28" s="305">
        <v>40932</v>
      </c>
      <c r="N28" s="305" t="s">
        <v>1226</v>
      </c>
      <c r="O28" s="906">
        <v>6900000</v>
      </c>
      <c r="P28" s="890">
        <v>6236800.4299999997</v>
      </c>
      <c r="Q28" s="1001">
        <v>663199.56000000006</v>
      </c>
      <c r="R28" s="146">
        <v>6556341.1699999999</v>
      </c>
      <c r="U28" s="990"/>
      <c r="V28" s="984"/>
    </row>
    <row r="29" spans="1:22" ht="14.25">
      <c r="A29" s="301">
        <v>40435</v>
      </c>
      <c r="B29" s="2106" t="s">
        <v>1404</v>
      </c>
      <c r="C29" s="2107"/>
      <c r="D29" s="2108"/>
      <c r="E29" s="390">
        <v>8902230</v>
      </c>
      <c r="F29" s="994">
        <v>111.584</v>
      </c>
      <c r="G29" s="303" t="s">
        <v>1226</v>
      </c>
      <c r="H29" s="389">
        <v>40480</v>
      </c>
      <c r="I29" s="399">
        <v>9962039.4932000004</v>
      </c>
      <c r="J29" s="2099" t="s">
        <v>1226</v>
      </c>
      <c r="K29" s="2100"/>
      <c r="L29" s="391">
        <v>4966</v>
      </c>
      <c r="M29" s="305">
        <v>40932</v>
      </c>
      <c r="N29" s="305" t="s">
        <v>1226</v>
      </c>
      <c r="O29" s="906">
        <v>8902230</v>
      </c>
      <c r="P29" s="889">
        <v>7503680.7599999998</v>
      </c>
      <c r="Q29" s="1002">
        <v>1398549.2299999997</v>
      </c>
      <c r="R29" s="173">
        <v>8269276.7299999995</v>
      </c>
      <c r="U29" s="990"/>
      <c r="V29" s="984"/>
    </row>
    <row r="30" spans="1:22" ht="14.25">
      <c r="A30" s="301">
        <v>40435</v>
      </c>
      <c r="B30" s="2111" t="s">
        <v>1606</v>
      </c>
      <c r="C30" s="2111"/>
      <c r="D30" s="2111"/>
      <c r="E30" s="390">
        <v>8050000</v>
      </c>
      <c r="F30" s="994">
        <v>110.759</v>
      </c>
      <c r="G30" s="388" t="s">
        <v>1226</v>
      </c>
      <c r="H30" s="389">
        <v>40512</v>
      </c>
      <c r="I30" s="390">
        <v>8940780.3499999996</v>
      </c>
      <c r="J30" s="2099" t="s">
        <v>1226</v>
      </c>
      <c r="K30" s="2100"/>
      <c r="L30" s="391">
        <v>4458</v>
      </c>
      <c r="M30" s="305">
        <v>40932</v>
      </c>
      <c r="N30" s="305" t="s">
        <v>1226</v>
      </c>
      <c r="O30" s="906">
        <v>8050000</v>
      </c>
      <c r="P30" s="889">
        <v>7053867.4000000004</v>
      </c>
      <c r="Q30" s="1002">
        <v>996132.6</v>
      </c>
      <c r="R30" s="173">
        <v>7703609.71</v>
      </c>
      <c r="U30" s="990"/>
      <c r="V30" s="984"/>
    </row>
    <row r="31" spans="1:22" ht="14.25">
      <c r="A31" s="302">
        <v>40435</v>
      </c>
      <c r="B31" s="2098" t="s">
        <v>1440</v>
      </c>
      <c r="C31" s="2098"/>
      <c r="D31" s="2098"/>
      <c r="E31" s="390">
        <v>5750000</v>
      </c>
      <c r="F31" s="248">
        <v>106.5</v>
      </c>
      <c r="G31" s="303" t="s">
        <v>1226</v>
      </c>
      <c r="H31" s="304">
        <v>40512</v>
      </c>
      <c r="I31" s="51">
        <v>6134171.8799999999</v>
      </c>
      <c r="J31" s="2099" t="s">
        <v>1226</v>
      </c>
      <c r="K31" s="2100"/>
      <c r="L31" s="249">
        <v>3061</v>
      </c>
      <c r="M31" s="305">
        <v>40932</v>
      </c>
      <c r="N31" s="305" t="s">
        <v>1226</v>
      </c>
      <c r="O31" s="906">
        <v>5750000</v>
      </c>
      <c r="P31" s="890">
        <v>5473723.9400000004</v>
      </c>
      <c r="Q31" s="1001">
        <v>276276.06</v>
      </c>
      <c r="R31" s="146">
        <v>5764857.6299999999</v>
      </c>
      <c r="U31" s="990"/>
      <c r="V31" s="984"/>
    </row>
    <row r="32" spans="1:22" ht="14.25">
      <c r="A32" s="302">
        <v>40435</v>
      </c>
      <c r="B32" s="2099" t="s">
        <v>1605</v>
      </c>
      <c r="C32" s="2112"/>
      <c r="D32" s="2100"/>
      <c r="E32" s="51">
        <v>5741753</v>
      </c>
      <c r="F32" s="248">
        <v>110.5</v>
      </c>
      <c r="G32" s="303" t="s">
        <v>1226</v>
      </c>
      <c r="H32" s="304">
        <v>40512</v>
      </c>
      <c r="I32" s="386">
        <v>6361172.5150000006</v>
      </c>
      <c r="J32" s="2109" t="s">
        <v>1226</v>
      </c>
      <c r="K32" s="2110"/>
      <c r="L32" s="249">
        <v>3172</v>
      </c>
      <c r="M32" s="305">
        <v>40932</v>
      </c>
      <c r="N32" s="305" t="s">
        <v>1226</v>
      </c>
      <c r="O32" s="906">
        <v>5741753</v>
      </c>
      <c r="P32" s="890">
        <v>4307880.87</v>
      </c>
      <c r="Q32" s="1001">
        <v>1433872.13</v>
      </c>
      <c r="R32" s="146">
        <v>4693918.45</v>
      </c>
      <c r="U32" s="990"/>
      <c r="V32" s="984"/>
    </row>
    <row r="33" spans="1:22" ht="14.25">
      <c r="A33" s="301">
        <v>40449</v>
      </c>
      <c r="B33" s="2106" t="s">
        <v>1405</v>
      </c>
      <c r="C33" s="2107"/>
      <c r="D33" s="2108"/>
      <c r="E33" s="390">
        <v>3450000</v>
      </c>
      <c r="F33" s="994">
        <v>110.875</v>
      </c>
      <c r="G33" s="388" t="s">
        <v>1226</v>
      </c>
      <c r="H33" s="389">
        <v>40512</v>
      </c>
      <c r="I33" s="399">
        <v>3834428.23</v>
      </c>
      <c r="J33" s="2109" t="s">
        <v>1226</v>
      </c>
      <c r="K33" s="2110"/>
      <c r="L33" s="391">
        <v>1912</v>
      </c>
      <c r="M33" s="305">
        <v>40835</v>
      </c>
      <c r="N33" s="305" t="s">
        <v>1226</v>
      </c>
      <c r="O33" s="905">
        <v>3450000</v>
      </c>
      <c r="P33" s="889">
        <v>3367168.19</v>
      </c>
      <c r="Q33" s="916">
        <v>82831.83</v>
      </c>
      <c r="R33" s="173">
        <v>3698411.02</v>
      </c>
      <c r="U33" s="990"/>
      <c r="V33" s="984"/>
    </row>
    <row r="34" spans="1:22" ht="14.25">
      <c r="A34" s="301">
        <v>40449</v>
      </c>
      <c r="B34" s="2111" t="s">
        <v>1389</v>
      </c>
      <c r="C34" s="2111"/>
      <c r="D34" s="2111"/>
      <c r="E34" s="390">
        <v>11482421</v>
      </c>
      <c r="F34" s="994">
        <v>113.83799999999999</v>
      </c>
      <c r="G34" s="388" t="s">
        <v>1226</v>
      </c>
      <c r="H34" s="389">
        <v>40542</v>
      </c>
      <c r="I34" s="390">
        <v>13109069.557979999</v>
      </c>
      <c r="J34" s="2099" t="s">
        <v>1226</v>
      </c>
      <c r="K34" s="2100"/>
      <c r="L34" s="391">
        <v>6535</v>
      </c>
      <c r="M34" s="305">
        <v>40932</v>
      </c>
      <c r="N34" s="305" t="s">
        <v>1226</v>
      </c>
      <c r="O34" s="906">
        <v>11482421</v>
      </c>
      <c r="P34" s="889">
        <v>10592775.310000001</v>
      </c>
      <c r="Q34" s="1002">
        <v>889645.69000000006</v>
      </c>
      <c r="R34" s="173">
        <v>11818944.369999999</v>
      </c>
      <c r="U34" s="990"/>
      <c r="V34" s="984"/>
    </row>
    <row r="35" spans="1:22" ht="14.25">
      <c r="A35" s="302">
        <v>40449</v>
      </c>
      <c r="B35" s="2098" t="s">
        <v>1389</v>
      </c>
      <c r="C35" s="2098"/>
      <c r="D35" s="2098"/>
      <c r="E35" s="390">
        <v>13402491</v>
      </c>
      <c r="F35" s="994">
        <v>113.9</v>
      </c>
      <c r="G35" s="303" t="s">
        <v>1226</v>
      </c>
      <c r="H35" s="304">
        <v>40512</v>
      </c>
      <c r="I35" s="51">
        <v>15308612.259000001</v>
      </c>
      <c r="J35" s="2099" t="s">
        <v>1226</v>
      </c>
      <c r="K35" s="2100"/>
      <c r="L35" s="249">
        <v>7632</v>
      </c>
      <c r="M35" s="305">
        <v>40835</v>
      </c>
      <c r="N35" s="305" t="s">
        <v>1226</v>
      </c>
      <c r="O35" s="906">
        <v>13402491</v>
      </c>
      <c r="P35" s="890">
        <v>12963736.869999999</v>
      </c>
      <c r="Q35" s="916">
        <v>438754.12</v>
      </c>
      <c r="R35" s="146">
        <v>14433038.52</v>
      </c>
      <c r="U35" s="990"/>
      <c r="V35" s="984"/>
    </row>
    <row r="36" spans="1:22" ht="15" thickBot="1">
      <c r="A36" s="709">
        <v>40449</v>
      </c>
      <c r="B36" s="2101" t="s">
        <v>1405</v>
      </c>
      <c r="C36" s="2102"/>
      <c r="D36" s="2103"/>
      <c r="E36" s="898">
        <v>14950000</v>
      </c>
      <c r="F36" s="710">
        <v>114.006</v>
      </c>
      <c r="G36" s="711" t="s">
        <v>1226</v>
      </c>
      <c r="H36" s="712">
        <v>40542</v>
      </c>
      <c r="I36" s="713">
        <v>17092069.219999999</v>
      </c>
      <c r="J36" s="2104" t="s">
        <v>1226</v>
      </c>
      <c r="K36" s="2105"/>
      <c r="L36" s="714">
        <v>8521</v>
      </c>
      <c r="M36" s="985">
        <v>40932</v>
      </c>
      <c r="N36" s="985" t="s">
        <v>1226</v>
      </c>
      <c r="O36" s="986">
        <v>14950000</v>
      </c>
      <c r="P36" s="987">
        <v>14562161.27</v>
      </c>
      <c r="Q36" s="1003">
        <v>387838.73</v>
      </c>
      <c r="R36" s="174">
        <v>16383543.82</v>
      </c>
      <c r="U36" s="990"/>
      <c r="V36" s="984"/>
    </row>
    <row r="37" spans="1:22" ht="15">
      <c r="A37" s="306"/>
      <c r="B37" s="307"/>
      <c r="C37" s="308"/>
      <c r="F37" s="891"/>
      <c r="G37" s="309"/>
      <c r="H37" s="310"/>
      <c r="I37" s="215"/>
      <c r="J37" s="215"/>
      <c r="K37" s="215"/>
      <c r="L37" s="214"/>
      <c r="M37" s="306"/>
      <c r="N37" s="306"/>
      <c r="O37" s="306"/>
      <c r="P37" s="311"/>
      <c r="Q37" s="216"/>
      <c r="R37" s="164"/>
    </row>
    <row r="38" spans="1:22" ht="15.75" customHeight="1" thickBot="1">
      <c r="A38" s="306"/>
      <c r="B38" s="218"/>
      <c r="C38" s="219"/>
      <c r="D38" s="899" t="s">
        <v>1392</v>
      </c>
      <c r="E38" s="528">
        <f>SUM(E6:E36)</f>
        <v>332596893</v>
      </c>
      <c r="F38" s="256"/>
      <c r="G38" s="219"/>
      <c r="I38" s="164"/>
      <c r="J38" s="164"/>
      <c r="K38" s="900" t="s">
        <v>1374</v>
      </c>
      <c r="L38" s="340">
        <f>SUM(L6:L36)</f>
        <v>183555.37</v>
      </c>
      <c r="M38" s="901"/>
      <c r="N38" s="901"/>
      <c r="O38" s="892"/>
      <c r="Q38" s="902" t="s">
        <v>1890</v>
      </c>
      <c r="R38" s="996">
        <f>SUM(R6:R36)</f>
        <v>334924711.27999985</v>
      </c>
      <c r="S38" s="1004"/>
    </row>
    <row r="39" spans="1:22" ht="15.75" thickTop="1">
      <c r="A39" s="159"/>
      <c r="B39" s="218"/>
      <c r="C39" s="217"/>
      <c r="D39" s="991"/>
      <c r="E39" s="218"/>
      <c r="F39" s="218"/>
      <c r="G39" s="219"/>
      <c r="H39" s="219"/>
      <c r="I39" s="164"/>
      <c r="J39" s="164"/>
      <c r="K39" s="164"/>
      <c r="L39" s="901"/>
      <c r="M39" s="901"/>
      <c r="N39" s="901"/>
      <c r="O39" s="892"/>
      <c r="P39" s="995"/>
      <c r="Q39" s="893"/>
      <c r="R39" s="220"/>
    </row>
    <row r="40" spans="1:22" ht="15">
      <c r="A40" s="159"/>
      <c r="B40" s="218"/>
      <c r="C40" s="217"/>
      <c r="D40" s="991"/>
      <c r="E40" s="218"/>
      <c r="F40" s="218"/>
      <c r="G40" s="219"/>
      <c r="H40" s="219"/>
      <c r="I40" s="164"/>
      <c r="J40" s="164"/>
      <c r="K40" s="164"/>
      <c r="L40" s="901"/>
      <c r="M40" s="901"/>
      <c r="N40" s="901"/>
      <c r="O40" s="892"/>
      <c r="P40" s="995"/>
      <c r="Q40" s="893"/>
      <c r="R40" s="220"/>
    </row>
    <row r="41" spans="1:22" ht="18" thickBot="1">
      <c r="A41" s="159"/>
      <c r="B41" s="993"/>
      <c r="C41" s="992"/>
      <c r="D41" s="991"/>
      <c r="E41" s="891"/>
      <c r="F41" s="891"/>
      <c r="G41" s="217"/>
      <c r="H41" s="903" t="s">
        <v>1373</v>
      </c>
      <c r="I41" s="996">
        <f>SUM(I6:I36)</f>
        <v>368145452.34011996</v>
      </c>
      <c r="J41" s="1005"/>
      <c r="M41" s="176"/>
      <c r="N41" s="176"/>
      <c r="O41" s="176"/>
      <c r="P41" s="904" t="s">
        <v>1891</v>
      </c>
      <c r="Q41" s="996">
        <f>R38+L38+41640035.12</f>
        <v>376748301.76999986</v>
      </c>
      <c r="R41" s="1000"/>
    </row>
    <row r="42" spans="1:22" ht="15" customHeight="1" thickTop="1">
      <c r="A42" s="159"/>
      <c r="B42" s="993"/>
      <c r="C42" s="992"/>
      <c r="D42" s="991"/>
      <c r="E42" s="891"/>
      <c r="F42" s="891"/>
      <c r="G42" s="217"/>
      <c r="H42" s="221"/>
      <c r="I42" s="222"/>
      <c r="J42" s="222"/>
      <c r="K42" s="900"/>
      <c r="L42" s="223"/>
      <c r="M42" s="176"/>
      <c r="N42" s="176"/>
      <c r="O42" s="176"/>
    </row>
    <row r="43" spans="1:22" ht="15" customHeight="1">
      <c r="A43" s="2128"/>
      <c r="B43" s="2128"/>
      <c r="C43" s="2128"/>
      <c r="D43" s="991"/>
      <c r="E43" s="161"/>
      <c r="F43" s="161"/>
      <c r="G43" s="161"/>
      <c r="H43" s="220"/>
      <c r="I43" s="224"/>
      <c r="J43" s="224"/>
      <c r="K43" s="224"/>
      <c r="L43" s="163"/>
      <c r="M43" s="163"/>
      <c r="N43" s="163"/>
      <c r="O43" s="163"/>
      <c r="P43" s="225"/>
      <c r="Q43" s="991"/>
      <c r="R43" s="224"/>
    </row>
    <row r="44" spans="1:22" ht="15" customHeight="1">
      <c r="A44" s="1516" t="s">
        <v>1375</v>
      </c>
      <c r="B44" s="1516"/>
      <c r="C44" s="1516"/>
      <c r="D44" s="1516"/>
      <c r="E44" s="1516"/>
      <c r="F44" s="1516"/>
      <c r="G44" s="1516"/>
      <c r="H44" s="1516"/>
      <c r="I44" s="1516"/>
      <c r="J44" s="1516"/>
      <c r="K44" s="1516"/>
      <c r="L44" s="1516"/>
      <c r="M44" s="1516"/>
      <c r="N44" s="1516"/>
      <c r="O44" s="1516"/>
      <c r="P44" s="1516"/>
      <c r="Q44" s="1516"/>
      <c r="R44" s="226"/>
    </row>
    <row r="45" spans="1:22" ht="15" customHeight="1">
      <c r="A45" s="1516" t="s">
        <v>1892</v>
      </c>
      <c r="B45" s="1516"/>
      <c r="C45" s="1516"/>
      <c r="D45" s="1516"/>
      <c r="E45" s="1516"/>
      <c r="F45" s="1516"/>
      <c r="G45" s="1516"/>
      <c r="H45" s="1516"/>
      <c r="I45" s="1516"/>
      <c r="J45" s="1516"/>
      <c r="K45" s="1516"/>
      <c r="L45" s="1516"/>
      <c r="M45" s="1516"/>
      <c r="N45" s="1516"/>
      <c r="O45" s="1516"/>
      <c r="P45" s="1516"/>
      <c r="Q45" s="1516"/>
      <c r="R45" s="13"/>
    </row>
    <row r="46" spans="1:22" ht="15" customHeight="1">
      <c r="A46" s="1516" t="s">
        <v>1416</v>
      </c>
      <c r="B46" s="1516"/>
      <c r="C46" s="1516"/>
      <c r="D46" s="1516"/>
      <c r="E46" s="1516"/>
      <c r="F46" s="1516"/>
      <c r="G46" s="1516"/>
      <c r="H46" s="1516"/>
      <c r="I46" s="1516"/>
      <c r="J46" s="1516"/>
      <c r="K46" s="1516"/>
      <c r="L46" s="1516"/>
      <c r="M46" s="1516"/>
      <c r="N46" s="1516"/>
      <c r="O46" s="1516"/>
      <c r="P46" s="1516"/>
      <c r="Q46" s="1516"/>
      <c r="R46" s="894"/>
    </row>
    <row r="47" spans="1:22" ht="15" customHeight="1">
      <c r="A47" s="1516"/>
      <c r="B47" s="1516"/>
      <c r="C47" s="1516"/>
      <c r="D47" s="1516"/>
      <c r="E47" s="1516"/>
      <c r="F47" s="1516"/>
      <c r="G47" s="1516"/>
      <c r="H47" s="1516"/>
      <c r="I47" s="1516"/>
      <c r="J47" s="1516"/>
      <c r="K47" s="1516"/>
      <c r="L47" s="1516"/>
      <c r="M47" s="1516"/>
      <c r="N47" s="1516"/>
      <c r="O47" s="1516"/>
      <c r="P47" s="1516"/>
      <c r="Q47" s="1516"/>
      <c r="R47" s="894"/>
    </row>
    <row r="48" spans="1:22" ht="15" customHeight="1">
      <c r="A48" s="1516"/>
      <c r="B48" s="1516"/>
      <c r="C48" s="1516"/>
      <c r="D48" s="1516"/>
      <c r="E48" s="1516"/>
      <c r="F48" s="1516"/>
      <c r="G48" s="1516"/>
      <c r="H48" s="1516"/>
      <c r="I48" s="1516"/>
      <c r="J48" s="1516"/>
      <c r="K48" s="1516"/>
      <c r="L48" s="1516"/>
      <c r="M48" s="1516"/>
      <c r="N48" s="1516"/>
      <c r="O48" s="1516"/>
      <c r="P48" s="1516"/>
      <c r="Q48" s="1516"/>
      <c r="R48" s="894"/>
    </row>
    <row r="49" spans="1:18" ht="15" customHeight="1">
      <c r="A49" s="1516" t="s">
        <v>1407</v>
      </c>
      <c r="B49" s="1516"/>
      <c r="C49" s="1516"/>
      <c r="D49" s="1516"/>
      <c r="E49" s="1516"/>
      <c r="F49" s="1516"/>
      <c r="G49" s="1516"/>
      <c r="H49" s="1516"/>
      <c r="I49" s="1516"/>
      <c r="J49" s="1516"/>
      <c r="K49" s="1516"/>
      <c r="L49" s="1516"/>
      <c r="M49" s="1516"/>
      <c r="N49" s="1516"/>
      <c r="O49" s="1516"/>
      <c r="P49" s="1516"/>
      <c r="Q49" s="1516"/>
      <c r="R49" s="227"/>
    </row>
    <row r="50" spans="1:18" ht="15" customHeight="1">
      <c r="A50" s="1516"/>
      <c r="B50" s="1516"/>
      <c r="C50" s="1516"/>
      <c r="D50" s="1516"/>
      <c r="E50" s="1516"/>
      <c r="F50" s="1516"/>
      <c r="G50" s="1516"/>
      <c r="H50" s="1516"/>
      <c r="I50" s="1516"/>
      <c r="J50" s="1516"/>
      <c r="K50" s="1516"/>
      <c r="L50" s="1516"/>
      <c r="M50" s="1516"/>
      <c r="N50" s="1516"/>
      <c r="O50" s="1516"/>
      <c r="P50" s="1516"/>
      <c r="Q50" s="1516"/>
      <c r="R50" s="227"/>
    </row>
    <row r="51" spans="1:18" s="229" customFormat="1" ht="15" customHeight="1">
      <c r="A51" s="1516"/>
      <c r="B51" s="1516"/>
      <c r="C51" s="1516"/>
      <c r="D51" s="1516"/>
      <c r="E51" s="1516"/>
      <c r="F51" s="1516"/>
      <c r="G51" s="1516"/>
      <c r="H51" s="1516"/>
      <c r="I51" s="1516"/>
      <c r="J51" s="1516"/>
      <c r="K51" s="1516"/>
      <c r="L51" s="1516"/>
      <c r="M51" s="1516"/>
      <c r="N51" s="1516"/>
      <c r="O51" s="1516"/>
      <c r="P51" s="1516"/>
      <c r="Q51" s="1516"/>
      <c r="R51" s="228"/>
    </row>
    <row r="52" spans="1:18" ht="14.25">
      <c r="A52" s="1516" t="s">
        <v>1893</v>
      </c>
      <c r="B52" s="1516"/>
      <c r="C52" s="1516"/>
      <c r="D52" s="1516"/>
      <c r="E52" s="1516"/>
      <c r="F52" s="1516"/>
      <c r="G52" s="1516"/>
      <c r="H52" s="1516"/>
      <c r="I52" s="1516"/>
      <c r="J52" s="1516"/>
      <c r="K52" s="1516"/>
      <c r="L52" s="1516"/>
      <c r="M52" s="1516"/>
      <c r="N52" s="1516"/>
      <c r="O52" s="1516"/>
      <c r="P52" s="1516"/>
      <c r="Q52" s="1516"/>
    </row>
    <row r="53" spans="1:18">
      <c r="A53" s="1592" t="s">
        <v>1894</v>
      </c>
      <c r="B53" s="1592"/>
      <c r="C53" s="1592"/>
      <c r="D53" s="1592"/>
      <c r="E53" s="1592"/>
      <c r="F53" s="1592"/>
      <c r="G53" s="1592"/>
      <c r="H53" s="1592"/>
      <c r="I53" s="1592"/>
      <c r="J53" s="1592"/>
      <c r="K53" s="1592"/>
      <c r="L53" s="1592"/>
      <c r="M53" s="1592"/>
      <c r="N53" s="1592"/>
      <c r="O53" s="1592"/>
      <c r="P53" s="1592"/>
      <c r="Q53" s="1592"/>
    </row>
    <row r="54" spans="1:18">
      <c r="A54" s="1592"/>
      <c r="B54" s="1592"/>
      <c r="C54" s="1592"/>
      <c r="D54" s="1592"/>
      <c r="E54" s="1592"/>
      <c r="F54" s="1592"/>
      <c r="G54" s="1592"/>
      <c r="H54" s="1592"/>
      <c r="I54" s="1592"/>
      <c r="J54" s="1592"/>
      <c r="K54" s="1592"/>
      <c r="L54" s="1592"/>
      <c r="M54" s="1592"/>
      <c r="N54" s="1592"/>
      <c r="O54" s="1592"/>
      <c r="P54" s="1592"/>
      <c r="Q54" s="1592"/>
    </row>
    <row r="55" spans="1:18" ht="14.25">
      <c r="A55" s="1592" t="s">
        <v>1898</v>
      </c>
      <c r="B55" s="1592"/>
      <c r="C55" s="1592"/>
      <c r="D55" s="1592"/>
      <c r="E55" s="1592"/>
      <c r="F55" s="1592"/>
      <c r="G55" s="1592"/>
      <c r="H55" s="1592"/>
      <c r="I55" s="1592"/>
      <c r="J55" s="1592"/>
      <c r="K55" s="1592"/>
      <c r="L55" s="1592"/>
      <c r="M55" s="1592"/>
      <c r="N55" s="1592"/>
      <c r="O55" s="1592"/>
      <c r="P55" s="1592"/>
      <c r="Q55" s="1592"/>
    </row>
    <row r="56" spans="1:18" ht="14.25" customHeight="1">
      <c r="A56" s="1592" t="s">
        <v>1939</v>
      </c>
      <c r="B56" s="1592"/>
      <c r="C56" s="1592"/>
      <c r="D56" s="1592"/>
      <c r="E56" s="1592"/>
      <c r="F56" s="1592"/>
      <c r="G56" s="1592"/>
      <c r="H56" s="1592"/>
      <c r="I56" s="1592"/>
      <c r="J56" s="1592"/>
      <c r="K56" s="1592"/>
      <c r="L56" s="1592"/>
      <c r="M56" s="1592"/>
      <c r="N56" s="1592"/>
      <c r="O56" s="1592"/>
      <c r="P56" s="1592"/>
      <c r="Q56" s="1592"/>
    </row>
    <row r="786" spans="6:6">
      <c r="F786" s="459"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46"/>
  <sheetViews>
    <sheetView view="pageBreakPreview" zoomScale="70" zoomScaleNormal="75" zoomScaleSheetLayoutView="70" zoomScalePageLayoutView="75" workbookViewId="0">
      <selection activeCell="G20" sqref="G20"/>
    </sheetView>
  </sheetViews>
  <sheetFormatPr defaultColWidth="9.140625" defaultRowHeight="12.75"/>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306" customFormat="1" ht="15">
      <c r="A1" s="1879" t="s">
        <v>1183</v>
      </c>
      <c r="B1" s="1879"/>
      <c r="C1" s="1879"/>
      <c r="D1" s="1879"/>
      <c r="E1" s="1879"/>
      <c r="F1" s="1879"/>
      <c r="G1" s="1879"/>
      <c r="H1" s="1879"/>
      <c r="I1" s="1879"/>
      <c r="J1" s="1879"/>
      <c r="K1" s="1879"/>
      <c r="L1" s="1879"/>
      <c r="M1" s="1879"/>
      <c r="N1" s="1879"/>
      <c r="O1" s="1879"/>
      <c r="P1" s="1879"/>
      <c r="Q1" s="1879"/>
      <c r="R1" s="1879"/>
      <c r="S1" s="1879"/>
      <c r="T1" s="1879"/>
      <c r="U1" s="1879"/>
      <c r="V1" s="1879"/>
      <c r="W1" s="1879"/>
      <c r="X1" s="1879"/>
    </row>
    <row r="2" spans="1:27" s="1306" customFormat="1" ht="15">
      <c r="A2" s="1879"/>
      <c r="B2" s="1879"/>
      <c r="C2" s="1879"/>
      <c r="D2" s="1879"/>
      <c r="E2" s="1879"/>
      <c r="F2" s="1879"/>
      <c r="G2" s="1879"/>
      <c r="H2" s="1879"/>
      <c r="I2" s="1879"/>
      <c r="J2" s="1879"/>
      <c r="K2" s="1879"/>
      <c r="L2" s="1879"/>
      <c r="M2" s="1879"/>
      <c r="N2" s="1879"/>
      <c r="O2" s="1879"/>
      <c r="P2" s="1879"/>
      <c r="Q2" s="1879"/>
      <c r="R2" s="1879"/>
      <c r="S2" s="1879"/>
      <c r="T2" s="1879"/>
      <c r="U2" s="1879"/>
      <c r="V2" s="233"/>
      <c r="W2" s="233"/>
      <c r="X2" s="233"/>
    </row>
    <row r="3" spans="1:27" s="1306" customFormat="1" ht="15" thickBot="1">
      <c r="F3" s="1324"/>
      <c r="H3" s="166"/>
      <c r="I3" s="7"/>
      <c r="J3" s="7"/>
      <c r="K3" s="7"/>
      <c r="L3" s="18"/>
      <c r="M3" s="18"/>
      <c r="N3" s="18"/>
      <c r="O3" s="18"/>
      <c r="P3" s="18"/>
      <c r="Q3" s="18"/>
      <c r="S3" s="167"/>
    </row>
    <row r="4" spans="1:27" s="1306" customFormat="1" ht="37.5" customHeight="1" thickBot="1">
      <c r="A4" s="1904" t="s">
        <v>680</v>
      </c>
      <c r="B4" s="1847" t="s">
        <v>2</v>
      </c>
      <c r="C4" s="2119" t="s">
        <v>327</v>
      </c>
      <c r="D4" s="1553"/>
      <c r="E4" s="1882"/>
      <c r="F4" s="1847" t="s">
        <v>328</v>
      </c>
      <c r="G4" s="1847" t="s">
        <v>1009</v>
      </c>
      <c r="H4" s="2142" t="s">
        <v>2031</v>
      </c>
      <c r="I4" s="1842" t="s">
        <v>10</v>
      </c>
      <c r="J4" s="1536" t="s">
        <v>2032</v>
      </c>
      <c r="K4" s="1553"/>
      <c r="L4" s="1537"/>
      <c r="M4" s="2043" t="s">
        <v>2033</v>
      </c>
      <c r="N4" s="1845"/>
      <c r="O4" s="2005"/>
      <c r="P4" s="1536" t="s">
        <v>2034</v>
      </c>
      <c r="Q4" s="1537"/>
      <c r="R4" s="1904" t="s">
        <v>1013</v>
      </c>
      <c r="S4" s="2147"/>
      <c r="T4" s="2131" t="s">
        <v>1378</v>
      </c>
      <c r="U4" s="1895"/>
      <c r="V4" s="2132" t="s">
        <v>1348</v>
      </c>
      <c r="W4" s="2133"/>
      <c r="X4" s="2134"/>
    </row>
    <row r="5" spans="1:27" s="1306" customFormat="1" ht="45.75" customHeight="1" thickBot="1">
      <c r="A5" s="1906"/>
      <c r="B5" s="1815"/>
      <c r="C5" s="168" t="s">
        <v>329</v>
      </c>
      <c r="D5" s="169" t="s">
        <v>330</v>
      </c>
      <c r="E5" s="168" t="s">
        <v>331</v>
      </c>
      <c r="F5" s="1815"/>
      <c r="G5" s="1815"/>
      <c r="H5" s="2143"/>
      <c r="I5" s="1843"/>
      <c r="J5" s="170" t="s">
        <v>2</v>
      </c>
      <c r="K5" s="171"/>
      <c r="L5" s="231" t="s">
        <v>1254</v>
      </c>
      <c r="M5" s="323" t="s">
        <v>2</v>
      </c>
      <c r="N5" s="324"/>
      <c r="O5" s="1037" t="s">
        <v>1254</v>
      </c>
      <c r="P5" s="324"/>
      <c r="Q5" s="1037" t="s">
        <v>1254</v>
      </c>
      <c r="R5" s="236" t="s">
        <v>1345</v>
      </c>
      <c r="S5" s="237" t="s">
        <v>1346</v>
      </c>
      <c r="T5" s="236" t="s">
        <v>1254</v>
      </c>
      <c r="U5" s="238" t="s">
        <v>1252</v>
      </c>
      <c r="V5" s="236" t="s">
        <v>2</v>
      </c>
      <c r="W5" s="239" t="s">
        <v>1252</v>
      </c>
      <c r="X5" s="240" t="s">
        <v>1349</v>
      </c>
    </row>
    <row r="6" spans="1:27" s="1306" customFormat="1" ht="29.25" customHeight="1">
      <c r="A6" s="410">
        <v>1</v>
      </c>
      <c r="B6" s="411">
        <v>40086</v>
      </c>
      <c r="C6" s="412" t="s">
        <v>1185</v>
      </c>
      <c r="D6" s="413" t="s">
        <v>881</v>
      </c>
      <c r="E6" s="413" t="s">
        <v>882</v>
      </c>
      <c r="F6" s="414" t="s">
        <v>86</v>
      </c>
      <c r="G6" s="413" t="s">
        <v>1187</v>
      </c>
      <c r="H6" s="415">
        <v>1111111111</v>
      </c>
      <c r="I6" s="416" t="s">
        <v>322</v>
      </c>
      <c r="J6" s="417">
        <v>40182</v>
      </c>
      <c r="K6" s="418">
        <v>4</v>
      </c>
      <c r="L6" s="419">
        <v>156250000</v>
      </c>
      <c r="M6" s="417">
        <v>40182</v>
      </c>
      <c r="N6" s="418">
        <v>4</v>
      </c>
      <c r="O6" s="419">
        <v>156250000</v>
      </c>
      <c r="P6" s="418"/>
      <c r="Q6" s="419">
        <v>156250000</v>
      </c>
      <c r="R6" s="2139">
        <v>40193</v>
      </c>
      <c r="S6" s="2140">
        <v>156250000</v>
      </c>
      <c r="T6" s="2135">
        <v>0</v>
      </c>
      <c r="U6" s="2137" t="s">
        <v>1187</v>
      </c>
      <c r="V6" s="172">
        <v>40207</v>
      </c>
      <c r="W6" s="1310" t="s">
        <v>1350</v>
      </c>
      <c r="X6" s="173">
        <v>20091872.420000002</v>
      </c>
      <c r="AA6" s="18"/>
    </row>
    <row r="7" spans="1:27" s="1306" customFormat="1" ht="29.25" customHeight="1">
      <c r="A7" s="420"/>
      <c r="B7" s="421"/>
      <c r="C7" s="1280"/>
      <c r="D7" s="1280"/>
      <c r="E7" s="1280"/>
      <c r="F7" s="1282"/>
      <c r="G7" s="1280"/>
      <c r="H7" s="1308"/>
      <c r="I7" s="1345"/>
      <c r="J7" s="422"/>
      <c r="K7" s="423"/>
      <c r="L7" s="1347"/>
      <c r="M7" s="422"/>
      <c r="N7" s="423"/>
      <c r="O7" s="1347"/>
      <c r="P7" s="423"/>
      <c r="Q7" s="1347"/>
      <c r="R7" s="1427"/>
      <c r="S7" s="2141"/>
      <c r="T7" s="2136"/>
      <c r="U7" s="2138"/>
      <c r="V7" s="172">
        <v>40233</v>
      </c>
      <c r="W7" s="1310" t="s">
        <v>1434</v>
      </c>
      <c r="X7" s="173">
        <v>48922.020388332559</v>
      </c>
    </row>
    <row r="8" spans="1:27" s="1306" customFormat="1" ht="29.25" customHeight="1">
      <c r="A8" s="424">
        <v>2</v>
      </c>
      <c r="B8" s="125">
        <v>40086</v>
      </c>
      <c r="C8" s="814" t="s">
        <v>1185</v>
      </c>
      <c r="D8" s="118" t="s">
        <v>881</v>
      </c>
      <c r="E8" s="118" t="s">
        <v>882</v>
      </c>
      <c r="F8" s="425" t="s">
        <v>86</v>
      </c>
      <c r="G8" s="118" t="s">
        <v>1186</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1186</v>
      </c>
      <c r="V8" s="1325"/>
      <c r="W8" s="1302"/>
      <c r="X8" s="1320"/>
    </row>
    <row r="9" spans="1:27" s="1306" customFormat="1" ht="29.25" customHeight="1">
      <c r="A9" s="430"/>
      <c r="B9" s="431"/>
      <c r="C9" s="432"/>
      <c r="D9" s="432"/>
      <c r="E9" s="432"/>
      <c r="F9" s="433"/>
      <c r="G9" s="432"/>
      <c r="H9" s="434"/>
      <c r="I9" s="435"/>
      <c r="J9" s="436"/>
      <c r="K9" s="437"/>
      <c r="L9" s="438"/>
      <c r="M9" s="436"/>
      <c r="N9" s="437"/>
      <c r="O9" s="438"/>
      <c r="P9" s="437"/>
      <c r="Q9" s="438"/>
      <c r="R9" s="1426">
        <v>40190</v>
      </c>
      <c r="S9" s="2148">
        <v>166000000</v>
      </c>
      <c r="T9" s="2144">
        <v>0</v>
      </c>
      <c r="U9" s="2145" t="s">
        <v>1347</v>
      </c>
      <c r="V9" s="1250">
        <v>40207</v>
      </c>
      <c r="W9" s="1280" t="s">
        <v>1350</v>
      </c>
      <c r="X9" s="1347">
        <v>502301.83</v>
      </c>
    </row>
    <row r="10" spans="1:27" s="1306" customFormat="1" ht="29.25" customHeight="1">
      <c r="A10" s="439"/>
      <c r="B10" s="440"/>
      <c r="C10" s="441"/>
      <c r="D10" s="441"/>
      <c r="E10" s="441"/>
      <c r="F10" s="188"/>
      <c r="G10" s="441"/>
      <c r="H10" s="442"/>
      <c r="I10" s="443"/>
      <c r="J10" s="444"/>
      <c r="K10" s="445"/>
      <c r="L10" s="446"/>
      <c r="M10" s="444"/>
      <c r="N10" s="445"/>
      <c r="O10" s="446"/>
      <c r="P10" s="445"/>
      <c r="Q10" s="446"/>
      <c r="R10" s="1427"/>
      <c r="S10" s="2141"/>
      <c r="T10" s="2136"/>
      <c r="U10" s="2146"/>
      <c r="V10" s="1250">
        <v>40233</v>
      </c>
      <c r="W10" s="1280" t="s">
        <v>1434</v>
      </c>
      <c r="X10" s="1347">
        <v>1223.06</v>
      </c>
      <c r="AA10" s="230"/>
    </row>
    <row r="11" spans="1:27" s="1306" customFormat="1" ht="29.25" customHeight="1">
      <c r="A11" s="1284">
        <v>1</v>
      </c>
      <c r="B11" s="1259">
        <v>40086</v>
      </c>
      <c r="C11" s="1279" t="s">
        <v>1184</v>
      </c>
      <c r="D11" s="1279" t="s">
        <v>881</v>
      </c>
      <c r="E11" s="1327" t="s">
        <v>882</v>
      </c>
      <c r="F11" s="1309" t="s">
        <v>86</v>
      </c>
      <c r="G11" s="1279" t="s">
        <v>1187</v>
      </c>
      <c r="H11" s="36">
        <v>1111111111.1099999</v>
      </c>
      <c r="I11" s="1313" t="s">
        <v>322</v>
      </c>
      <c r="J11" s="1249">
        <v>40259</v>
      </c>
      <c r="K11" s="1327">
        <v>6</v>
      </c>
      <c r="L11" s="400">
        <v>1244437500</v>
      </c>
      <c r="M11" s="402">
        <v>40375</v>
      </c>
      <c r="N11" s="403"/>
      <c r="O11" s="400">
        <v>856000000</v>
      </c>
      <c r="P11" s="1318"/>
      <c r="Q11" s="404">
        <v>580960000</v>
      </c>
      <c r="R11" s="107">
        <v>40227</v>
      </c>
      <c r="S11" s="146">
        <v>2444346.81</v>
      </c>
      <c r="T11" s="815">
        <f>$Q$11-S11</f>
        <v>578515653.19000006</v>
      </c>
      <c r="U11" s="19" t="s">
        <v>2035</v>
      </c>
      <c r="V11" s="1038"/>
      <c r="W11" s="1"/>
      <c r="X11" s="28"/>
      <c r="AA11" s="230"/>
    </row>
    <row r="12" spans="1:27" s="1306" customFormat="1" ht="29.25" customHeight="1">
      <c r="A12" s="1330"/>
      <c r="B12" s="1289"/>
      <c r="C12" s="396"/>
      <c r="D12" s="396"/>
      <c r="E12" s="1336"/>
      <c r="F12" s="1315"/>
      <c r="G12" s="396"/>
      <c r="H12" s="1039"/>
      <c r="I12" s="1270"/>
      <c r="J12" s="1287"/>
      <c r="K12" s="1336"/>
      <c r="L12" s="400"/>
      <c r="M12" s="402"/>
      <c r="N12" s="403"/>
      <c r="O12" s="400"/>
      <c r="P12" s="403"/>
      <c r="Q12" s="404"/>
      <c r="R12" s="107">
        <v>40283</v>
      </c>
      <c r="S12" s="146">
        <v>3533199.33</v>
      </c>
      <c r="T12" s="815">
        <f>T11-S12</f>
        <v>574982453.86000001</v>
      </c>
      <c r="U12" s="19" t="s">
        <v>2035</v>
      </c>
      <c r="V12" s="1038"/>
      <c r="W12" s="1"/>
      <c r="X12" s="28"/>
      <c r="AA12" s="230"/>
    </row>
    <row r="13" spans="1:27" s="1306" customFormat="1" ht="29.25" customHeight="1">
      <c r="A13" s="1330"/>
      <c r="B13" s="1289"/>
      <c r="C13" s="396"/>
      <c r="D13" s="396"/>
      <c r="E13" s="1336"/>
      <c r="F13" s="1315"/>
      <c r="G13" s="396"/>
      <c r="H13" s="1039"/>
      <c r="I13" s="1332"/>
      <c r="J13" s="1287"/>
      <c r="K13" s="1336"/>
      <c r="L13" s="400"/>
      <c r="M13" s="402"/>
      <c r="N13" s="403"/>
      <c r="O13" s="400"/>
      <c r="P13" s="403"/>
      <c r="Q13" s="404"/>
      <c r="R13" s="107">
        <v>40436</v>
      </c>
      <c r="S13" s="146">
        <v>30011186.84</v>
      </c>
      <c r="T13" s="815">
        <f>T12-S13</f>
        <v>544971267.01999998</v>
      </c>
      <c r="U13" s="19" t="s">
        <v>2035</v>
      </c>
      <c r="V13" s="1038"/>
      <c r="W13" s="1"/>
      <c r="X13" s="28"/>
      <c r="AA13" s="230"/>
    </row>
    <row r="14" spans="1:27" s="1306" customFormat="1" ht="29.25" customHeight="1">
      <c r="A14" s="1330"/>
      <c r="B14" s="1289"/>
      <c r="C14" s="396"/>
      <c r="D14" s="396"/>
      <c r="E14" s="1336"/>
      <c r="F14" s="1315"/>
      <c r="G14" s="396"/>
      <c r="H14" s="1039"/>
      <c r="I14" s="1332"/>
      <c r="J14" s="1287"/>
      <c r="K14" s="1336"/>
      <c r="L14" s="400"/>
      <c r="M14" s="402"/>
      <c r="N14" s="403"/>
      <c r="O14" s="400"/>
      <c r="P14" s="403"/>
      <c r="Q14" s="404"/>
      <c r="R14" s="107">
        <v>40497</v>
      </c>
      <c r="S14" s="146">
        <v>66463981.780000001</v>
      </c>
      <c r="T14" s="815">
        <f>T13-S14</f>
        <v>478507285.24000001</v>
      </c>
      <c r="U14" s="19" t="s">
        <v>2035</v>
      </c>
      <c r="V14" s="1038"/>
      <c r="W14" s="1"/>
      <c r="X14" s="28"/>
      <c r="AA14" s="230"/>
    </row>
    <row r="15" spans="1:27" s="1306" customFormat="1" ht="29.25" customHeight="1">
      <c r="A15" s="1330"/>
      <c r="B15" s="1289"/>
      <c r="C15" s="396"/>
      <c r="D15" s="396"/>
      <c r="E15" s="1336"/>
      <c r="F15" s="1315"/>
      <c r="G15" s="396"/>
      <c r="H15" s="1039"/>
      <c r="I15" s="1332"/>
      <c r="J15" s="1287"/>
      <c r="K15" s="1336"/>
      <c r="L15" s="400"/>
      <c r="M15" s="402"/>
      <c r="N15" s="403"/>
      <c r="O15" s="400"/>
      <c r="P15" s="403"/>
      <c r="Q15" s="404"/>
      <c r="R15" s="107">
        <v>40526</v>
      </c>
      <c r="S15" s="146">
        <v>15844535.779999999</v>
      </c>
      <c r="T15" s="815">
        <f t="shared" ref="T15:T29" si="0">T14-S15</f>
        <v>462662749.46000004</v>
      </c>
      <c r="U15" s="19" t="s">
        <v>2035</v>
      </c>
      <c r="V15" s="1038"/>
      <c r="W15" s="1"/>
      <c r="X15" s="28"/>
      <c r="AA15" s="230"/>
    </row>
    <row r="16" spans="1:27" s="1306" customFormat="1" ht="29.25" customHeight="1">
      <c r="A16" s="1330"/>
      <c r="B16" s="1289"/>
      <c r="C16" s="396"/>
      <c r="D16" s="396"/>
      <c r="E16" s="1336"/>
      <c r="F16" s="1315"/>
      <c r="G16" s="396"/>
      <c r="H16" s="1039"/>
      <c r="I16" s="1332"/>
      <c r="J16" s="1287"/>
      <c r="K16" s="1336"/>
      <c r="L16" s="400"/>
      <c r="M16" s="402"/>
      <c r="N16" s="403"/>
      <c r="O16" s="400"/>
      <c r="P16" s="403"/>
      <c r="Q16" s="404"/>
      <c r="R16" s="107">
        <v>40557</v>
      </c>
      <c r="S16" s="146">
        <v>13677726.439999999</v>
      </c>
      <c r="T16" s="815">
        <f t="shared" si="0"/>
        <v>448985023.02000004</v>
      </c>
      <c r="U16" s="19" t="s">
        <v>2035</v>
      </c>
      <c r="V16" s="1038"/>
      <c r="W16" s="1"/>
      <c r="X16" s="28"/>
      <c r="AA16" s="230"/>
    </row>
    <row r="17" spans="1:27" s="1306" customFormat="1" ht="29.25" customHeight="1">
      <c r="A17" s="1330"/>
      <c r="B17" s="1289"/>
      <c r="C17" s="396"/>
      <c r="D17" s="396"/>
      <c r="E17" s="1336"/>
      <c r="F17" s="1315"/>
      <c r="G17" s="396"/>
      <c r="H17" s="1039"/>
      <c r="I17" s="1332"/>
      <c r="J17" s="1287"/>
      <c r="K17" s="1336"/>
      <c r="L17" s="400"/>
      <c r="M17" s="402"/>
      <c r="N17" s="403"/>
      <c r="O17" s="400"/>
      <c r="P17" s="403"/>
      <c r="Q17" s="404"/>
      <c r="R17" s="107">
        <v>40588</v>
      </c>
      <c r="S17" s="146">
        <v>48523844.579999998</v>
      </c>
      <c r="T17" s="815">
        <f t="shared" si="0"/>
        <v>400461178.44000006</v>
      </c>
      <c r="U17" s="19" t="s">
        <v>2035</v>
      </c>
      <c r="V17" s="1038"/>
      <c r="W17" s="1"/>
      <c r="X17" s="28"/>
      <c r="AA17" s="230"/>
    </row>
    <row r="18" spans="1:27" s="1306" customFormat="1" ht="29.25" customHeight="1">
      <c r="A18" s="1330"/>
      <c r="B18" s="1289"/>
      <c r="C18" s="396"/>
      <c r="D18" s="396"/>
      <c r="E18" s="1336"/>
      <c r="F18" s="1315"/>
      <c r="G18" s="396"/>
      <c r="H18" s="1039"/>
      <c r="I18" s="1332"/>
      <c r="J18" s="1287"/>
      <c r="K18" s="1336"/>
      <c r="L18" s="400"/>
      <c r="M18" s="402"/>
      <c r="N18" s="403"/>
      <c r="O18" s="400"/>
      <c r="P18" s="403"/>
      <c r="Q18" s="404"/>
      <c r="R18" s="107">
        <v>40616</v>
      </c>
      <c r="S18" s="146">
        <v>68765544.25</v>
      </c>
      <c r="T18" s="815">
        <f t="shared" si="0"/>
        <v>331695634.19000006</v>
      </c>
      <c r="U18" s="19" t="s">
        <v>2035</v>
      </c>
      <c r="V18" s="1038"/>
      <c r="W18" s="1"/>
      <c r="X18" s="28"/>
      <c r="AA18" s="230"/>
    </row>
    <row r="19" spans="1:27" s="1306" customFormat="1" ht="29.25" customHeight="1">
      <c r="A19" s="1330"/>
      <c r="B19" s="1289"/>
      <c r="C19" s="396"/>
      <c r="D19" s="396"/>
      <c r="E19" s="1336"/>
      <c r="F19" s="1315"/>
      <c r="G19" s="396"/>
      <c r="H19" s="1039"/>
      <c r="I19" s="1332"/>
      <c r="J19" s="1287"/>
      <c r="K19" s="1336"/>
      <c r="L19" s="400"/>
      <c r="M19" s="402"/>
      <c r="N19" s="403"/>
      <c r="O19" s="400"/>
      <c r="P19" s="403"/>
      <c r="Q19" s="404"/>
      <c r="R19" s="107">
        <v>40647</v>
      </c>
      <c r="S19" s="146">
        <v>77704254.329999998</v>
      </c>
      <c r="T19" s="815">
        <f t="shared" si="0"/>
        <v>253991379.86000007</v>
      </c>
      <c r="U19" s="19" t="s">
        <v>2035</v>
      </c>
      <c r="V19" s="1038"/>
      <c r="W19" s="1"/>
      <c r="X19" s="28"/>
      <c r="AA19" s="230"/>
    </row>
    <row r="20" spans="1:27" s="1306" customFormat="1" ht="29.25" customHeight="1">
      <c r="A20" s="1330"/>
      <c r="B20" s="1289"/>
      <c r="C20" s="396"/>
      <c r="D20" s="396"/>
      <c r="E20" s="1336"/>
      <c r="F20" s="1315"/>
      <c r="G20" s="396"/>
      <c r="H20" s="1039"/>
      <c r="I20" s="1332"/>
      <c r="J20" s="1287"/>
      <c r="K20" s="1336"/>
      <c r="L20" s="400"/>
      <c r="M20" s="402"/>
      <c r="N20" s="403"/>
      <c r="O20" s="400"/>
      <c r="P20" s="403"/>
      <c r="Q20" s="404"/>
      <c r="R20" s="107">
        <v>40683</v>
      </c>
      <c r="S20" s="146">
        <v>28883732.629999999</v>
      </c>
      <c r="T20" s="815">
        <f t="shared" si="0"/>
        <v>225107647.23000008</v>
      </c>
      <c r="U20" s="19" t="s">
        <v>2035</v>
      </c>
      <c r="V20" s="1038"/>
      <c r="W20" s="1"/>
      <c r="X20" s="28"/>
      <c r="AA20" s="230"/>
    </row>
    <row r="21" spans="1:27" s="1306" customFormat="1" ht="29.25" customHeight="1">
      <c r="A21" s="1330"/>
      <c r="B21" s="1289"/>
      <c r="C21" s="396"/>
      <c r="D21" s="396"/>
      <c r="E21" s="1336"/>
      <c r="F21" s="1315"/>
      <c r="G21" s="396"/>
      <c r="H21" s="1039"/>
      <c r="I21" s="1332"/>
      <c r="J21" s="1287"/>
      <c r="K21" s="1336"/>
      <c r="L21" s="400"/>
      <c r="M21" s="402"/>
      <c r="N21" s="403"/>
      <c r="O21" s="400"/>
      <c r="P21" s="403"/>
      <c r="Q21" s="404"/>
      <c r="R21" s="107">
        <v>40708</v>
      </c>
      <c r="S21" s="146">
        <v>9129708.8200000003</v>
      </c>
      <c r="T21" s="815">
        <f t="shared" si="0"/>
        <v>215977938.41000009</v>
      </c>
      <c r="U21" s="19" t="s">
        <v>2035</v>
      </c>
      <c r="V21" s="1038"/>
      <c r="W21" s="1"/>
      <c r="X21" s="28"/>
      <c r="AA21" s="230"/>
    </row>
    <row r="22" spans="1:27" s="1306" customFormat="1" ht="29.25" customHeight="1">
      <c r="A22" s="1330"/>
      <c r="B22" s="1289"/>
      <c r="C22" s="396"/>
      <c r="D22" s="396"/>
      <c r="E22" s="1336"/>
      <c r="F22" s="1315"/>
      <c r="G22" s="396"/>
      <c r="H22" s="1039"/>
      <c r="I22" s="1332"/>
      <c r="J22" s="1287"/>
      <c r="K22" s="1336"/>
      <c r="L22" s="400"/>
      <c r="M22" s="402"/>
      <c r="N22" s="403"/>
      <c r="O22" s="400"/>
      <c r="P22" s="403"/>
      <c r="Q22" s="404"/>
      <c r="R22" s="107">
        <v>40739</v>
      </c>
      <c r="S22" s="146">
        <v>31061746.91</v>
      </c>
      <c r="T22" s="815">
        <f t="shared" si="0"/>
        <v>184916191.50000009</v>
      </c>
      <c r="U22" s="19" t="s">
        <v>2035</v>
      </c>
      <c r="V22" s="1038"/>
      <c r="W22" s="1"/>
      <c r="X22" s="28"/>
      <c r="AA22" s="230"/>
    </row>
    <row r="23" spans="1:27" s="1306" customFormat="1" ht="29.25" customHeight="1">
      <c r="A23" s="1330"/>
      <c r="B23" s="1289"/>
      <c r="C23" s="396"/>
      <c r="D23" s="396"/>
      <c r="E23" s="1336"/>
      <c r="F23" s="1315"/>
      <c r="G23" s="396"/>
      <c r="H23" s="1039"/>
      <c r="I23" s="1332"/>
      <c r="J23" s="1287"/>
      <c r="K23" s="1336"/>
      <c r="L23" s="400"/>
      <c r="M23" s="402"/>
      <c r="N23" s="403"/>
      <c r="O23" s="400"/>
      <c r="P23" s="403"/>
      <c r="Q23" s="404"/>
      <c r="R23" s="107">
        <v>40767</v>
      </c>
      <c r="S23" s="146">
        <v>10381214.060000001</v>
      </c>
      <c r="T23" s="815">
        <f t="shared" si="0"/>
        <v>174534977.44000009</v>
      </c>
      <c r="U23" s="19" t="s">
        <v>2035</v>
      </c>
      <c r="V23" s="1038"/>
      <c r="W23" s="1"/>
      <c r="X23" s="28"/>
      <c r="AA23" s="230"/>
    </row>
    <row r="24" spans="1:27" s="1306" customFormat="1" ht="29.25" customHeight="1">
      <c r="A24" s="1330"/>
      <c r="B24" s="1289"/>
      <c r="C24" s="396"/>
      <c r="D24" s="396"/>
      <c r="E24" s="1336"/>
      <c r="F24" s="1315"/>
      <c r="G24" s="396"/>
      <c r="H24" s="1039"/>
      <c r="I24" s="1332"/>
      <c r="J24" s="1287"/>
      <c r="K24" s="1336"/>
      <c r="L24" s="400"/>
      <c r="M24" s="402"/>
      <c r="N24" s="403"/>
      <c r="O24" s="400"/>
      <c r="P24" s="403"/>
      <c r="Q24" s="404"/>
      <c r="R24" s="107">
        <v>40833</v>
      </c>
      <c r="S24" s="146">
        <v>6230731.1600000001</v>
      </c>
      <c r="T24" s="815">
        <f t="shared" si="0"/>
        <v>168304246.28000009</v>
      </c>
      <c r="U24" s="19" t="s">
        <v>2035</v>
      </c>
      <c r="V24" s="1038"/>
      <c r="W24" s="1"/>
      <c r="X24" s="28"/>
      <c r="AA24" s="230"/>
    </row>
    <row r="25" spans="1:27" s="1306" customFormat="1" ht="29.25" customHeight="1">
      <c r="A25" s="1330"/>
      <c r="B25" s="1289"/>
      <c r="C25" s="396"/>
      <c r="D25" s="396"/>
      <c r="E25" s="1336"/>
      <c r="F25" s="1315"/>
      <c r="G25" s="396"/>
      <c r="H25" s="1039"/>
      <c r="I25" s="1332"/>
      <c r="J25" s="1287"/>
      <c r="K25" s="1336"/>
      <c r="L25" s="400"/>
      <c r="M25" s="402"/>
      <c r="N25" s="403"/>
      <c r="O25" s="400"/>
      <c r="P25" s="403"/>
      <c r="Q25" s="404"/>
      <c r="R25" s="107">
        <v>40891</v>
      </c>
      <c r="S25" s="146">
        <v>1183958.5</v>
      </c>
      <c r="T25" s="815">
        <f t="shared" si="0"/>
        <v>167120287.78000009</v>
      </c>
      <c r="U25" s="19" t="s">
        <v>2035</v>
      </c>
      <c r="V25" s="1038"/>
      <c r="W25" s="1"/>
      <c r="X25" s="28"/>
      <c r="Z25" s="1040"/>
      <c r="AA25" s="230"/>
    </row>
    <row r="26" spans="1:27" s="1306" customFormat="1" ht="29.25" customHeight="1">
      <c r="A26" s="1330"/>
      <c r="B26" s="1289"/>
      <c r="C26" s="396"/>
      <c r="D26" s="396"/>
      <c r="E26" s="1336"/>
      <c r="F26" s="1315"/>
      <c r="G26" s="396"/>
      <c r="H26" s="1039"/>
      <c r="I26" s="1332"/>
      <c r="J26" s="1287"/>
      <c r="K26" s="1336"/>
      <c r="L26" s="400"/>
      <c r="M26" s="402"/>
      <c r="N26" s="403"/>
      <c r="O26" s="400"/>
      <c r="P26" s="403"/>
      <c r="Q26" s="404"/>
      <c r="R26" s="107">
        <v>40925</v>
      </c>
      <c r="S26" s="146">
        <v>1096185.1100000001</v>
      </c>
      <c r="T26" s="815">
        <f t="shared" si="0"/>
        <v>166024102.67000008</v>
      </c>
      <c r="U26" s="19" t="s">
        <v>2035</v>
      </c>
      <c r="V26" s="1038"/>
      <c r="W26" s="1"/>
      <c r="X26" s="28"/>
      <c r="Z26" s="230"/>
      <c r="AA26" s="230"/>
    </row>
    <row r="27" spans="1:27" s="1306" customFormat="1" ht="29.25" customHeight="1">
      <c r="A27" s="1330"/>
      <c r="B27" s="1289"/>
      <c r="C27" s="396"/>
      <c r="D27" s="396"/>
      <c r="E27" s="1336"/>
      <c r="F27" s="1315"/>
      <c r="G27" s="396"/>
      <c r="H27" s="1039"/>
      <c r="I27" s="1332"/>
      <c r="J27" s="1287"/>
      <c r="K27" s="1336"/>
      <c r="L27" s="400"/>
      <c r="M27" s="402"/>
      <c r="N27" s="403"/>
      <c r="O27" s="400"/>
      <c r="P27" s="403"/>
      <c r="Q27" s="404"/>
      <c r="R27" s="107">
        <v>40953</v>
      </c>
      <c r="S27" s="146">
        <v>1601687.56</v>
      </c>
      <c r="T27" s="815">
        <f t="shared" si="0"/>
        <v>164422415.11000007</v>
      </c>
      <c r="U27" s="19" t="s">
        <v>2035</v>
      </c>
      <c r="V27" s="1038"/>
      <c r="W27" s="1"/>
      <c r="X27" s="28"/>
      <c r="AA27" s="230"/>
    </row>
    <row r="28" spans="1:27" s="1306" customFormat="1" ht="29.25" customHeight="1">
      <c r="A28" s="1330"/>
      <c r="B28" s="1289"/>
      <c r="C28" s="396"/>
      <c r="D28" s="396"/>
      <c r="E28" s="1336"/>
      <c r="F28" s="1315"/>
      <c r="G28" s="396"/>
      <c r="H28" s="1039"/>
      <c r="I28" s="1332"/>
      <c r="J28" s="1287"/>
      <c r="K28" s="1336"/>
      <c r="L28" s="400"/>
      <c r="M28" s="402"/>
      <c r="N28" s="403"/>
      <c r="O28" s="400"/>
      <c r="P28" s="403"/>
      <c r="Q28" s="404"/>
      <c r="R28" s="107">
        <v>40982</v>
      </c>
      <c r="S28" s="146">
        <v>3035545.5</v>
      </c>
      <c r="T28" s="815">
        <f t="shared" si="0"/>
        <v>161386869.61000007</v>
      </c>
      <c r="U28" s="19" t="s">
        <v>2035</v>
      </c>
      <c r="V28" s="1038"/>
      <c r="W28" s="1"/>
      <c r="X28" s="28"/>
      <c r="AA28" s="230"/>
    </row>
    <row r="29" spans="1:27" s="1306" customFormat="1" ht="29.25" customHeight="1">
      <c r="A29" s="1330"/>
      <c r="B29" s="1289"/>
      <c r="C29" s="396"/>
      <c r="D29" s="396"/>
      <c r="E29" s="1336"/>
      <c r="F29" s="1315"/>
      <c r="G29" s="396"/>
      <c r="H29" s="1039"/>
      <c r="I29" s="1332"/>
      <c r="J29" s="1287"/>
      <c r="K29" s="1336"/>
      <c r="L29" s="400"/>
      <c r="M29" s="402"/>
      <c r="N29" s="403"/>
      <c r="O29" s="400"/>
      <c r="P29" s="403"/>
      <c r="Q29" s="404"/>
      <c r="R29" s="1426">
        <v>40997</v>
      </c>
      <c r="S29" s="2153">
        <v>161386869.61000001</v>
      </c>
      <c r="T29" s="1972">
        <f t="shared" si="0"/>
        <v>0</v>
      </c>
      <c r="U29" s="2152" t="s">
        <v>2035</v>
      </c>
      <c r="V29" s="2">
        <v>40997</v>
      </c>
      <c r="W29" s="235" t="s">
        <v>1350</v>
      </c>
      <c r="X29" s="1049">
        <v>56390209.140000001</v>
      </c>
      <c r="Z29" s="1040"/>
      <c r="AA29" s="230"/>
    </row>
    <row r="30" spans="1:27" s="1306" customFormat="1" ht="29.25" customHeight="1">
      <c r="A30" s="1330"/>
      <c r="B30" s="1289"/>
      <c r="C30" s="396"/>
      <c r="D30" s="396"/>
      <c r="E30" s="1336"/>
      <c r="F30" s="1315"/>
      <c r="G30" s="396"/>
      <c r="H30" s="1039"/>
      <c r="I30" s="1332"/>
      <c r="J30" s="1287"/>
      <c r="K30" s="1336"/>
      <c r="L30" s="400"/>
      <c r="M30" s="402"/>
      <c r="N30" s="403"/>
      <c r="O30" s="400"/>
      <c r="P30" s="403"/>
      <c r="Q30" s="404"/>
      <c r="R30" s="1427"/>
      <c r="S30" s="2154"/>
      <c r="T30" s="1974"/>
      <c r="U30" s="2138"/>
      <c r="V30" s="2">
        <v>41130</v>
      </c>
      <c r="W30" s="235" t="s">
        <v>1350</v>
      </c>
      <c r="X30" s="1215">
        <v>1056751</v>
      </c>
      <c r="Z30" s="1040"/>
      <c r="AA30" s="230"/>
    </row>
    <row r="31" spans="1:27" s="1299" customFormat="1" ht="29.25" customHeight="1">
      <c r="A31" s="1284">
        <v>2</v>
      </c>
      <c r="B31" s="1259">
        <v>40086</v>
      </c>
      <c r="C31" s="1261" t="s">
        <v>1184</v>
      </c>
      <c r="D31" s="1327" t="s">
        <v>881</v>
      </c>
      <c r="E31" s="1327" t="s">
        <v>882</v>
      </c>
      <c r="F31" s="1309" t="s">
        <v>86</v>
      </c>
      <c r="G31" s="1327" t="s">
        <v>1186</v>
      </c>
      <c r="H31" s="1286">
        <v>2222222222.2199998</v>
      </c>
      <c r="I31" s="1255" t="s">
        <v>322</v>
      </c>
      <c r="J31" s="1249">
        <v>40259</v>
      </c>
      <c r="K31" s="1327">
        <v>6</v>
      </c>
      <c r="L31" s="1341">
        <v>2488875000</v>
      </c>
      <c r="M31" s="909">
        <v>40812</v>
      </c>
      <c r="N31" s="959">
        <v>8</v>
      </c>
      <c r="O31" s="908">
        <v>1161920000</v>
      </c>
      <c r="P31" s="959"/>
      <c r="Q31" s="908">
        <v>1161920000</v>
      </c>
      <c r="R31" s="2">
        <v>40227</v>
      </c>
      <c r="S31" s="253">
        <v>4888718.07</v>
      </c>
      <c r="T31" s="960">
        <f>O31-S31</f>
        <v>1157031281.9300001</v>
      </c>
      <c r="U31" s="16" t="s">
        <v>1186</v>
      </c>
      <c r="V31" s="1038"/>
      <c r="W31" s="235"/>
      <c r="X31" s="254"/>
      <c r="AA31" s="255"/>
    </row>
    <row r="32" spans="1:27" s="1299" customFormat="1" ht="29.25" customHeight="1">
      <c r="A32" s="430"/>
      <c r="B32" s="431"/>
      <c r="C32" s="432"/>
      <c r="D32" s="432"/>
      <c r="E32" s="432"/>
      <c r="F32" s="433"/>
      <c r="G32" s="432"/>
      <c r="H32" s="434"/>
      <c r="I32" s="435"/>
      <c r="J32" s="436"/>
      <c r="K32" s="432"/>
      <c r="L32" s="438"/>
      <c r="M32" s="436"/>
      <c r="N32" s="434"/>
      <c r="O32" s="438"/>
      <c r="P32" s="434"/>
      <c r="Q32" s="759"/>
      <c r="R32" s="2">
        <v>40283</v>
      </c>
      <c r="S32" s="253">
        <v>7066434</v>
      </c>
      <c r="T32" s="960">
        <f t="shared" ref="T32:T43" si="1">T31-S32</f>
        <v>1149964847.9300001</v>
      </c>
      <c r="U32" s="16" t="s">
        <v>1186</v>
      </c>
      <c r="V32" s="1038"/>
      <c r="W32" s="235"/>
      <c r="X32" s="254"/>
      <c r="AA32" s="255"/>
    </row>
    <row r="33" spans="1:27" s="1299" customFormat="1" ht="29.25" customHeight="1">
      <c r="A33" s="430"/>
      <c r="B33" s="431"/>
      <c r="C33" s="432"/>
      <c r="D33" s="432"/>
      <c r="E33" s="432"/>
      <c r="F33" s="433"/>
      <c r="G33" s="432"/>
      <c r="H33" s="434"/>
      <c r="I33" s="435"/>
      <c r="J33" s="436"/>
      <c r="K33" s="432"/>
      <c r="L33" s="438"/>
      <c r="M33" s="436"/>
      <c r="N33" s="434"/>
      <c r="O33" s="438"/>
      <c r="P33" s="434"/>
      <c r="Q33" s="759"/>
      <c r="R33" s="2">
        <v>40436</v>
      </c>
      <c r="S33" s="746">
        <v>60022673.780000001</v>
      </c>
      <c r="T33" s="960">
        <f t="shared" si="1"/>
        <v>1089942174.1500001</v>
      </c>
      <c r="U33" s="211" t="s">
        <v>1186</v>
      </c>
      <c r="V33" s="1038"/>
      <c r="W33" s="235"/>
      <c r="X33" s="254"/>
      <c r="AA33" s="255"/>
    </row>
    <row r="34" spans="1:27" s="1299" customFormat="1" ht="29.25" customHeight="1">
      <c r="A34" s="430"/>
      <c r="B34" s="431"/>
      <c r="C34" s="432"/>
      <c r="D34" s="432"/>
      <c r="E34" s="432"/>
      <c r="F34" s="433"/>
      <c r="G34" s="432"/>
      <c r="H34" s="598"/>
      <c r="I34" s="599"/>
      <c r="J34" s="436"/>
      <c r="K34" s="432"/>
      <c r="L34" s="596"/>
      <c r="M34" s="436"/>
      <c r="N34" s="597"/>
      <c r="O34" s="596"/>
      <c r="P34" s="434"/>
      <c r="Q34" s="759"/>
      <c r="R34" s="2">
        <v>40497</v>
      </c>
      <c r="S34" s="747">
        <v>132928628.17</v>
      </c>
      <c r="T34" s="960">
        <f t="shared" si="1"/>
        <v>957013545.98000014</v>
      </c>
      <c r="U34" s="211" t="s">
        <v>1186</v>
      </c>
      <c r="V34" s="1038"/>
      <c r="W34" s="235"/>
      <c r="X34" s="254"/>
      <c r="AA34" s="255"/>
    </row>
    <row r="35" spans="1:27" s="1299" customFormat="1" ht="29.25" customHeight="1">
      <c r="A35" s="430"/>
      <c r="B35" s="431"/>
      <c r="C35" s="432"/>
      <c r="D35" s="432"/>
      <c r="E35" s="432"/>
      <c r="F35" s="433"/>
      <c r="G35" s="432"/>
      <c r="H35" s="598"/>
      <c r="I35" s="599"/>
      <c r="J35" s="436"/>
      <c r="K35" s="432"/>
      <c r="L35" s="596"/>
      <c r="M35" s="436"/>
      <c r="N35" s="597"/>
      <c r="O35" s="596"/>
      <c r="P35" s="434"/>
      <c r="Q35" s="759"/>
      <c r="R35" s="172">
        <v>40526</v>
      </c>
      <c r="S35" s="748">
        <v>31689230</v>
      </c>
      <c r="T35" s="961">
        <f t="shared" si="1"/>
        <v>925324315.98000014</v>
      </c>
      <c r="U35" s="503" t="s">
        <v>1186</v>
      </c>
      <c r="V35" s="1038"/>
      <c r="W35" s="235"/>
      <c r="X35" s="254"/>
      <c r="AA35" s="255"/>
    </row>
    <row r="36" spans="1:27" s="1299" customFormat="1" ht="29.25" customHeight="1">
      <c r="A36" s="430"/>
      <c r="B36" s="431"/>
      <c r="C36" s="432"/>
      <c r="D36" s="432"/>
      <c r="E36" s="432"/>
      <c r="F36" s="433"/>
      <c r="G36" s="432"/>
      <c r="H36" s="598"/>
      <c r="I36" s="599"/>
      <c r="J36" s="436"/>
      <c r="K36" s="432"/>
      <c r="L36" s="596"/>
      <c r="M36" s="436"/>
      <c r="N36" s="597"/>
      <c r="O36" s="596"/>
      <c r="P36" s="434"/>
      <c r="Q36" s="759"/>
      <c r="R36" s="2">
        <v>40192</v>
      </c>
      <c r="S36" s="747">
        <v>27355590</v>
      </c>
      <c r="T36" s="960">
        <f t="shared" si="1"/>
        <v>897968725.98000014</v>
      </c>
      <c r="U36" s="211" t="s">
        <v>1186</v>
      </c>
      <c r="V36" s="1038"/>
      <c r="W36" s="235"/>
      <c r="X36" s="254"/>
      <c r="AA36" s="255"/>
    </row>
    <row r="37" spans="1:27" s="1299" customFormat="1" ht="29.25" customHeight="1">
      <c r="A37" s="430"/>
      <c r="B37" s="431"/>
      <c r="C37" s="432"/>
      <c r="D37" s="432"/>
      <c r="E37" s="432"/>
      <c r="F37" s="433"/>
      <c r="G37" s="432"/>
      <c r="H37" s="598"/>
      <c r="I37" s="599"/>
      <c r="J37" s="436"/>
      <c r="K37" s="432"/>
      <c r="L37" s="596"/>
      <c r="M37" s="436"/>
      <c r="N37" s="597"/>
      <c r="O37" s="596"/>
      <c r="P37" s="434"/>
      <c r="Q37" s="759"/>
      <c r="R37" s="2">
        <v>40588</v>
      </c>
      <c r="S37" s="747">
        <v>92300138.319999993</v>
      </c>
      <c r="T37" s="960">
        <f t="shared" si="1"/>
        <v>805668587.66000009</v>
      </c>
      <c r="U37" s="211" t="s">
        <v>1186</v>
      </c>
      <c r="V37" s="1038"/>
      <c r="W37" s="235"/>
      <c r="X37" s="254"/>
      <c r="AA37" s="255"/>
    </row>
    <row r="38" spans="1:27" s="1299" customFormat="1" ht="29.25" customHeight="1">
      <c r="A38" s="430"/>
      <c r="B38" s="431"/>
      <c r="C38" s="432"/>
      <c r="D38" s="432"/>
      <c r="E38" s="432"/>
      <c r="F38" s="433"/>
      <c r="G38" s="432"/>
      <c r="H38" s="598"/>
      <c r="I38" s="599"/>
      <c r="J38" s="436"/>
      <c r="K38" s="432"/>
      <c r="L38" s="596"/>
      <c r="M38" s="436"/>
      <c r="N38" s="597"/>
      <c r="O38" s="596"/>
      <c r="P38" s="434"/>
      <c r="Q38" s="759"/>
      <c r="R38" s="427">
        <v>40616</v>
      </c>
      <c r="S38" s="760">
        <v>128027535.81</v>
      </c>
      <c r="T38" s="962">
        <f t="shared" si="1"/>
        <v>677641051.85000014</v>
      </c>
      <c r="U38" s="794" t="s">
        <v>1186</v>
      </c>
      <c r="V38" s="1041"/>
      <c r="W38" s="795"/>
      <c r="X38" s="796"/>
      <c r="AA38" s="255"/>
    </row>
    <row r="39" spans="1:27" s="1299" customFormat="1" ht="29.25" customHeight="1">
      <c r="A39" s="430"/>
      <c r="B39" s="431"/>
      <c r="C39" s="432"/>
      <c r="D39" s="432"/>
      <c r="E39" s="432"/>
      <c r="F39" s="433"/>
      <c r="G39" s="432"/>
      <c r="H39" s="598"/>
      <c r="I39" s="599"/>
      <c r="J39" s="436"/>
      <c r="K39" s="432"/>
      <c r="L39" s="596"/>
      <c r="M39" s="436"/>
      <c r="N39" s="597"/>
      <c r="O39" s="596"/>
      <c r="P39" s="434"/>
      <c r="Q39" s="759"/>
      <c r="R39" s="2">
        <v>40647</v>
      </c>
      <c r="S39" s="747">
        <v>155409285.71000001</v>
      </c>
      <c r="T39" s="960">
        <f t="shared" si="1"/>
        <v>522231766.1400001</v>
      </c>
      <c r="U39" s="16" t="s">
        <v>1186</v>
      </c>
      <c r="V39" s="1038"/>
      <c r="W39" s="235"/>
      <c r="X39" s="254"/>
      <c r="AA39" s="255"/>
    </row>
    <row r="40" spans="1:27" s="1299" customFormat="1" ht="29.25" customHeight="1">
      <c r="A40" s="430"/>
      <c r="B40" s="431"/>
      <c r="C40" s="432"/>
      <c r="D40" s="432"/>
      <c r="E40" s="432"/>
      <c r="F40" s="433"/>
      <c r="G40" s="432"/>
      <c r="H40" s="598"/>
      <c r="I40" s="599"/>
      <c r="J40" s="436"/>
      <c r="K40" s="432"/>
      <c r="L40" s="596"/>
      <c r="M40" s="436"/>
      <c r="N40" s="597"/>
      <c r="O40" s="596"/>
      <c r="P40" s="434"/>
      <c r="Q40" s="759"/>
      <c r="R40" s="2">
        <v>40683</v>
      </c>
      <c r="S40" s="747">
        <v>75085484.799999997</v>
      </c>
      <c r="T40" s="960">
        <f t="shared" si="1"/>
        <v>447146281.34000009</v>
      </c>
      <c r="U40" s="16" t="s">
        <v>1186</v>
      </c>
      <c r="V40" s="1038"/>
      <c r="W40" s="235"/>
      <c r="X40" s="254"/>
      <c r="AA40" s="255"/>
    </row>
    <row r="41" spans="1:27" s="1299" customFormat="1" ht="29.25" customHeight="1">
      <c r="A41" s="430"/>
      <c r="B41" s="431"/>
      <c r="C41" s="432"/>
      <c r="D41" s="432"/>
      <c r="E41" s="432"/>
      <c r="F41" s="433"/>
      <c r="G41" s="432"/>
      <c r="H41" s="598"/>
      <c r="I41" s="599"/>
      <c r="J41" s="436"/>
      <c r="K41" s="432"/>
      <c r="L41" s="596"/>
      <c r="M41" s="436"/>
      <c r="N41" s="597"/>
      <c r="O41" s="596"/>
      <c r="P41" s="434"/>
      <c r="Q41" s="759"/>
      <c r="R41" s="2">
        <v>40708</v>
      </c>
      <c r="S41" s="747">
        <v>18259513.02</v>
      </c>
      <c r="T41" s="960">
        <f t="shared" si="1"/>
        <v>428886768.32000011</v>
      </c>
      <c r="U41" s="16" t="s">
        <v>1186</v>
      </c>
      <c r="V41" s="1038"/>
      <c r="W41" s="235"/>
      <c r="X41" s="254"/>
      <c r="AA41" s="255"/>
    </row>
    <row r="42" spans="1:27" s="1299" customFormat="1" ht="29.25" customHeight="1">
      <c r="A42" s="430"/>
      <c r="B42" s="431"/>
      <c r="C42" s="432"/>
      <c r="D42" s="432"/>
      <c r="E42" s="432"/>
      <c r="F42" s="433"/>
      <c r="G42" s="432"/>
      <c r="H42" s="598"/>
      <c r="I42" s="599"/>
      <c r="J42" s="436"/>
      <c r="K42" s="432"/>
      <c r="L42" s="596"/>
      <c r="M42" s="436"/>
      <c r="N42" s="597"/>
      <c r="O42" s="596"/>
      <c r="P42" s="434"/>
      <c r="Q42" s="759"/>
      <c r="R42" s="2">
        <v>40739</v>
      </c>
      <c r="S42" s="747">
        <v>62979808.719999999</v>
      </c>
      <c r="T42" s="960">
        <f t="shared" si="1"/>
        <v>365906959.60000014</v>
      </c>
      <c r="U42" s="16" t="s">
        <v>1186</v>
      </c>
      <c r="V42" s="1038"/>
      <c r="W42" s="235"/>
      <c r="X42" s="254"/>
      <c r="AA42" s="255"/>
    </row>
    <row r="43" spans="1:27" s="1299" customFormat="1" ht="29.25" customHeight="1">
      <c r="A43" s="430"/>
      <c r="B43" s="431"/>
      <c r="C43" s="432"/>
      <c r="D43" s="432"/>
      <c r="E43" s="432"/>
      <c r="F43" s="433"/>
      <c r="G43" s="432"/>
      <c r="H43" s="598"/>
      <c r="I43" s="599"/>
      <c r="J43" s="436"/>
      <c r="K43" s="432"/>
      <c r="L43" s="596"/>
      <c r="M43" s="436"/>
      <c r="N43" s="597"/>
      <c r="O43" s="596"/>
      <c r="P43" s="434"/>
      <c r="Q43" s="759"/>
      <c r="R43" s="2">
        <v>40767</v>
      </c>
      <c r="S43" s="747">
        <v>20762531.93</v>
      </c>
      <c r="T43" s="960">
        <f t="shared" si="1"/>
        <v>345144427.67000014</v>
      </c>
      <c r="U43" s="16" t="s">
        <v>1186</v>
      </c>
      <c r="V43" s="1038"/>
      <c r="W43" s="235"/>
      <c r="X43" s="254"/>
      <c r="AA43" s="255"/>
    </row>
    <row r="44" spans="1:27" s="1299" customFormat="1" ht="29.25" customHeight="1">
      <c r="A44" s="430"/>
      <c r="B44" s="431"/>
      <c r="C44" s="432"/>
      <c r="D44" s="432"/>
      <c r="E44" s="432"/>
      <c r="F44" s="433"/>
      <c r="G44" s="432"/>
      <c r="H44" s="598"/>
      <c r="I44" s="599"/>
      <c r="J44" s="436"/>
      <c r="K44" s="432"/>
      <c r="L44" s="596"/>
      <c r="M44" s="436"/>
      <c r="N44" s="597"/>
      <c r="O44" s="596"/>
      <c r="P44" s="434"/>
      <c r="Q44" s="759"/>
      <c r="R44" s="2">
        <v>40833</v>
      </c>
      <c r="S44" s="747">
        <v>37384573.890000001</v>
      </c>
      <c r="T44" s="960">
        <f>T43-S44</f>
        <v>307759853.78000015</v>
      </c>
      <c r="U44" s="16" t="s">
        <v>1186</v>
      </c>
      <c r="V44" s="1038"/>
      <c r="W44" s="235"/>
      <c r="X44" s="254"/>
      <c r="AA44" s="255"/>
    </row>
    <row r="45" spans="1:27" s="1299" customFormat="1" ht="29.25" customHeight="1">
      <c r="A45" s="430"/>
      <c r="B45" s="431"/>
      <c r="C45" s="432"/>
      <c r="D45" s="432"/>
      <c r="E45" s="432"/>
      <c r="F45" s="433"/>
      <c r="G45" s="432"/>
      <c r="H45" s="598"/>
      <c r="I45" s="599"/>
      <c r="J45" s="436"/>
      <c r="K45" s="432"/>
      <c r="L45" s="596"/>
      <c r="M45" s="436"/>
      <c r="N45" s="597"/>
      <c r="O45" s="596"/>
      <c r="P45" s="434"/>
      <c r="Q45" s="759"/>
      <c r="R45" s="2">
        <v>40891</v>
      </c>
      <c r="S45" s="747">
        <v>7103786.5099999998</v>
      </c>
      <c r="T45" s="960">
        <f>T44-S45</f>
        <v>300656067.27000016</v>
      </c>
      <c r="U45" s="16" t="s">
        <v>1186</v>
      </c>
      <c r="V45" s="1038"/>
      <c r="W45" s="235"/>
      <c r="X45" s="254"/>
      <c r="AA45" s="255"/>
    </row>
    <row r="46" spans="1:27" s="1299" customFormat="1" ht="29.25" customHeight="1">
      <c r="A46" s="430"/>
      <c r="B46" s="431"/>
      <c r="C46" s="432"/>
      <c r="D46" s="432"/>
      <c r="E46" s="432"/>
      <c r="F46" s="433"/>
      <c r="G46" s="432"/>
      <c r="H46" s="598"/>
      <c r="I46" s="599"/>
      <c r="J46" s="436"/>
      <c r="K46" s="432"/>
      <c r="L46" s="596"/>
      <c r="M46" s="436"/>
      <c r="N46" s="597"/>
      <c r="O46" s="596"/>
      <c r="P46" s="434"/>
      <c r="Q46" s="759"/>
      <c r="R46" s="2">
        <v>40925</v>
      </c>
      <c r="S46" s="747">
        <v>6577143.5300000003</v>
      </c>
      <c r="T46" s="960">
        <f>T45-S46</f>
        <v>294078923.74000019</v>
      </c>
      <c r="U46" s="16" t="s">
        <v>1186</v>
      </c>
      <c r="V46" s="1038"/>
      <c r="W46" s="235"/>
      <c r="X46" s="254"/>
      <c r="AA46" s="255"/>
    </row>
    <row r="47" spans="1:27" s="1299" customFormat="1" ht="29.25" customHeight="1">
      <c r="A47" s="430"/>
      <c r="B47" s="431"/>
      <c r="C47" s="432"/>
      <c r="D47" s="432"/>
      <c r="E47" s="432"/>
      <c r="F47" s="433"/>
      <c r="G47" s="432"/>
      <c r="H47" s="598"/>
      <c r="I47" s="599"/>
      <c r="J47" s="436"/>
      <c r="K47" s="432"/>
      <c r="L47" s="596"/>
      <c r="M47" s="436"/>
      <c r="N47" s="597"/>
      <c r="O47" s="596"/>
      <c r="P47" s="434"/>
      <c r="Q47" s="759"/>
      <c r="R47" s="2">
        <v>40953</v>
      </c>
      <c r="S47" s="747">
        <v>9610173.4199999999</v>
      </c>
      <c r="T47" s="960">
        <f>T46-S47</f>
        <v>284468750.32000017</v>
      </c>
      <c r="U47" s="16" t="s">
        <v>1186</v>
      </c>
      <c r="V47" s="1038"/>
      <c r="W47" s="235"/>
      <c r="X47" s="254"/>
      <c r="AA47" s="255"/>
    </row>
    <row r="48" spans="1:27" s="1299" customFormat="1" ht="29.25" customHeight="1">
      <c r="A48" s="430"/>
      <c r="B48" s="431"/>
      <c r="C48" s="432"/>
      <c r="D48" s="432"/>
      <c r="E48" s="432"/>
      <c r="F48" s="433"/>
      <c r="G48" s="432"/>
      <c r="H48" s="598"/>
      <c r="I48" s="599"/>
      <c r="J48" s="436"/>
      <c r="K48" s="432"/>
      <c r="L48" s="596"/>
      <c r="M48" s="436"/>
      <c r="N48" s="597"/>
      <c r="O48" s="596"/>
      <c r="P48" s="434"/>
      <c r="Q48" s="759"/>
      <c r="R48" s="1426">
        <v>40982</v>
      </c>
      <c r="S48" s="2155">
        <v>284468750.31999999</v>
      </c>
      <c r="T48" s="1972">
        <f>T47-S48</f>
        <v>0</v>
      </c>
      <c r="U48" s="2157" t="s">
        <v>1347</v>
      </c>
      <c r="V48" s="1250">
        <v>40997</v>
      </c>
      <c r="W48" s="1280" t="s">
        <v>1350</v>
      </c>
      <c r="X48" s="1347">
        <v>3434460.43</v>
      </c>
      <c r="AA48" s="255"/>
    </row>
    <row r="49" spans="1:27" s="1299" customFormat="1" ht="29.25" customHeight="1">
      <c r="A49" s="1213"/>
      <c r="B49" s="440"/>
      <c r="C49" s="441"/>
      <c r="D49" s="441"/>
      <c r="E49" s="441"/>
      <c r="F49" s="188"/>
      <c r="G49" s="441"/>
      <c r="H49" s="556"/>
      <c r="I49" s="443"/>
      <c r="J49" s="1214"/>
      <c r="K49" s="441"/>
      <c r="L49" s="596"/>
      <c r="M49" s="436"/>
      <c r="N49" s="597"/>
      <c r="O49" s="596"/>
      <c r="P49" s="434"/>
      <c r="Q49" s="759"/>
      <c r="R49" s="1427"/>
      <c r="S49" s="2156"/>
      <c r="T49" s="1974"/>
      <c r="U49" s="2158"/>
      <c r="V49" s="1250">
        <v>41130</v>
      </c>
      <c r="W49" s="1280" t="s">
        <v>1350</v>
      </c>
      <c r="X49" s="1347">
        <v>40556</v>
      </c>
      <c r="AA49" s="255"/>
    </row>
    <row r="50" spans="1:27" s="1306" customFormat="1" ht="29.25" customHeight="1">
      <c r="A50" s="1327">
        <v>1</v>
      </c>
      <c r="B50" s="1259">
        <v>40087</v>
      </c>
      <c r="C50" s="907" t="s">
        <v>1188</v>
      </c>
      <c r="D50" s="1279" t="s">
        <v>881</v>
      </c>
      <c r="E50" s="1327" t="s">
        <v>882</v>
      </c>
      <c r="F50" s="1309" t="s">
        <v>86</v>
      </c>
      <c r="G50" s="1279" t="s">
        <v>1187</v>
      </c>
      <c r="H50" s="1307">
        <v>1111111111.1099999</v>
      </c>
      <c r="I50" s="1255" t="s">
        <v>322</v>
      </c>
      <c r="J50" s="1202">
        <v>40259</v>
      </c>
      <c r="K50" s="1327">
        <v>6</v>
      </c>
      <c r="L50" s="1346">
        <v>1262037500</v>
      </c>
      <c r="M50" s="909">
        <v>40375</v>
      </c>
      <c r="N50" s="910"/>
      <c r="O50" s="908">
        <v>1149487000</v>
      </c>
      <c r="P50" s="1307"/>
      <c r="Q50" s="908"/>
      <c r="R50" s="1045">
        <v>41106</v>
      </c>
      <c r="S50" s="146">
        <v>62499687.5</v>
      </c>
      <c r="T50" s="815">
        <f>O50-S50</f>
        <v>1086987312.5</v>
      </c>
      <c r="U50" s="19" t="s">
        <v>2035</v>
      </c>
      <c r="V50" s="1038"/>
      <c r="W50" s="1"/>
      <c r="X50" s="28"/>
    </row>
    <row r="51" spans="1:27" s="1306" customFormat="1" ht="29.25" customHeight="1">
      <c r="A51" s="1333"/>
      <c r="B51" s="1260"/>
      <c r="C51" s="401"/>
      <c r="D51" s="1280"/>
      <c r="E51" s="1328"/>
      <c r="F51" s="1317"/>
      <c r="G51" s="1280"/>
      <c r="H51" s="244"/>
      <c r="I51" s="1256"/>
      <c r="J51" s="116"/>
      <c r="K51" s="1328"/>
      <c r="L51" s="1191"/>
      <c r="M51" s="422"/>
      <c r="N51" s="1201"/>
      <c r="O51" s="1191"/>
      <c r="P51" s="1308"/>
      <c r="Q51" s="1191"/>
      <c r="R51" s="1045">
        <v>41169</v>
      </c>
      <c r="S51" s="146">
        <v>152499237.5</v>
      </c>
      <c r="T51" s="815">
        <f>T50-S51</f>
        <v>934488075</v>
      </c>
      <c r="U51" s="19" t="s">
        <v>2035</v>
      </c>
      <c r="V51" s="1038"/>
      <c r="W51" s="1"/>
      <c r="X51" s="28"/>
    </row>
    <row r="52" spans="1:27" s="1306" customFormat="1" ht="29.25" customHeight="1">
      <c r="A52" s="1284">
        <v>2</v>
      </c>
      <c r="B52" s="1259">
        <v>40087</v>
      </c>
      <c r="C52" s="907" t="s">
        <v>1188</v>
      </c>
      <c r="D52" s="1279" t="s">
        <v>881</v>
      </c>
      <c r="E52" s="1327" t="s">
        <v>882</v>
      </c>
      <c r="F52" s="1309" t="s">
        <v>86</v>
      </c>
      <c r="G52" s="1279" t="s">
        <v>1186</v>
      </c>
      <c r="H52" s="36">
        <v>2222222222.2199998</v>
      </c>
      <c r="I52" s="1313" t="s">
        <v>322</v>
      </c>
      <c r="J52" s="1249">
        <v>40259</v>
      </c>
      <c r="K52" s="1327">
        <v>6</v>
      </c>
      <c r="L52" s="908">
        <v>2524075000</v>
      </c>
      <c r="M52" s="909">
        <v>40375</v>
      </c>
      <c r="N52" s="910"/>
      <c r="O52" s="908">
        <v>2298974000</v>
      </c>
      <c r="P52" s="1307"/>
      <c r="Q52" s="908"/>
      <c r="R52" s="107">
        <v>41086</v>
      </c>
      <c r="S52" s="146">
        <v>125000000</v>
      </c>
      <c r="T52" s="815">
        <f>O52-S52</f>
        <v>2173974000</v>
      </c>
      <c r="U52" s="16" t="s">
        <v>1186</v>
      </c>
      <c r="V52" s="1038"/>
      <c r="W52" s="1"/>
      <c r="X52" s="28"/>
    </row>
    <row r="53" spans="1:27" s="1306" customFormat="1" ht="29.25" customHeight="1">
      <c r="A53" s="1330"/>
      <c r="B53" s="1289"/>
      <c r="C53" s="1043"/>
      <c r="D53" s="396"/>
      <c r="E53" s="1336"/>
      <c r="F53" s="1315"/>
      <c r="G53" s="396"/>
      <c r="H53" s="1039"/>
      <c r="I53" s="1332"/>
      <c r="J53" s="1287"/>
      <c r="K53" s="1336"/>
      <c r="L53" s="1347"/>
      <c r="M53" s="422"/>
      <c r="N53" s="1201"/>
      <c r="O53" s="1191"/>
      <c r="P53" s="1308"/>
      <c r="Q53" s="1191"/>
      <c r="R53" s="1045">
        <v>41169</v>
      </c>
      <c r="S53" s="146">
        <v>305000000</v>
      </c>
      <c r="T53" s="815">
        <f>T52-S53</f>
        <v>1868974000</v>
      </c>
      <c r="U53" s="16" t="s">
        <v>1186</v>
      </c>
      <c r="V53" s="1038"/>
      <c r="W53" s="1"/>
      <c r="X53" s="28"/>
    </row>
    <row r="54" spans="1:27" s="1306" customFormat="1" ht="29.25" customHeight="1">
      <c r="A54" s="1284">
        <v>1</v>
      </c>
      <c r="B54" s="1259">
        <v>40088</v>
      </c>
      <c r="C54" s="907" t="s">
        <v>1189</v>
      </c>
      <c r="D54" s="1279" t="s">
        <v>881</v>
      </c>
      <c r="E54" s="1327" t="s">
        <v>882</v>
      </c>
      <c r="F54" s="1309" t="s">
        <v>86</v>
      </c>
      <c r="G54" s="1279" t="s">
        <v>1187</v>
      </c>
      <c r="H54" s="36">
        <v>1111111111.1099999</v>
      </c>
      <c r="I54" s="1313" t="s">
        <v>322</v>
      </c>
      <c r="J54" s="1249">
        <v>40259</v>
      </c>
      <c r="K54" s="1327">
        <v>6</v>
      </c>
      <c r="L54" s="400">
        <v>1244437500</v>
      </c>
      <c r="M54" s="402">
        <v>40375</v>
      </c>
      <c r="N54" s="403"/>
      <c r="O54" s="400">
        <v>1150423500</v>
      </c>
      <c r="P54" s="1318"/>
      <c r="Q54" s="404"/>
      <c r="R54" s="107">
        <v>40193</v>
      </c>
      <c r="S54" s="146">
        <v>44043.199999999997</v>
      </c>
      <c r="T54" s="1042">
        <f>O54-S54</f>
        <v>1150379456.8</v>
      </c>
      <c r="U54" s="19" t="s">
        <v>2035</v>
      </c>
      <c r="V54" s="1038"/>
      <c r="W54" s="1"/>
      <c r="X54" s="28"/>
    </row>
    <row r="55" spans="1:27" s="1306" customFormat="1" ht="29.25" customHeight="1">
      <c r="A55" s="1330"/>
      <c r="B55" s="1289"/>
      <c r="C55" s="1043"/>
      <c r="D55" s="396"/>
      <c r="E55" s="1336"/>
      <c r="F55" s="1315"/>
      <c r="G55" s="396"/>
      <c r="H55" s="1039"/>
      <c r="I55" s="1332"/>
      <c r="J55" s="1287"/>
      <c r="K55" s="1336"/>
      <c r="L55" s="400"/>
      <c r="M55" s="402"/>
      <c r="N55" s="403"/>
      <c r="O55" s="400"/>
      <c r="P55" s="1318"/>
      <c r="Q55" s="404"/>
      <c r="R55" s="107">
        <v>40588</v>
      </c>
      <c r="S55" s="146">
        <v>712284.33</v>
      </c>
      <c r="T55" s="1042">
        <f t="shared" ref="T55:T61" si="2">T54-S55</f>
        <v>1149667172.47</v>
      </c>
      <c r="U55" s="19" t="s">
        <v>2035</v>
      </c>
      <c r="V55" s="1038"/>
      <c r="W55" s="1"/>
      <c r="X55" s="28"/>
    </row>
    <row r="56" spans="1:27" s="1306" customFormat="1" ht="29.25" customHeight="1">
      <c r="A56" s="1330"/>
      <c r="B56" s="1289"/>
      <c r="C56" s="1043"/>
      <c r="D56" s="396"/>
      <c r="E56" s="1336"/>
      <c r="F56" s="1315"/>
      <c r="G56" s="396"/>
      <c r="H56" s="1039"/>
      <c r="I56" s="1332"/>
      <c r="J56" s="1287"/>
      <c r="K56" s="1336"/>
      <c r="L56" s="400"/>
      <c r="M56" s="402"/>
      <c r="N56" s="403"/>
      <c r="O56" s="400"/>
      <c r="P56" s="1318"/>
      <c r="Q56" s="404"/>
      <c r="R56" s="107">
        <v>40616</v>
      </c>
      <c r="S56" s="146">
        <v>6716327.1399999997</v>
      </c>
      <c r="T56" s="1042">
        <f t="shared" si="2"/>
        <v>1142950845.3299999</v>
      </c>
      <c r="U56" s="19" t="s">
        <v>2035</v>
      </c>
      <c r="V56" s="1038"/>
      <c r="W56" s="1"/>
      <c r="X56" s="28"/>
    </row>
    <row r="57" spans="1:27" s="1306" customFormat="1" ht="29.25" customHeight="1">
      <c r="A57" s="1330"/>
      <c r="B57" s="1289"/>
      <c r="C57" s="1043"/>
      <c r="D57" s="396"/>
      <c r="E57" s="1336"/>
      <c r="F57" s="1315"/>
      <c r="G57" s="396"/>
      <c r="H57" s="1039"/>
      <c r="I57" s="1332"/>
      <c r="J57" s="1287"/>
      <c r="K57" s="1336"/>
      <c r="L57" s="400"/>
      <c r="M57" s="402"/>
      <c r="N57" s="403"/>
      <c r="O57" s="400"/>
      <c r="P57" s="1318"/>
      <c r="Q57" s="404"/>
      <c r="R57" s="107">
        <v>40647</v>
      </c>
      <c r="S57" s="146">
        <v>7118388.4299999997</v>
      </c>
      <c r="T57" s="1042">
        <f t="shared" si="2"/>
        <v>1135832456.8999999</v>
      </c>
      <c r="U57" s="19" t="s">
        <v>2035</v>
      </c>
      <c r="V57" s="1038"/>
      <c r="W57" s="1"/>
      <c r="X57" s="28"/>
    </row>
    <row r="58" spans="1:27" s="1306" customFormat="1" ht="29.25" customHeight="1">
      <c r="A58" s="1330"/>
      <c r="B58" s="1289"/>
      <c r="C58" s="1043"/>
      <c r="D58" s="396"/>
      <c r="E58" s="1336"/>
      <c r="F58" s="1315"/>
      <c r="G58" s="396"/>
      <c r="H58" s="1039"/>
      <c r="I58" s="1332"/>
      <c r="J58" s="1287"/>
      <c r="K58" s="1336"/>
      <c r="L58" s="400"/>
      <c r="M58" s="402"/>
      <c r="N58" s="403"/>
      <c r="O58" s="400"/>
      <c r="P58" s="1318"/>
      <c r="Q58" s="404"/>
      <c r="R58" s="107">
        <v>41043</v>
      </c>
      <c r="S58" s="146">
        <v>39999800</v>
      </c>
      <c r="T58" s="1042">
        <f t="shared" si="2"/>
        <v>1095832656.8999999</v>
      </c>
      <c r="U58" s="19" t="s">
        <v>2035</v>
      </c>
      <c r="V58" s="1038"/>
      <c r="W58" s="1"/>
      <c r="X58" s="28"/>
    </row>
    <row r="59" spans="1:27" s="1306" customFormat="1" ht="29.25" customHeight="1">
      <c r="A59" s="1330"/>
      <c r="B59" s="1289"/>
      <c r="C59" s="1043"/>
      <c r="D59" s="396"/>
      <c r="E59" s="1336"/>
      <c r="F59" s="1315"/>
      <c r="G59" s="396"/>
      <c r="H59" s="1039"/>
      <c r="I59" s="1332"/>
      <c r="J59" s="1287"/>
      <c r="K59" s="1336"/>
      <c r="L59" s="400"/>
      <c r="M59" s="402"/>
      <c r="N59" s="403"/>
      <c r="O59" s="400"/>
      <c r="P59" s="1318"/>
      <c r="Q59" s="404"/>
      <c r="R59" s="107">
        <v>41074</v>
      </c>
      <c r="S59" s="146">
        <v>287098564.5</v>
      </c>
      <c r="T59" s="1042">
        <f t="shared" si="2"/>
        <v>808734092.39999986</v>
      </c>
      <c r="U59" s="19" t="s">
        <v>2035</v>
      </c>
      <c r="V59" s="1038"/>
      <c r="W59" s="1"/>
      <c r="X59" s="28"/>
    </row>
    <row r="60" spans="1:27" s="1306" customFormat="1" ht="29.25" customHeight="1">
      <c r="A60" s="1330"/>
      <c r="B60" s="1289"/>
      <c r="C60" s="1043"/>
      <c r="D60" s="396"/>
      <c r="E60" s="1336"/>
      <c r="F60" s="1315"/>
      <c r="G60" s="396"/>
      <c r="H60" s="1039"/>
      <c r="I60" s="1332"/>
      <c r="J60" s="1287"/>
      <c r="K60" s="1336"/>
      <c r="L60" s="400"/>
      <c r="M60" s="402"/>
      <c r="N60" s="403"/>
      <c r="O60" s="400"/>
      <c r="P60" s="1318"/>
      <c r="Q60" s="404"/>
      <c r="R60" s="107">
        <v>41106</v>
      </c>
      <c r="S60" s="146">
        <v>68749656.25</v>
      </c>
      <c r="T60" s="1042">
        <f t="shared" si="2"/>
        <v>739984436.14999986</v>
      </c>
      <c r="U60" s="19" t="s">
        <v>2035</v>
      </c>
      <c r="V60" s="1038"/>
      <c r="W60" s="1"/>
      <c r="X60" s="28"/>
    </row>
    <row r="61" spans="1:27" s="1306" customFormat="1" ht="29.25" customHeight="1">
      <c r="A61" s="1330"/>
      <c r="B61" s="1289"/>
      <c r="C61" s="1043"/>
      <c r="D61" s="396"/>
      <c r="E61" s="1336"/>
      <c r="F61" s="1315"/>
      <c r="G61" s="396"/>
      <c r="H61" s="1039"/>
      <c r="I61" s="1332"/>
      <c r="J61" s="1287"/>
      <c r="K61" s="1336"/>
      <c r="L61" s="400"/>
      <c r="M61" s="402"/>
      <c r="N61" s="403"/>
      <c r="O61" s="400"/>
      <c r="P61" s="1318"/>
      <c r="Q61" s="404"/>
      <c r="R61" s="107">
        <v>41135</v>
      </c>
      <c r="S61" s="146">
        <v>361248193.75</v>
      </c>
      <c r="T61" s="1042">
        <f t="shared" si="2"/>
        <v>378736242.39999986</v>
      </c>
      <c r="U61" s="19" t="s">
        <v>2035</v>
      </c>
      <c r="V61" s="1038"/>
      <c r="W61" s="1"/>
      <c r="X61" s="28"/>
    </row>
    <row r="62" spans="1:27" s="1306" customFormat="1" ht="29.25" customHeight="1">
      <c r="A62" s="1330"/>
      <c r="B62" s="1289"/>
      <c r="C62" s="1043"/>
      <c r="D62" s="396"/>
      <c r="E62" s="1336"/>
      <c r="F62" s="1315"/>
      <c r="G62" s="396"/>
      <c r="H62" s="1039"/>
      <c r="I62" s="1332"/>
      <c r="J62" s="1287"/>
      <c r="K62" s="1336"/>
      <c r="L62" s="400"/>
      <c r="M62" s="402"/>
      <c r="N62" s="403"/>
      <c r="O62" s="400"/>
      <c r="P62" s="1318"/>
      <c r="Q62" s="404"/>
      <c r="R62" s="1426">
        <v>41151</v>
      </c>
      <c r="S62" s="2149">
        <v>292454479.89999998</v>
      </c>
      <c r="T62" s="2150">
        <f>T61-S62</f>
        <v>86281762.499999881</v>
      </c>
      <c r="U62" s="2152" t="s">
        <v>2035</v>
      </c>
      <c r="V62" s="2">
        <v>41151</v>
      </c>
      <c r="W62" s="1218" t="s">
        <v>2143</v>
      </c>
      <c r="X62" s="1219">
        <v>75278663.969999999</v>
      </c>
    </row>
    <row r="63" spans="1:27" s="1306" customFormat="1" ht="29.25" customHeight="1">
      <c r="A63" s="1330"/>
      <c r="B63" s="1289"/>
      <c r="C63" s="1043"/>
      <c r="D63" s="396"/>
      <c r="E63" s="1336"/>
      <c r="F63" s="1315"/>
      <c r="G63" s="396"/>
      <c r="H63" s="1039"/>
      <c r="I63" s="1332"/>
      <c r="J63" s="1287"/>
      <c r="K63" s="1336"/>
      <c r="L63" s="400"/>
      <c r="M63" s="402"/>
      <c r="N63" s="403"/>
      <c r="O63" s="400"/>
      <c r="P63" s="1318"/>
      <c r="Q63" s="404"/>
      <c r="R63" s="1427"/>
      <c r="S63" s="1724"/>
      <c r="T63" s="2151"/>
      <c r="U63" s="2138"/>
      <c r="V63" s="2">
        <v>41164</v>
      </c>
      <c r="W63" s="1218" t="s">
        <v>2143</v>
      </c>
      <c r="X63" s="1219">
        <v>79071633.069999993</v>
      </c>
    </row>
    <row r="64" spans="1:27" s="1306" customFormat="1" ht="29.25" customHeight="1">
      <c r="A64" s="1284">
        <v>2</v>
      </c>
      <c r="B64" s="1259">
        <v>40088</v>
      </c>
      <c r="C64" s="907" t="s">
        <v>1189</v>
      </c>
      <c r="D64" s="1279" t="s">
        <v>881</v>
      </c>
      <c r="E64" s="1327" t="s">
        <v>882</v>
      </c>
      <c r="F64" s="1309" t="s">
        <v>86</v>
      </c>
      <c r="G64" s="1279" t="s">
        <v>1186</v>
      </c>
      <c r="H64" s="36">
        <v>2222222222.2199998</v>
      </c>
      <c r="I64" s="1313" t="s">
        <v>322</v>
      </c>
      <c r="J64" s="1249">
        <v>40259</v>
      </c>
      <c r="K64" s="1327">
        <v>6</v>
      </c>
      <c r="L64" s="908">
        <v>2488875000</v>
      </c>
      <c r="M64" s="909">
        <v>40375</v>
      </c>
      <c r="N64" s="910"/>
      <c r="O64" s="908">
        <v>2300847000</v>
      </c>
      <c r="P64" s="1257">
        <v>12</v>
      </c>
      <c r="Q64" s="911">
        <v>2128000000</v>
      </c>
      <c r="R64" s="107">
        <v>40679</v>
      </c>
      <c r="S64" s="146">
        <v>30244574.539999999</v>
      </c>
      <c r="T64" s="815">
        <f>Q64-S64</f>
        <v>2097755425.46</v>
      </c>
      <c r="U64" s="16" t="s">
        <v>1186</v>
      </c>
      <c r="V64" s="1038"/>
      <c r="W64" s="1"/>
      <c r="X64" s="28"/>
      <c r="AA64" s="18"/>
    </row>
    <row r="65" spans="1:27" s="1306" customFormat="1" ht="29.25" customHeight="1">
      <c r="A65" s="1330"/>
      <c r="B65" s="1289"/>
      <c r="C65" s="1043"/>
      <c r="D65" s="396"/>
      <c r="E65" s="1336"/>
      <c r="F65" s="1315"/>
      <c r="G65" s="396"/>
      <c r="H65" s="1039"/>
      <c r="I65" s="1332"/>
      <c r="J65" s="1287"/>
      <c r="K65" s="1336"/>
      <c r="L65" s="400"/>
      <c r="M65" s="402"/>
      <c r="N65" s="403"/>
      <c r="O65" s="400"/>
      <c r="P65" s="1318"/>
      <c r="Q65" s="276"/>
      <c r="R65" s="107">
        <v>40708</v>
      </c>
      <c r="S65" s="146">
        <v>88086.85</v>
      </c>
      <c r="T65" s="815">
        <f t="shared" ref="T65:T73" si="3">T64-S65</f>
        <v>2097667338.6100001</v>
      </c>
      <c r="U65" s="16" t="s">
        <v>1186</v>
      </c>
      <c r="V65" s="1038"/>
      <c r="W65" s="1"/>
      <c r="X65" s="28"/>
      <c r="AA65" s="18"/>
    </row>
    <row r="66" spans="1:27" s="1306" customFormat="1" ht="29.25" customHeight="1">
      <c r="A66" s="1330"/>
      <c r="B66" s="1289"/>
      <c r="C66" s="1043"/>
      <c r="D66" s="396"/>
      <c r="E66" s="1336"/>
      <c r="F66" s="1315"/>
      <c r="G66" s="396"/>
      <c r="H66" s="1039"/>
      <c r="I66" s="1332"/>
      <c r="J66" s="1287"/>
      <c r="K66" s="1336"/>
      <c r="L66" s="400"/>
      <c r="M66" s="402"/>
      <c r="N66" s="403"/>
      <c r="O66" s="400"/>
      <c r="P66" s="1318"/>
      <c r="Q66" s="276"/>
      <c r="R66" s="107">
        <v>41032</v>
      </c>
      <c r="S66" s="146">
        <v>80000000</v>
      </c>
      <c r="T66" s="815">
        <f t="shared" si="3"/>
        <v>2017667338.6100001</v>
      </c>
      <c r="U66" s="16" t="s">
        <v>1186</v>
      </c>
      <c r="V66" s="1038"/>
      <c r="W66" s="1"/>
      <c r="X66" s="28"/>
      <c r="AA66" s="18"/>
    </row>
    <row r="67" spans="1:27" s="1306" customFormat="1" ht="29.25" customHeight="1">
      <c r="A67" s="1330"/>
      <c r="B67" s="1289"/>
      <c r="C67" s="1043"/>
      <c r="D67" s="396"/>
      <c r="E67" s="1336"/>
      <c r="F67" s="1315"/>
      <c r="G67" s="396"/>
      <c r="H67" s="1039"/>
      <c r="I67" s="1332"/>
      <c r="J67" s="1287"/>
      <c r="K67" s="1336"/>
      <c r="L67" s="400"/>
      <c r="M67" s="402"/>
      <c r="N67" s="403"/>
      <c r="O67" s="400"/>
      <c r="P67" s="1318"/>
      <c r="Q67" s="276"/>
      <c r="R67" s="107">
        <v>41043</v>
      </c>
      <c r="S67" s="146">
        <v>30000000</v>
      </c>
      <c r="T67" s="815">
        <f t="shared" si="3"/>
        <v>1987667338.6100001</v>
      </c>
      <c r="U67" s="16" t="s">
        <v>1186</v>
      </c>
      <c r="V67" s="1038"/>
      <c r="W67" s="1"/>
      <c r="X67" s="28"/>
      <c r="AA67" s="18"/>
    </row>
    <row r="68" spans="1:27" s="1306" customFormat="1" ht="29.25" customHeight="1">
      <c r="A68" s="1330"/>
      <c r="B68" s="1289"/>
      <c r="C68" s="1043"/>
      <c r="D68" s="396"/>
      <c r="E68" s="1336"/>
      <c r="F68" s="1315"/>
      <c r="G68" s="396"/>
      <c r="H68" s="1039"/>
      <c r="I68" s="1332"/>
      <c r="J68" s="1287"/>
      <c r="K68" s="1336"/>
      <c r="L68" s="400"/>
      <c r="M68" s="402"/>
      <c r="N68" s="403"/>
      <c r="O68" s="400"/>
      <c r="P68" s="1318"/>
      <c r="Q68" s="276"/>
      <c r="R68" s="107">
        <v>41052</v>
      </c>
      <c r="S68" s="146">
        <v>500000000</v>
      </c>
      <c r="T68" s="815">
        <f t="shared" si="3"/>
        <v>1487667338.6100001</v>
      </c>
      <c r="U68" s="16" t="s">
        <v>1186</v>
      </c>
      <c r="V68" s="1038"/>
      <c r="W68" s="1"/>
      <c r="X68" s="28"/>
      <c r="AA68" s="18"/>
    </row>
    <row r="69" spans="1:27" s="1306" customFormat="1" ht="29.25" customHeight="1">
      <c r="A69" s="1330"/>
      <c r="B69" s="1289"/>
      <c r="C69" s="1043"/>
      <c r="D69" s="396"/>
      <c r="E69" s="1336"/>
      <c r="F69" s="1315"/>
      <c r="G69" s="396"/>
      <c r="H69" s="1039"/>
      <c r="I69" s="1332"/>
      <c r="J69" s="1287"/>
      <c r="K69" s="1336"/>
      <c r="L69" s="400"/>
      <c r="M69" s="402"/>
      <c r="N69" s="403"/>
      <c r="O69" s="400"/>
      <c r="P69" s="1318"/>
      <c r="Q69" s="276"/>
      <c r="R69" s="107">
        <v>41074</v>
      </c>
      <c r="S69" s="146">
        <v>44200000</v>
      </c>
      <c r="T69" s="815">
        <f t="shared" si="3"/>
        <v>1443467338.6100001</v>
      </c>
      <c r="U69" s="16" t="s">
        <v>1186</v>
      </c>
      <c r="V69" s="1038"/>
      <c r="W69" s="1"/>
      <c r="X69" s="28"/>
      <c r="AA69" s="18"/>
    </row>
    <row r="70" spans="1:27" s="1306" customFormat="1" ht="29.25" customHeight="1">
      <c r="A70" s="1330"/>
      <c r="B70" s="1289"/>
      <c r="C70" s="1043"/>
      <c r="D70" s="396"/>
      <c r="E70" s="1336"/>
      <c r="F70" s="1315"/>
      <c r="G70" s="396"/>
      <c r="H70" s="1039"/>
      <c r="I70" s="1332"/>
      <c r="J70" s="1287"/>
      <c r="K70" s="1336"/>
      <c r="L70" s="400"/>
      <c r="M70" s="402"/>
      <c r="N70" s="403"/>
      <c r="O70" s="400"/>
      <c r="P70" s="1318"/>
      <c r="Q70" s="276"/>
      <c r="R70" s="107">
        <v>41085</v>
      </c>
      <c r="S70" s="146">
        <v>120000000</v>
      </c>
      <c r="T70" s="815">
        <f t="shared" si="3"/>
        <v>1323467338.6100001</v>
      </c>
      <c r="U70" s="16" t="s">
        <v>1186</v>
      </c>
      <c r="V70" s="1038"/>
      <c r="W70" s="1"/>
      <c r="X70" s="28"/>
      <c r="AA70" s="18"/>
    </row>
    <row r="71" spans="1:27" s="1306" customFormat="1" ht="29.25" customHeight="1">
      <c r="A71" s="1330"/>
      <c r="B71" s="1289"/>
      <c r="C71" s="1043"/>
      <c r="D71" s="396"/>
      <c r="E71" s="1336"/>
      <c r="F71" s="1315"/>
      <c r="G71" s="396"/>
      <c r="H71" s="1039"/>
      <c r="I71" s="1332"/>
      <c r="J71" s="1287"/>
      <c r="K71" s="1336"/>
      <c r="L71" s="400"/>
      <c r="M71" s="402"/>
      <c r="N71" s="403"/>
      <c r="O71" s="400"/>
      <c r="P71" s="1318"/>
      <c r="Q71" s="276"/>
      <c r="R71" s="107">
        <v>41106</v>
      </c>
      <c r="S71" s="146">
        <v>17500000</v>
      </c>
      <c r="T71" s="815">
        <f t="shared" si="3"/>
        <v>1305967338.6100001</v>
      </c>
      <c r="U71" s="16" t="s">
        <v>1186</v>
      </c>
      <c r="V71" s="1038"/>
      <c r="W71" s="1"/>
      <c r="X71" s="28"/>
      <c r="AA71" s="18"/>
    </row>
    <row r="72" spans="1:27" s="1306" customFormat="1" ht="29.25" customHeight="1">
      <c r="A72" s="1330"/>
      <c r="B72" s="1289"/>
      <c r="C72" s="1043"/>
      <c r="D72" s="396"/>
      <c r="E72" s="1336"/>
      <c r="F72" s="1315"/>
      <c r="G72" s="396"/>
      <c r="H72" s="1039"/>
      <c r="I72" s="1332"/>
      <c r="J72" s="1287"/>
      <c r="K72" s="1336"/>
      <c r="L72" s="400"/>
      <c r="M72" s="402"/>
      <c r="N72" s="403"/>
      <c r="O72" s="400"/>
      <c r="P72" s="1318"/>
      <c r="Q72" s="276"/>
      <c r="R72" s="107">
        <v>41117</v>
      </c>
      <c r="S72" s="146">
        <v>450000000</v>
      </c>
      <c r="T72" s="815">
        <f t="shared" si="3"/>
        <v>855967338.61000013</v>
      </c>
      <c r="U72" s="16" t="s">
        <v>1186</v>
      </c>
      <c r="V72" s="1038"/>
      <c r="W72" s="1"/>
      <c r="X72" s="28"/>
      <c r="AA72" s="18"/>
    </row>
    <row r="73" spans="1:27" s="1306" customFormat="1" ht="29.25" customHeight="1">
      <c r="A73" s="1330"/>
      <c r="B73" s="1289"/>
      <c r="C73" s="1043"/>
      <c r="D73" s="396"/>
      <c r="E73" s="1336"/>
      <c r="F73" s="1315"/>
      <c r="G73" s="396"/>
      <c r="H73" s="1039"/>
      <c r="I73" s="1332"/>
      <c r="J73" s="1287"/>
      <c r="K73" s="1336"/>
      <c r="L73" s="400"/>
      <c r="M73" s="402"/>
      <c r="N73" s="403"/>
      <c r="O73" s="400"/>
      <c r="P73" s="1318"/>
      <c r="Q73" s="276"/>
      <c r="R73" s="107">
        <v>41135</v>
      </c>
      <c r="S73" s="146">
        <v>272500000</v>
      </c>
      <c r="T73" s="815">
        <f t="shared" si="3"/>
        <v>583467338.61000013</v>
      </c>
      <c r="U73" s="16" t="s">
        <v>1186</v>
      </c>
      <c r="V73" s="1038"/>
      <c r="W73" s="1"/>
      <c r="X73" s="28"/>
      <c r="AA73" s="18"/>
    </row>
    <row r="74" spans="1:27" s="1306" customFormat="1" ht="29.25" customHeight="1">
      <c r="A74" s="1285"/>
      <c r="B74" s="1260"/>
      <c r="C74" s="401"/>
      <c r="D74" s="1280"/>
      <c r="E74" s="1328"/>
      <c r="F74" s="1317"/>
      <c r="G74" s="1280"/>
      <c r="H74" s="244"/>
      <c r="I74" s="1314"/>
      <c r="J74" s="1250"/>
      <c r="K74" s="1328"/>
      <c r="L74" s="1191"/>
      <c r="M74" s="402"/>
      <c r="N74" s="403"/>
      <c r="O74" s="400"/>
      <c r="P74" s="1318"/>
      <c r="Q74" s="276"/>
      <c r="R74" s="107">
        <v>41143</v>
      </c>
      <c r="S74" s="146">
        <v>583467338.61000001</v>
      </c>
      <c r="T74" s="815">
        <f>T73-S74</f>
        <v>0</v>
      </c>
      <c r="U74" s="16" t="s">
        <v>1186</v>
      </c>
      <c r="V74" s="1038"/>
      <c r="W74" s="1"/>
      <c r="X74" s="28"/>
      <c r="AA74" s="18"/>
    </row>
    <row r="75" spans="1:27" s="1306" customFormat="1" ht="29.25" customHeight="1">
      <c r="A75" s="1284">
        <v>1</v>
      </c>
      <c r="B75" s="1259">
        <v>40088</v>
      </c>
      <c r="C75" s="907" t="s">
        <v>1196</v>
      </c>
      <c r="D75" s="1279" t="s">
        <v>881</v>
      </c>
      <c r="E75" s="1327" t="s">
        <v>882</v>
      </c>
      <c r="F75" s="1309" t="s">
        <v>86</v>
      </c>
      <c r="G75" s="1279" t="s">
        <v>1187</v>
      </c>
      <c r="H75" s="1039">
        <v>1111111111.1099999</v>
      </c>
      <c r="I75" s="1313" t="s">
        <v>322</v>
      </c>
      <c r="J75" s="1249">
        <v>40259</v>
      </c>
      <c r="K75" s="1327">
        <v>6</v>
      </c>
      <c r="L75" s="908">
        <v>1244437500</v>
      </c>
      <c r="M75" s="909">
        <v>40375</v>
      </c>
      <c r="N75" s="910"/>
      <c r="O75" s="908">
        <v>694980000</v>
      </c>
      <c r="P75" s="1307"/>
      <c r="Q75" s="911"/>
      <c r="R75" s="107">
        <v>41135</v>
      </c>
      <c r="S75" s="146">
        <v>90269076.359999999</v>
      </c>
      <c r="T75" s="815">
        <f>O75-S75</f>
        <v>604710923.63999999</v>
      </c>
      <c r="U75" s="19" t="s">
        <v>2035</v>
      </c>
      <c r="V75" s="1038"/>
      <c r="W75" s="1"/>
      <c r="X75" s="28"/>
    </row>
    <row r="76" spans="1:27" s="1306" customFormat="1" ht="29.25" customHeight="1">
      <c r="A76" s="1285"/>
      <c r="B76" s="1260"/>
      <c r="C76" s="401"/>
      <c r="D76" s="1280"/>
      <c r="E76" s="1328"/>
      <c r="F76" s="1317"/>
      <c r="G76" s="1280"/>
      <c r="H76" s="244"/>
      <c r="I76" s="1314"/>
      <c r="J76" s="1250"/>
      <c r="K76" s="1328"/>
      <c r="L76" s="1191"/>
      <c r="M76" s="422"/>
      <c r="N76" s="1201"/>
      <c r="O76" s="1191"/>
      <c r="P76" s="1308"/>
      <c r="Q76" s="1191"/>
      <c r="R76" s="107">
        <v>41169</v>
      </c>
      <c r="S76" s="146">
        <v>8833632.0700000003</v>
      </c>
      <c r="T76" s="815">
        <f>T75-S76</f>
        <v>595877291.56999993</v>
      </c>
      <c r="U76" s="19" t="s">
        <v>2035</v>
      </c>
      <c r="V76" s="1038"/>
      <c r="W76" s="1"/>
      <c r="X76" s="28"/>
    </row>
    <row r="77" spans="1:27" s="1306" customFormat="1" ht="29.25" customHeight="1">
      <c r="A77" s="1284">
        <v>2</v>
      </c>
      <c r="B77" s="1259">
        <v>40088</v>
      </c>
      <c r="C77" s="907" t="s">
        <v>1196</v>
      </c>
      <c r="D77" s="1279" t="s">
        <v>881</v>
      </c>
      <c r="E77" s="1327" t="s">
        <v>882</v>
      </c>
      <c r="F77" s="1309" t="s">
        <v>86</v>
      </c>
      <c r="G77" s="1279" t="s">
        <v>1186</v>
      </c>
      <c r="H77" s="36">
        <v>2222222222.2199998</v>
      </c>
      <c r="I77" s="1313" t="s">
        <v>322</v>
      </c>
      <c r="J77" s="1249">
        <v>40259</v>
      </c>
      <c r="K77" s="1327">
        <v>6</v>
      </c>
      <c r="L77" s="908">
        <v>2488875000</v>
      </c>
      <c r="M77" s="909">
        <v>40375</v>
      </c>
      <c r="N77" s="910"/>
      <c r="O77" s="908">
        <v>1389960000</v>
      </c>
      <c r="P77" s="1307"/>
      <c r="Q77" s="911"/>
      <c r="R77" s="107">
        <v>41121</v>
      </c>
      <c r="S77" s="146">
        <v>175000000</v>
      </c>
      <c r="T77" s="815">
        <f>O77-S77</f>
        <v>1214960000</v>
      </c>
      <c r="U77" s="16" t="s">
        <v>1186</v>
      </c>
      <c r="V77" s="1038"/>
      <c r="W77" s="1"/>
      <c r="X77" s="28"/>
    </row>
    <row r="78" spans="1:27" s="1306" customFormat="1" ht="29.25" customHeight="1">
      <c r="A78" s="1330"/>
      <c r="B78" s="1289"/>
      <c r="C78" s="1043"/>
      <c r="D78" s="396"/>
      <c r="E78" s="1336"/>
      <c r="F78" s="1315"/>
      <c r="G78" s="396"/>
      <c r="H78" s="1039"/>
      <c r="I78" s="1332"/>
      <c r="J78" s="1287"/>
      <c r="K78" s="1336"/>
      <c r="L78" s="400"/>
      <c r="M78" s="402"/>
      <c r="N78" s="403"/>
      <c r="O78" s="400"/>
      <c r="P78" s="1318"/>
      <c r="Q78" s="400"/>
      <c r="R78" s="107">
        <v>41135</v>
      </c>
      <c r="S78" s="146">
        <v>5539055.4100000001</v>
      </c>
      <c r="T78" s="815">
        <f>T77-S78</f>
        <v>1209420944.5899999</v>
      </c>
      <c r="U78" s="16" t="s">
        <v>1186</v>
      </c>
      <c r="V78" s="1038"/>
      <c r="W78" s="1"/>
      <c r="X78" s="28"/>
    </row>
    <row r="79" spans="1:27" s="1306" customFormat="1" ht="29.25" customHeight="1">
      <c r="A79" s="1330"/>
      <c r="B79" s="1289"/>
      <c r="C79" s="1043"/>
      <c r="D79" s="396"/>
      <c r="E79" s="1336"/>
      <c r="F79" s="1315"/>
      <c r="G79" s="396"/>
      <c r="H79" s="1039"/>
      <c r="I79" s="1332"/>
      <c r="J79" s="1287"/>
      <c r="K79" s="1336"/>
      <c r="L79" s="400"/>
      <c r="M79" s="402"/>
      <c r="N79" s="403"/>
      <c r="O79" s="400"/>
      <c r="P79" s="1318"/>
      <c r="Q79" s="400"/>
      <c r="R79" s="107">
        <v>41152</v>
      </c>
      <c r="S79" s="146">
        <v>16000000</v>
      </c>
      <c r="T79" s="815">
        <f>T78-S79</f>
        <v>1193420944.5899999</v>
      </c>
      <c r="U79" s="16" t="s">
        <v>1186</v>
      </c>
      <c r="V79" s="1038"/>
      <c r="W79" s="1"/>
      <c r="X79" s="28"/>
    </row>
    <row r="80" spans="1:27" s="1306" customFormat="1" ht="29.25" customHeight="1">
      <c r="A80" s="1330"/>
      <c r="B80" s="1289"/>
      <c r="C80" s="1043"/>
      <c r="D80" s="396"/>
      <c r="E80" s="1336"/>
      <c r="F80" s="1315"/>
      <c r="G80" s="396"/>
      <c r="H80" s="1039"/>
      <c r="I80" s="1332"/>
      <c r="J80" s="1287"/>
      <c r="K80" s="1336"/>
      <c r="L80" s="400"/>
      <c r="M80" s="422"/>
      <c r="N80" s="1201"/>
      <c r="O80" s="1191"/>
      <c r="P80" s="1308"/>
      <c r="Q80" s="1191"/>
      <c r="R80" s="107">
        <v>41169</v>
      </c>
      <c r="S80" s="146">
        <v>1667352.47</v>
      </c>
      <c r="T80" s="815">
        <f>T79-S80</f>
        <v>1191753592.1199999</v>
      </c>
      <c r="U80" s="16" t="s">
        <v>1186</v>
      </c>
      <c r="V80" s="1038"/>
      <c r="W80" s="1"/>
      <c r="X80" s="28"/>
    </row>
    <row r="81" spans="1:24" s="1306" customFormat="1" ht="29.25" customHeight="1">
      <c r="A81" s="1284">
        <v>1</v>
      </c>
      <c r="B81" s="1259">
        <v>40116</v>
      </c>
      <c r="C81" s="1008" t="s">
        <v>1261</v>
      </c>
      <c r="D81" s="1279" t="s">
        <v>881</v>
      </c>
      <c r="E81" s="1327" t="s">
        <v>882</v>
      </c>
      <c r="F81" s="1309" t="s">
        <v>86</v>
      </c>
      <c r="G81" s="1279" t="s">
        <v>1187</v>
      </c>
      <c r="H81" s="36">
        <v>1111111111.1099999</v>
      </c>
      <c r="I81" s="1313" t="s">
        <v>322</v>
      </c>
      <c r="J81" s="1249">
        <v>40259</v>
      </c>
      <c r="K81" s="1327">
        <v>6</v>
      </c>
      <c r="L81" s="908">
        <v>1271337500</v>
      </c>
      <c r="M81" s="402">
        <v>40375</v>
      </c>
      <c r="N81" s="403"/>
      <c r="O81" s="400">
        <v>1243275000</v>
      </c>
      <c r="P81" s="1318"/>
      <c r="Q81" s="404"/>
      <c r="R81" s="107">
        <v>40953</v>
      </c>
      <c r="S81" s="146">
        <v>87099564.5</v>
      </c>
      <c r="T81" s="815">
        <f>O81-S81</f>
        <v>1156175435.5</v>
      </c>
      <c r="U81" s="19" t="s">
        <v>2035</v>
      </c>
      <c r="V81" s="1038"/>
      <c r="W81" s="1"/>
      <c r="X81" s="28"/>
    </row>
    <row r="82" spans="1:24" s="1306" customFormat="1" ht="29.25" customHeight="1">
      <c r="A82" s="1330"/>
      <c r="B82" s="1289"/>
      <c r="C82" s="1044"/>
      <c r="D82" s="396"/>
      <c r="E82" s="1336"/>
      <c r="F82" s="1315"/>
      <c r="G82" s="396"/>
      <c r="H82" s="1039"/>
      <c r="I82" s="1332"/>
      <c r="J82" s="1287"/>
      <c r="K82" s="1336"/>
      <c r="L82" s="400"/>
      <c r="M82" s="402"/>
      <c r="N82" s="403"/>
      <c r="O82" s="400"/>
      <c r="P82" s="1318"/>
      <c r="Q82" s="404"/>
      <c r="R82" s="107">
        <v>40982</v>
      </c>
      <c r="S82" s="146">
        <v>99462002.689999998</v>
      </c>
      <c r="T82" s="815">
        <f>T81-S82</f>
        <v>1056713432.8099999</v>
      </c>
      <c r="U82" s="19" t="s">
        <v>2035</v>
      </c>
      <c r="V82" s="1038"/>
      <c r="W82" s="1"/>
      <c r="X82" s="28"/>
    </row>
    <row r="83" spans="1:24" s="1306" customFormat="1" ht="29.25" customHeight="1">
      <c r="A83" s="1330"/>
      <c r="B83" s="1289"/>
      <c r="C83" s="1044"/>
      <c r="D83" s="396"/>
      <c r="E83" s="1336"/>
      <c r="F83" s="1315"/>
      <c r="G83" s="396"/>
      <c r="H83" s="1039"/>
      <c r="I83" s="1332"/>
      <c r="J83" s="1287"/>
      <c r="K83" s="1336"/>
      <c r="L83" s="400"/>
      <c r="M83" s="402"/>
      <c r="N83" s="403"/>
      <c r="O83" s="400"/>
      <c r="P83" s="1318"/>
      <c r="Q83" s="404"/>
      <c r="R83" s="107">
        <v>41043</v>
      </c>
      <c r="S83" s="146">
        <v>74999625</v>
      </c>
      <c r="T83" s="815">
        <f>T82-S83</f>
        <v>981713807.80999994</v>
      </c>
      <c r="U83" s="19" t="s">
        <v>2035</v>
      </c>
      <c r="V83" s="1038"/>
      <c r="W83" s="1"/>
      <c r="X83" s="28"/>
    </row>
    <row r="84" spans="1:24" s="1306" customFormat="1" ht="29.25" customHeight="1">
      <c r="A84" s="1330"/>
      <c r="B84" s="1289"/>
      <c r="C84" s="1044"/>
      <c r="D84" s="396"/>
      <c r="E84" s="1336"/>
      <c r="F84" s="1315"/>
      <c r="G84" s="396"/>
      <c r="H84" s="1039"/>
      <c r="I84" s="1332"/>
      <c r="J84" s="1287"/>
      <c r="K84" s="1336"/>
      <c r="L84" s="400"/>
      <c r="M84" s="402"/>
      <c r="N84" s="403"/>
      <c r="O84" s="400"/>
      <c r="P84" s="1318"/>
      <c r="Q84" s="404"/>
      <c r="R84" s="107">
        <v>41106</v>
      </c>
      <c r="S84" s="146">
        <v>18749906.25</v>
      </c>
      <c r="T84" s="815">
        <f>T83-S84</f>
        <v>962963901.55999994</v>
      </c>
      <c r="U84" s="19" t="s">
        <v>2035</v>
      </c>
      <c r="V84" s="1038"/>
      <c r="W84" s="1"/>
      <c r="X84" s="28"/>
    </row>
    <row r="85" spans="1:24" s="1306" customFormat="1" ht="29.25" customHeight="1">
      <c r="A85" s="1330"/>
      <c r="B85" s="1289"/>
      <c r="C85" s="1044"/>
      <c r="D85" s="396"/>
      <c r="E85" s="1336"/>
      <c r="F85" s="1315"/>
      <c r="G85" s="396"/>
      <c r="H85" s="1039"/>
      <c r="I85" s="1332"/>
      <c r="J85" s="1287"/>
      <c r="K85" s="1336"/>
      <c r="L85" s="400"/>
      <c r="M85" s="402"/>
      <c r="N85" s="403"/>
      <c r="O85" s="400"/>
      <c r="P85" s="1318"/>
      <c r="Q85" s="404"/>
      <c r="R85" s="107">
        <v>41135</v>
      </c>
      <c r="S85" s="146">
        <v>68399658</v>
      </c>
      <c r="T85" s="815">
        <f>T84-S85</f>
        <v>894564243.55999994</v>
      </c>
      <c r="U85" s="19" t="s">
        <v>2035</v>
      </c>
      <c r="V85" s="1038"/>
      <c r="W85" s="1"/>
      <c r="X85" s="28"/>
    </row>
    <row r="86" spans="1:24" s="1306" customFormat="1" ht="29.25" customHeight="1">
      <c r="A86" s="1330"/>
      <c r="B86" s="1289"/>
      <c r="C86" s="1044"/>
      <c r="D86" s="396"/>
      <c r="E86" s="1336"/>
      <c r="F86" s="1315"/>
      <c r="G86" s="396"/>
      <c r="H86" s="1039"/>
      <c r="I86" s="1332"/>
      <c r="J86" s="1287"/>
      <c r="K86" s="1336"/>
      <c r="L86" s="400"/>
      <c r="M86" s="402"/>
      <c r="N86" s="403"/>
      <c r="O86" s="400"/>
      <c r="P86" s="1318"/>
      <c r="Q86" s="404"/>
      <c r="R86" s="107">
        <v>41169</v>
      </c>
      <c r="S86" s="146">
        <v>124999375</v>
      </c>
      <c r="T86" s="815">
        <f>T85-S86</f>
        <v>769564868.55999994</v>
      </c>
      <c r="U86" s="19" t="s">
        <v>2035</v>
      </c>
      <c r="V86" s="1038"/>
      <c r="W86" s="1"/>
      <c r="X86" s="28"/>
    </row>
    <row r="87" spans="1:24" s="1306" customFormat="1" ht="29.25" customHeight="1">
      <c r="A87" s="1284">
        <v>2</v>
      </c>
      <c r="B87" s="1259">
        <v>40116</v>
      </c>
      <c r="C87" s="1008" t="s">
        <v>2010</v>
      </c>
      <c r="D87" s="1279" t="s">
        <v>881</v>
      </c>
      <c r="E87" s="1327" t="s">
        <v>882</v>
      </c>
      <c r="F87" s="1309" t="s">
        <v>86</v>
      </c>
      <c r="G87" s="1279" t="s">
        <v>1186</v>
      </c>
      <c r="H87" s="36">
        <v>2222222222.2199998</v>
      </c>
      <c r="I87" s="1313" t="s">
        <v>322</v>
      </c>
      <c r="J87" s="1249">
        <v>40259</v>
      </c>
      <c r="K87" s="1327">
        <v>6</v>
      </c>
      <c r="L87" s="908">
        <v>2542675000</v>
      </c>
      <c r="M87" s="909">
        <v>40375</v>
      </c>
      <c r="N87" s="910"/>
      <c r="O87" s="908">
        <v>2486550000</v>
      </c>
      <c r="P87" s="1307"/>
      <c r="Q87" s="911"/>
      <c r="R87" s="2">
        <v>40953</v>
      </c>
      <c r="S87" s="146">
        <v>174200000</v>
      </c>
      <c r="T87" s="815">
        <f>O87-S87</f>
        <v>2312350000</v>
      </c>
      <c r="U87" s="16" t="s">
        <v>1186</v>
      </c>
      <c r="V87" s="1038"/>
      <c r="W87" s="1"/>
      <c r="X87" s="28"/>
    </row>
    <row r="88" spans="1:24" s="1306" customFormat="1" ht="29.25" customHeight="1">
      <c r="A88" s="1330"/>
      <c r="B88" s="1289"/>
      <c r="C88" s="1044"/>
      <c r="D88" s="396"/>
      <c r="E88" s="1336"/>
      <c r="F88" s="1315"/>
      <c r="G88" s="396"/>
      <c r="H88" s="1039"/>
      <c r="I88" s="1332"/>
      <c r="J88" s="1287"/>
      <c r="K88" s="1336"/>
      <c r="L88" s="400"/>
      <c r="M88" s="402"/>
      <c r="N88" s="403"/>
      <c r="O88" s="400"/>
      <c r="P88" s="1318"/>
      <c r="Q88" s="400"/>
      <c r="R88" s="2">
        <v>40982</v>
      </c>
      <c r="S88" s="146">
        <v>198925000.00000006</v>
      </c>
      <c r="T88" s="815">
        <f>T87-S88</f>
        <v>2113425000</v>
      </c>
      <c r="U88" s="16" t="s">
        <v>1186</v>
      </c>
      <c r="V88" s="1038"/>
      <c r="W88" s="1"/>
      <c r="X88" s="28"/>
    </row>
    <row r="89" spans="1:24" s="1306" customFormat="1" ht="29.25" customHeight="1">
      <c r="A89" s="1330"/>
      <c r="B89" s="1289"/>
      <c r="C89" s="1044"/>
      <c r="D89" s="396"/>
      <c r="E89" s="1336"/>
      <c r="F89" s="1315"/>
      <c r="G89" s="396"/>
      <c r="H89" s="1039"/>
      <c r="I89" s="1332"/>
      <c r="J89" s="1287"/>
      <c r="K89" s="1336"/>
      <c r="L89" s="400"/>
      <c r="M89" s="402"/>
      <c r="N89" s="403"/>
      <c r="O89" s="400"/>
      <c r="P89" s="1318"/>
      <c r="Q89" s="276"/>
      <c r="R89" s="107">
        <v>41043</v>
      </c>
      <c r="S89" s="146">
        <v>150000000</v>
      </c>
      <c r="T89" s="815">
        <f>T88-S89</f>
        <v>1963425000</v>
      </c>
      <c r="U89" s="16" t="s">
        <v>1186</v>
      </c>
      <c r="V89" s="1038"/>
      <c r="W89" s="1"/>
      <c r="X89" s="28"/>
    </row>
    <row r="90" spans="1:24" s="1306" customFormat="1" ht="29.25" customHeight="1">
      <c r="A90" s="1330"/>
      <c r="B90" s="1289"/>
      <c r="C90" s="1044"/>
      <c r="D90" s="396"/>
      <c r="E90" s="1336"/>
      <c r="F90" s="1315"/>
      <c r="G90" s="396"/>
      <c r="H90" s="1039"/>
      <c r="I90" s="1332"/>
      <c r="J90" s="1287"/>
      <c r="K90" s="1336"/>
      <c r="L90" s="400"/>
      <c r="M90" s="402"/>
      <c r="N90" s="403"/>
      <c r="O90" s="400"/>
      <c r="P90" s="1318"/>
      <c r="Q90" s="276"/>
      <c r="R90" s="107">
        <v>41106</v>
      </c>
      <c r="S90" s="146">
        <v>37500000</v>
      </c>
      <c r="T90" s="815">
        <f>T89-S90</f>
        <v>1925925000</v>
      </c>
      <c r="U90" s="16" t="s">
        <v>1186</v>
      </c>
      <c r="V90" s="1038"/>
      <c r="W90" s="1"/>
      <c r="X90" s="28"/>
    </row>
    <row r="91" spans="1:24" s="1306" customFormat="1" ht="29.25" customHeight="1">
      <c r="A91" s="1330"/>
      <c r="B91" s="1289"/>
      <c r="C91" s="1044"/>
      <c r="D91" s="396"/>
      <c r="E91" s="1336"/>
      <c r="F91" s="1315"/>
      <c r="G91" s="396"/>
      <c r="H91" s="1039"/>
      <c r="I91" s="1332"/>
      <c r="J91" s="1287"/>
      <c r="K91" s="1336"/>
      <c r="L91" s="400"/>
      <c r="M91" s="402"/>
      <c r="N91" s="403"/>
      <c r="O91" s="400"/>
      <c r="P91" s="1318"/>
      <c r="Q91" s="276"/>
      <c r="R91" s="107">
        <v>41135</v>
      </c>
      <c r="S91" s="146">
        <v>136800000</v>
      </c>
      <c r="T91" s="815">
        <f>T90-S91</f>
        <v>1789125000</v>
      </c>
      <c r="U91" s="16" t="s">
        <v>1186</v>
      </c>
      <c r="V91" s="1038"/>
      <c r="W91" s="1"/>
      <c r="X91" s="28"/>
    </row>
    <row r="92" spans="1:24" s="1306" customFormat="1" ht="29.25" customHeight="1">
      <c r="A92" s="1330"/>
      <c r="B92" s="1289"/>
      <c r="C92" s="1044"/>
      <c r="D92" s="396"/>
      <c r="E92" s="1336"/>
      <c r="F92" s="1315"/>
      <c r="G92" s="396"/>
      <c r="H92" s="1039"/>
      <c r="I92" s="1332"/>
      <c r="J92" s="1287"/>
      <c r="K92" s="1336"/>
      <c r="L92" s="400"/>
      <c r="M92" s="402"/>
      <c r="N92" s="403"/>
      <c r="O92" s="400"/>
      <c r="P92" s="1318"/>
      <c r="Q92" s="276"/>
      <c r="R92" s="107">
        <v>41169</v>
      </c>
      <c r="S92" s="146">
        <v>250000000</v>
      </c>
      <c r="T92" s="815">
        <f>T91-S92</f>
        <v>1539125000</v>
      </c>
      <c r="U92" s="16" t="s">
        <v>1186</v>
      </c>
      <c r="V92" s="1038"/>
      <c r="W92" s="1"/>
      <c r="X92" s="28"/>
    </row>
    <row r="93" spans="1:24" s="1306" customFormat="1" ht="29.25" customHeight="1">
      <c r="A93" s="1284">
        <v>1</v>
      </c>
      <c r="B93" s="1259">
        <v>40121</v>
      </c>
      <c r="C93" s="1019" t="s">
        <v>1270</v>
      </c>
      <c r="D93" s="1279" t="s">
        <v>881</v>
      </c>
      <c r="E93" s="1327" t="s">
        <v>882</v>
      </c>
      <c r="F93" s="1309" t="s">
        <v>86</v>
      </c>
      <c r="G93" s="1279" t="s">
        <v>1187</v>
      </c>
      <c r="H93" s="36">
        <v>1111111111.1099999</v>
      </c>
      <c r="I93" s="1313" t="s">
        <v>322</v>
      </c>
      <c r="J93" s="1249">
        <v>40259</v>
      </c>
      <c r="K93" s="1327">
        <v>6</v>
      </c>
      <c r="L93" s="1346">
        <v>1244437500</v>
      </c>
      <c r="M93" s="909">
        <v>40375</v>
      </c>
      <c r="N93" s="910"/>
      <c r="O93" s="908">
        <v>620578257.86000001</v>
      </c>
      <c r="P93" s="1307"/>
      <c r="Q93" s="908">
        <v>620578257.86000001</v>
      </c>
      <c r="R93" s="107">
        <v>40616</v>
      </c>
      <c r="S93" s="146">
        <v>1202957.26</v>
      </c>
      <c r="T93" s="1042">
        <f>Q93-S93</f>
        <v>619375300.60000002</v>
      </c>
      <c r="U93" s="19" t="s">
        <v>2035</v>
      </c>
      <c r="V93" s="1038"/>
      <c r="W93" s="1"/>
      <c r="X93" s="28"/>
    </row>
    <row r="94" spans="1:24" s="1306" customFormat="1" ht="29.25" customHeight="1">
      <c r="A94" s="1330"/>
      <c r="B94" s="1289"/>
      <c r="C94" s="1046"/>
      <c r="D94" s="396"/>
      <c r="E94" s="1336"/>
      <c r="F94" s="1315"/>
      <c r="G94" s="396"/>
      <c r="H94" s="1039"/>
      <c r="I94" s="1332"/>
      <c r="J94" s="1287"/>
      <c r="K94" s="1336"/>
      <c r="L94" s="400"/>
      <c r="M94" s="402"/>
      <c r="N94" s="403"/>
      <c r="O94" s="400"/>
      <c r="P94" s="1318"/>
      <c r="Q94" s="404"/>
      <c r="R94" s="107">
        <v>40647</v>
      </c>
      <c r="S94" s="146">
        <v>3521835.36</v>
      </c>
      <c r="T94" s="1042">
        <f>T93-S94</f>
        <v>615853465.24000001</v>
      </c>
      <c r="U94" s="19" t="s">
        <v>2035</v>
      </c>
      <c r="V94" s="1038"/>
      <c r="W94" s="1"/>
      <c r="X94" s="28"/>
    </row>
    <row r="95" spans="1:24" s="1306" customFormat="1" ht="29.25" customHeight="1">
      <c r="A95" s="1330"/>
      <c r="B95" s="1289"/>
      <c r="C95" s="1046"/>
      <c r="D95" s="396"/>
      <c r="E95" s="1336"/>
      <c r="F95" s="1315"/>
      <c r="G95" s="396"/>
      <c r="H95" s="1039"/>
      <c r="I95" s="1332"/>
      <c r="J95" s="1287"/>
      <c r="K95" s="1336"/>
      <c r="L95" s="400"/>
      <c r="M95" s="402"/>
      <c r="N95" s="403"/>
      <c r="O95" s="400"/>
      <c r="P95" s="1318"/>
      <c r="Q95" s="404"/>
      <c r="R95" s="107">
        <v>41135</v>
      </c>
      <c r="S95" s="146">
        <v>104959250.54000001</v>
      </c>
      <c r="T95" s="1042">
        <f>T94-S95</f>
        <v>510894214.69999999</v>
      </c>
      <c r="U95" s="19" t="s">
        <v>2035</v>
      </c>
      <c r="V95" s="1038"/>
      <c r="W95" s="1"/>
      <c r="X95" s="28"/>
    </row>
    <row r="96" spans="1:24" s="1306" customFormat="1" ht="29.25" customHeight="1">
      <c r="A96" s="1285"/>
      <c r="B96" s="1260"/>
      <c r="C96" s="1009"/>
      <c r="D96" s="1280"/>
      <c r="E96" s="1328"/>
      <c r="F96" s="1317"/>
      <c r="G96" s="1280"/>
      <c r="H96" s="244"/>
      <c r="I96" s="1314"/>
      <c r="J96" s="1250"/>
      <c r="K96" s="1328"/>
      <c r="L96" s="400"/>
      <c r="M96" s="402"/>
      <c r="N96" s="403"/>
      <c r="O96" s="400"/>
      <c r="P96" s="1318"/>
      <c r="Q96" s="404"/>
      <c r="R96" s="107">
        <v>41169</v>
      </c>
      <c r="S96" s="146">
        <v>72640244.909999996</v>
      </c>
      <c r="T96" s="1042">
        <f>T95-S96</f>
        <v>438253969.78999996</v>
      </c>
      <c r="U96" s="19" t="s">
        <v>2035</v>
      </c>
      <c r="V96" s="1038"/>
      <c r="W96" s="1"/>
      <c r="X96" s="28"/>
    </row>
    <row r="97" spans="1:24" s="1306" customFormat="1" ht="29.25" customHeight="1">
      <c r="A97" s="1284">
        <v>2</v>
      </c>
      <c r="B97" s="1259">
        <v>40121</v>
      </c>
      <c r="C97" s="1019" t="s">
        <v>1270</v>
      </c>
      <c r="D97" s="1279" t="s">
        <v>881</v>
      </c>
      <c r="E97" s="1327" t="s">
        <v>882</v>
      </c>
      <c r="F97" s="1309" t="s">
        <v>86</v>
      </c>
      <c r="G97" s="1279" t="s">
        <v>1186</v>
      </c>
      <c r="H97" s="36">
        <v>2222222222.2199998</v>
      </c>
      <c r="I97" s="1313" t="s">
        <v>322</v>
      </c>
      <c r="J97" s="1249">
        <v>40259</v>
      </c>
      <c r="K97" s="1327">
        <v>6</v>
      </c>
      <c r="L97" s="908">
        <v>2488875000</v>
      </c>
      <c r="M97" s="909">
        <v>40375</v>
      </c>
      <c r="N97" s="910"/>
      <c r="O97" s="908">
        <v>1241156515.72</v>
      </c>
      <c r="P97" s="1307"/>
      <c r="Q97" s="911">
        <v>1241000000</v>
      </c>
      <c r="R97" s="107">
        <v>40676</v>
      </c>
      <c r="S97" s="146">
        <v>13531529.58</v>
      </c>
      <c r="T97" s="815">
        <f>Q97-S97</f>
        <v>1227468470.4200001</v>
      </c>
      <c r="U97" s="16" t="s">
        <v>1186</v>
      </c>
      <c r="V97" s="1038"/>
      <c r="W97" s="1"/>
      <c r="X97" s="28"/>
    </row>
    <row r="98" spans="1:24" s="1306" customFormat="1" ht="29.25" customHeight="1">
      <c r="A98" s="1330"/>
      <c r="B98" s="1289"/>
      <c r="C98" s="1046"/>
      <c r="D98" s="396"/>
      <c r="E98" s="1336"/>
      <c r="F98" s="1315"/>
      <c r="G98" s="396"/>
      <c r="H98" s="1039"/>
      <c r="I98" s="1332"/>
      <c r="J98" s="1287"/>
      <c r="K98" s="1336"/>
      <c r="L98" s="1212"/>
      <c r="M98" s="402"/>
      <c r="N98" s="403"/>
      <c r="O98" s="400"/>
      <c r="P98" s="1318"/>
      <c r="Q98" s="400"/>
      <c r="R98" s="107">
        <v>41121</v>
      </c>
      <c r="S98" s="146">
        <v>618750000</v>
      </c>
      <c r="T98" s="815">
        <f t="shared" ref="T98:T103" si="4">T97-S98</f>
        <v>608718470.42000008</v>
      </c>
      <c r="U98" s="16" t="s">
        <v>1186</v>
      </c>
      <c r="V98" s="1038"/>
      <c r="W98" s="1"/>
      <c r="X98" s="28"/>
    </row>
    <row r="99" spans="1:24" s="1306" customFormat="1" ht="29.25" customHeight="1">
      <c r="A99" s="1330"/>
      <c r="B99" s="1289"/>
      <c r="C99" s="1046"/>
      <c r="D99" s="396"/>
      <c r="E99" s="1336"/>
      <c r="F99" s="1315"/>
      <c r="G99" s="396"/>
      <c r="H99" s="1039"/>
      <c r="I99" s="1332"/>
      <c r="J99" s="1287"/>
      <c r="K99" s="1336"/>
      <c r="L99" s="1212"/>
      <c r="M99" s="402"/>
      <c r="N99" s="403"/>
      <c r="O99" s="400"/>
      <c r="P99" s="1318"/>
      <c r="Q99" s="400"/>
      <c r="R99" s="107">
        <v>41130</v>
      </c>
      <c r="S99" s="146">
        <v>151006173</v>
      </c>
      <c r="T99" s="815">
        <f t="shared" si="4"/>
        <v>457712297.42000008</v>
      </c>
      <c r="U99" s="16" t="s">
        <v>1186</v>
      </c>
      <c r="V99" s="1038"/>
      <c r="W99" s="1"/>
      <c r="X99" s="28"/>
    </row>
    <row r="100" spans="1:24" s="1306" customFormat="1" ht="29.25" customHeight="1">
      <c r="A100" s="1330"/>
      <c r="B100" s="1289"/>
      <c r="C100" s="1046"/>
      <c r="D100" s="396"/>
      <c r="E100" s="1336"/>
      <c r="F100" s="1315"/>
      <c r="G100" s="396"/>
      <c r="H100" s="1039"/>
      <c r="I100" s="1332"/>
      <c r="J100" s="1287"/>
      <c r="K100" s="1336"/>
      <c r="L100" s="1212"/>
      <c r="M100" s="402"/>
      <c r="N100" s="403"/>
      <c r="O100" s="400"/>
      <c r="P100" s="1318"/>
      <c r="Q100" s="400"/>
      <c r="R100" s="107">
        <v>41135</v>
      </c>
      <c r="S100" s="146">
        <v>11008652</v>
      </c>
      <c r="T100" s="815">
        <f t="shared" si="4"/>
        <v>446703645.42000008</v>
      </c>
      <c r="U100" s="16" t="s">
        <v>1186</v>
      </c>
      <c r="V100" s="1038"/>
      <c r="W100" s="1"/>
      <c r="X100" s="28"/>
    </row>
    <row r="101" spans="1:24" s="1306" customFormat="1" ht="29.25" customHeight="1">
      <c r="A101" s="1330"/>
      <c r="B101" s="1289"/>
      <c r="C101" s="1046"/>
      <c r="D101" s="396"/>
      <c r="E101" s="1336"/>
      <c r="F101" s="1315"/>
      <c r="G101" s="396"/>
      <c r="H101" s="1039"/>
      <c r="I101" s="1332"/>
      <c r="J101" s="1287"/>
      <c r="K101" s="1336"/>
      <c r="L101" s="400"/>
      <c r="M101" s="402"/>
      <c r="N101" s="403"/>
      <c r="O101" s="400"/>
      <c r="P101" s="1318"/>
      <c r="Q101" s="400"/>
      <c r="R101" s="107">
        <v>41144</v>
      </c>
      <c r="S101" s="146">
        <v>160493230</v>
      </c>
      <c r="T101" s="815">
        <f t="shared" si="4"/>
        <v>286210415.42000008</v>
      </c>
      <c r="U101" s="16" t="s">
        <v>1186</v>
      </c>
      <c r="V101" s="1038"/>
      <c r="W101" s="1"/>
      <c r="X101" s="28"/>
    </row>
    <row r="102" spans="1:24" s="1306" customFormat="1" ht="29.25" customHeight="1">
      <c r="A102" s="1330"/>
      <c r="B102" s="1289"/>
      <c r="C102" s="1046"/>
      <c r="D102" s="396"/>
      <c r="E102" s="1336"/>
      <c r="F102" s="1315"/>
      <c r="G102" s="396"/>
      <c r="H102" s="1039"/>
      <c r="I102" s="1332"/>
      <c r="J102" s="1287"/>
      <c r="K102" s="1336"/>
      <c r="L102" s="1212"/>
      <c r="M102" s="402"/>
      <c r="N102" s="403"/>
      <c r="O102" s="400"/>
      <c r="P102" s="1318"/>
      <c r="Q102" s="400"/>
      <c r="R102" s="107">
        <v>41150</v>
      </c>
      <c r="S102" s="146">
        <v>103706836</v>
      </c>
      <c r="T102" s="815">
        <f t="shared" si="4"/>
        <v>182503579.42000008</v>
      </c>
      <c r="U102" s="16" t="s">
        <v>1186</v>
      </c>
      <c r="V102" s="1038"/>
      <c r="W102" s="1"/>
      <c r="X102" s="28"/>
    </row>
    <row r="103" spans="1:24" s="1306" customFormat="1" ht="29.25" customHeight="1">
      <c r="A103" s="1285"/>
      <c r="B103" s="1260"/>
      <c r="C103" s="1009"/>
      <c r="D103" s="1280"/>
      <c r="E103" s="1328"/>
      <c r="F103" s="1317"/>
      <c r="G103" s="1280"/>
      <c r="H103" s="244"/>
      <c r="I103" s="1314"/>
      <c r="J103" s="1250"/>
      <c r="K103" s="1328"/>
      <c r="L103" s="400"/>
      <c r="M103" s="402"/>
      <c r="N103" s="403"/>
      <c r="O103" s="400"/>
      <c r="P103" s="1318"/>
      <c r="Q103" s="400"/>
      <c r="R103" s="107">
        <v>41169</v>
      </c>
      <c r="S103" s="146">
        <v>20637409.699999999</v>
      </c>
      <c r="T103" s="815">
        <f t="shared" si="4"/>
        <v>161866169.72000009</v>
      </c>
      <c r="U103" s="16" t="s">
        <v>1186</v>
      </c>
      <c r="V103" s="1038"/>
      <c r="W103" s="1"/>
      <c r="X103" s="28"/>
    </row>
    <row r="104" spans="1:24" s="1306" customFormat="1" ht="29.25" customHeight="1">
      <c r="A104" s="1285">
        <v>1</v>
      </c>
      <c r="B104" s="1260">
        <v>40142</v>
      </c>
      <c r="C104" s="1009" t="s">
        <v>1282</v>
      </c>
      <c r="D104" s="1280" t="s">
        <v>881</v>
      </c>
      <c r="E104" s="1328" t="s">
        <v>882</v>
      </c>
      <c r="F104" s="1317" t="s">
        <v>86</v>
      </c>
      <c r="G104" s="1280" t="s">
        <v>1187</v>
      </c>
      <c r="H104" s="244">
        <v>1111111111.1099999</v>
      </c>
      <c r="I104" s="1314" t="s">
        <v>322</v>
      </c>
      <c r="J104" s="1250">
        <v>40259</v>
      </c>
      <c r="K104" s="1328">
        <v>6</v>
      </c>
      <c r="L104" s="1320">
        <v>1244437500</v>
      </c>
      <c r="M104" s="406">
        <v>40375</v>
      </c>
      <c r="N104" s="407"/>
      <c r="O104" s="405">
        <v>474550000</v>
      </c>
      <c r="P104" s="1304"/>
      <c r="Q104" s="405"/>
      <c r="R104" s="107">
        <v>41169</v>
      </c>
      <c r="S104" s="146">
        <v>74499627.5</v>
      </c>
      <c r="T104" s="815">
        <f>O104-S104</f>
        <v>400050372.5</v>
      </c>
      <c r="U104" s="19" t="s">
        <v>2035</v>
      </c>
      <c r="V104" s="1038"/>
      <c r="W104" s="1"/>
      <c r="X104" s="28"/>
    </row>
    <row r="105" spans="1:24" s="1306" customFormat="1" ht="29.25" customHeight="1">
      <c r="A105" s="1204">
        <v>2</v>
      </c>
      <c r="B105" s="1311">
        <v>40142</v>
      </c>
      <c r="C105" s="409" t="s">
        <v>1282</v>
      </c>
      <c r="D105" s="1301" t="s">
        <v>881</v>
      </c>
      <c r="E105" s="1302" t="s">
        <v>882</v>
      </c>
      <c r="F105" s="1303" t="s">
        <v>86</v>
      </c>
      <c r="G105" s="1301" t="s">
        <v>1186</v>
      </c>
      <c r="H105" s="26">
        <v>2222222222.2199998</v>
      </c>
      <c r="I105" s="1340" t="s">
        <v>322</v>
      </c>
      <c r="J105" s="1325">
        <v>40259</v>
      </c>
      <c r="K105" s="1302">
        <v>6</v>
      </c>
      <c r="L105" s="405">
        <v>2488875000</v>
      </c>
      <c r="M105" s="406">
        <v>40375</v>
      </c>
      <c r="N105" s="407"/>
      <c r="O105" s="405">
        <v>949100000</v>
      </c>
      <c r="P105" s="1304"/>
      <c r="Q105" s="408"/>
      <c r="R105" s="107">
        <v>41169</v>
      </c>
      <c r="S105" s="146">
        <v>149000000</v>
      </c>
      <c r="T105" s="815">
        <f>O105-S105</f>
        <v>800100000</v>
      </c>
      <c r="U105" s="16" t="s">
        <v>1186</v>
      </c>
      <c r="V105" s="1038"/>
      <c r="W105" s="1"/>
      <c r="X105" s="28"/>
    </row>
    <row r="106" spans="1:24" s="1306" customFormat="1" ht="29.25" customHeight="1">
      <c r="A106" s="1284">
        <v>1</v>
      </c>
      <c r="B106" s="1259">
        <v>40165</v>
      </c>
      <c r="C106" s="1019" t="s">
        <v>1310</v>
      </c>
      <c r="D106" s="1279" t="s">
        <v>881</v>
      </c>
      <c r="E106" s="1327" t="s">
        <v>882</v>
      </c>
      <c r="F106" s="1309" t="s">
        <v>86</v>
      </c>
      <c r="G106" s="1279" t="s">
        <v>1187</v>
      </c>
      <c r="H106" s="36">
        <v>1111111111.1099999</v>
      </c>
      <c r="I106" s="1313" t="s">
        <v>322</v>
      </c>
      <c r="J106" s="1249">
        <v>40259</v>
      </c>
      <c r="K106" s="1327">
        <v>6</v>
      </c>
      <c r="L106" s="908">
        <v>1244437500</v>
      </c>
      <c r="M106" s="402">
        <v>40375</v>
      </c>
      <c r="N106" s="403"/>
      <c r="O106" s="400">
        <v>1160784100</v>
      </c>
      <c r="P106" s="1318"/>
      <c r="Q106" s="404"/>
      <c r="R106" s="1045">
        <v>40739</v>
      </c>
      <c r="S106" s="146">
        <v>39499802.5</v>
      </c>
      <c r="T106" s="1042">
        <f>O106-S106</f>
        <v>1121284297.5</v>
      </c>
      <c r="U106" s="19" t="s">
        <v>2035</v>
      </c>
      <c r="V106" s="1038"/>
      <c r="W106" s="1"/>
      <c r="X106" s="28"/>
    </row>
    <row r="107" spans="1:24" s="1306" customFormat="1" ht="29.25" customHeight="1">
      <c r="A107" s="1330"/>
      <c r="B107" s="1289"/>
      <c r="C107" s="1046"/>
      <c r="D107" s="396"/>
      <c r="E107" s="1336"/>
      <c r="F107" s="1315"/>
      <c r="G107" s="396"/>
      <c r="H107" s="1039"/>
      <c r="I107" s="1332"/>
      <c r="J107" s="1287"/>
      <c r="K107" s="1336"/>
      <c r="L107" s="400"/>
      <c r="M107" s="402"/>
      <c r="N107" s="403"/>
      <c r="O107" s="400"/>
      <c r="P107" s="1318"/>
      <c r="Q107" s="404"/>
      <c r="R107" s="1045">
        <v>40982</v>
      </c>
      <c r="S107" s="146">
        <v>39387753.479999997</v>
      </c>
      <c r="T107" s="1042">
        <f>T106-S107</f>
        <v>1081896544.02</v>
      </c>
      <c r="U107" s="19" t="s">
        <v>2035</v>
      </c>
      <c r="V107" s="1038"/>
      <c r="W107" s="1"/>
      <c r="X107" s="28"/>
    </row>
    <row r="108" spans="1:24" s="1306" customFormat="1" ht="29.25" customHeight="1">
      <c r="A108" s="1330"/>
      <c r="B108" s="1289"/>
      <c r="C108" s="1046"/>
      <c r="D108" s="396"/>
      <c r="E108" s="1336"/>
      <c r="F108" s="1315"/>
      <c r="G108" s="396"/>
      <c r="H108" s="1039"/>
      <c r="I108" s="1332"/>
      <c r="J108" s="1287"/>
      <c r="K108" s="1336"/>
      <c r="L108" s="400"/>
      <c r="M108" s="402"/>
      <c r="N108" s="403"/>
      <c r="O108" s="400"/>
      <c r="P108" s="1318"/>
      <c r="Q108" s="404"/>
      <c r="R108" s="107">
        <v>41169</v>
      </c>
      <c r="S108" s="146">
        <v>22111961.190000001</v>
      </c>
      <c r="T108" s="1042">
        <f>T107-S108</f>
        <v>1059784582.8299999</v>
      </c>
      <c r="U108" s="19" t="s">
        <v>2035</v>
      </c>
      <c r="V108" s="1038"/>
      <c r="W108" s="1"/>
      <c r="X108" s="28"/>
    </row>
    <row r="109" spans="1:24" s="1306" customFormat="1" ht="29.25" customHeight="1">
      <c r="A109" s="1284">
        <v>2</v>
      </c>
      <c r="B109" s="1259">
        <v>40165</v>
      </c>
      <c r="C109" s="1019" t="s">
        <v>1310</v>
      </c>
      <c r="D109" s="1279" t="s">
        <v>881</v>
      </c>
      <c r="E109" s="1327" t="s">
        <v>882</v>
      </c>
      <c r="F109" s="1309" t="s">
        <v>86</v>
      </c>
      <c r="G109" s="1279" t="s">
        <v>1186</v>
      </c>
      <c r="H109" s="36">
        <v>2222222222.2199998</v>
      </c>
      <c r="I109" s="1313" t="s">
        <v>322</v>
      </c>
      <c r="J109" s="1249">
        <v>40259</v>
      </c>
      <c r="K109" s="1327">
        <v>6</v>
      </c>
      <c r="L109" s="1346">
        <v>2488875000</v>
      </c>
      <c r="M109" s="909">
        <v>40375</v>
      </c>
      <c r="N109" s="910"/>
      <c r="O109" s="908">
        <v>2321568200</v>
      </c>
      <c r="P109" s="1307"/>
      <c r="Q109" s="911"/>
      <c r="R109" s="107">
        <v>40739</v>
      </c>
      <c r="S109" s="146">
        <v>79000000</v>
      </c>
      <c r="T109" s="815">
        <f>O109-S109</f>
        <v>2242568200</v>
      </c>
      <c r="U109" s="16" t="s">
        <v>1186</v>
      </c>
      <c r="V109" s="1038"/>
      <c r="W109" s="1"/>
      <c r="X109" s="28"/>
    </row>
    <row r="110" spans="1:24" s="1306" customFormat="1" ht="29.25" customHeight="1">
      <c r="A110" s="1330"/>
      <c r="B110" s="1289"/>
      <c r="C110" s="1046"/>
      <c r="D110" s="396"/>
      <c r="E110" s="1336"/>
      <c r="F110" s="1315"/>
      <c r="G110" s="396"/>
      <c r="H110" s="1039"/>
      <c r="I110" s="1332"/>
      <c r="J110" s="1287"/>
      <c r="K110" s="1336"/>
      <c r="L110" s="1212"/>
      <c r="M110" s="402"/>
      <c r="N110" s="403"/>
      <c r="O110" s="400"/>
      <c r="P110" s="1318"/>
      <c r="Q110" s="400"/>
      <c r="R110" s="107">
        <v>40982</v>
      </c>
      <c r="S110" s="146">
        <v>78775900.840000004</v>
      </c>
      <c r="T110" s="815">
        <f>T109-S110</f>
        <v>2163792299.1599998</v>
      </c>
      <c r="U110" s="16" t="s">
        <v>1186</v>
      </c>
      <c r="V110" s="1038"/>
      <c r="W110" s="1"/>
      <c r="X110" s="28"/>
    </row>
    <row r="111" spans="1:24" s="1306" customFormat="1" ht="31.5" customHeight="1" thickBot="1">
      <c r="A111" s="1334"/>
      <c r="B111" s="1335"/>
      <c r="C111" s="1010"/>
      <c r="D111" s="1011"/>
      <c r="E111" s="1337"/>
      <c r="F111" s="1012"/>
      <c r="G111" s="1011"/>
      <c r="H111" s="1013"/>
      <c r="I111" s="1339"/>
      <c r="J111" s="1014"/>
      <c r="K111" s="1337"/>
      <c r="L111" s="1015"/>
      <c r="M111" s="1016"/>
      <c r="N111" s="1017"/>
      <c r="O111" s="1047"/>
      <c r="P111" s="186"/>
      <c r="Q111" s="1018"/>
      <c r="R111" s="1350">
        <v>41169</v>
      </c>
      <c r="S111" s="1351">
        <v>44224143.5</v>
      </c>
      <c r="T111" s="1352">
        <f>T110-S111</f>
        <v>2119568155.6599998</v>
      </c>
      <c r="U111" s="1353" t="s">
        <v>1186</v>
      </c>
      <c r="V111" s="1048"/>
      <c r="W111" s="1020"/>
      <c r="X111" s="1021"/>
    </row>
    <row r="112" spans="1:24" s="1306" customFormat="1" ht="14.25">
      <c r="F112" s="1324"/>
      <c r="H112" s="18"/>
      <c r="I112" s="7"/>
      <c r="J112" s="7"/>
      <c r="K112" s="7"/>
      <c r="L112" s="18"/>
      <c r="M112" s="18"/>
      <c r="N112" s="18"/>
      <c r="O112" s="18"/>
      <c r="P112" s="18"/>
      <c r="Q112" s="18"/>
      <c r="S112" s="18"/>
    </row>
    <row r="113" spans="1:25" s="1306" customFormat="1" ht="14.25">
      <c r="F113" s="1324"/>
      <c r="H113" s="18"/>
      <c r="I113" s="7"/>
      <c r="J113" s="7"/>
      <c r="K113" s="7"/>
      <c r="L113" s="18"/>
      <c r="M113" s="18"/>
      <c r="N113" s="18"/>
      <c r="O113" s="18"/>
      <c r="P113" s="18"/>
      <c r="Q113" s="18"/>
      <c r="S113" s="18"/>
    </row>
    <row r="114" spans="1:25" s="1306" customFormat="1" ht="14.25">
      <c r="F114" s="1324"/>
      <c r="H114" s="18"/>
      <c r="I114" s="7"/>
      <c r="J114" s="7"/>
      <c r="K114" s="7"/>
      <c r="L114" s="18"/>
      <c r="M114" s="18"/>
      <c r="N114" s="18"/>
      <c r="O114" s="18"/>
      <c r="P114" s="18"/>
      <c r="Q114" s="18"/>
      <c r="S114" s="18"/>
    </row>
    <row r="115" spans="1:25" s="1306" customFormat="1" ht="18" thickBot="1">
      <c r="F115" s="1324"/>
      <c r="G115" s="1297" t="s">
        <v>2036</v>
      </c>
      <c r="H115" s="175">
        <f>SUM(H6:H111)</f>
        <v>29999999999.640007</v>
      </c>
      <c r="I115" s="7"/>
      <c r="K115" s="1879" t="s">
        <v>2037</v>
      </c>
      <c r="L115" s="1879"/>
      <c r="M115" s="1879"/>
      <c r="N115" s="1879"/>
      <c r="O115" s="175">
        <f>SUM(O6:O111)</f>
        <v>21856403573.580002</v>
      </c>
      <c r="P115" s="164"/>
      <c r="Q115" s="164"/>
      <c r="V115" s="1879" t="s">
        <v>2038</v>
      </c>
      <c r="W115" s="1879"/>
      <c r="X115" s="175">
        <f>SUM(X6:X111)</f>
        <v>235916592.94038832</v>
      </c>
    </row>
    <row r="116" spans="1:25" s="1306" customFormat="1" ht="15.75" thickTop="1">
      <c r="F116" s="1324"/>
      <c r="H116" s="166"/>
      <c r="I116" s="7"/>
      <c r="J116" s="7"/>
      <c r="K116" s="7"/>
      <c r="M116" s="233"/>
      <c r="N116" s="233"/>
      <c r="O116" s="233"/>
      <c r="P116" s="233"/>
    </row>
    <row r="117" spans="1:25" s="1306" customFormat="1" ht="15.75" thickBot="1">
      <c r="F117" s="1324"/>
      <c r="H117" s="166"/>
      <c r="I117" s="7"/>
      <c r="J117" s="7"/>
      <c r="K117" s="7"/>
      <c r="M117" s="233"/>
      <c r="N117" s="233"/>
      <c r="O117" s="233"/>
      <c r="P117" s="1216"/>
      <c r="Q117" s="1216"/>
      <c r="R117" s="1216" t="s">
        <v>1328</v>
      </c>
      <c r="S117" s="175">
        <f>SUM(S6:S111)</f>
        <v>9442672217.6099987</v>
      </c>
      <c r="T117" s="164"/>
    </row>
    <row r="118" spans="1:25" s="1306" customFormat="1" ht="15.75" thickTop="1">
      <c r="F118" s="1324"/>
      <c r="H118" s="166"/>
      <c r="I118" s="7"/>
      <c r="J118" s="7"/>
      <c r="K118" s="7"/>
      <c r="M118" s="233"/>
      <c r="N118" s="233"/>
      <c r="O118" s="233"/>
      <c r="P118" s="233"/>
      <c r="Q118" s="233"/>
      <c r="R118" s="233"/>
      <c r="S118" s="233"/>
    </row>
    <row r="119" spans="1:25" ht="14.25">
      <c r="A119" s="1596" t="s">
        <v>2039</v>
      </c>
      <c r="B119" s="1596"/>
      <c r="C119" s="1596"/>
      <c r="D119" s="1596"/>
      <c r="E119" s="1596"/>
      <c r="F119" s="1596"/>
      <c r="G119" s="1596"/>
      <c r="H119" s="1596"/>
      <c r="I119" s="1596"/>
      <c r="J119" s="1596"/>
      <c r="K119" s="1596"/>
      <c r="L119" s="1596"/>
      <c r="M119" s="1596"/>
      <c r="N119" s="1596"/>
      <c r="O119" s="1596"/>
      <c r="P119" s="1596"/>
      <c r="Q119" s="1596"/>
      <c r="R119" s="1596"/>
      <c r="S119" s="1596"/>
      <c r="T119" s="1596"/>
      <c r="U119" s="1596"/>
      <c r="V119" s="1292"/>
      <c r="W119" s="1292"/>
      <c r="X119" s="1292"/>
      <c r="Y119" s="1292"/>
    </row>
    <row r="120" spans="1:25" ht="14.25" customHeight="1">
      <c r="A120" s="2129" t="s">
        <v>2040</v>
      </c>
      <c r="B120" s="2129"/>
      <c r="C120" s="2129"/>
      <c r="D120" s="2129"/>
      <c r="E120" s="2129"/>
      <c r="F120" s="2129"/>
      <c r="G120" s="2129"/>
      <c r="H120" s="2129"/>
      <c r="I120" s="2129"/>
      <c r="J120" s="2129"/>
      <c r="K120" s="2129"/>
      <c r="L120" s="2129"/>
      <c r="M120" s="2129"/>
      <c r="N120" s="2129"/>
      <c r="O120" s="2129"/>
      <c r="P120" s="2129"/>
      <c r="Q120" s="2129"/>
      <c r="R120" s="2129"/>
      <c r="S120" s="2129"/>
      <c r="T120" s="2129"/>
      <c r="U120" s="2129"/>
      <c r="V120" s="1348"/>
      <c r="W120" s="1348"/>
    </row>
    <row r="121" spans="1:25" ht="14.25">
      <c r="A121" s="2130" t="s">
        <v>1381</v>
      </c>
      <c r="B121" s="2130"/>
      <c r="C121" s="2130"/>
      <c r="D121" s="2130"/>
      <c r="E121" s="2130"/>
      <c r="F121" s="2130"/>
      <c r="G121" s="2130"/>
      <c r="H121" s="2130"/>
      <c r="I121" s="2130"/>
      <c r="J121" s="2130"/>
      <c r="K121" s="2130"/>
      <c r="L121" s="2130"/>
      <c r="M121" s="2130"/>
      <c r="N121" s="2130"/>
      <c r="O121" s="2130"/>
      <c r="P121" s="2130"/>
      <c r="Q121" s="2130"/>
      <c r="R121" s="2130"/>
      <c r="S121" s="2130"/>
      <c r="T121" s="2130"/>
      <c r="U121" s="2130"/>
    </row>
    <row r="122" spans="1:25" ht="14.25">
      <c r="A122" s="2130" t="s">
        <v>1435</v>
      </c>
      <c r="B122" s="2130"/>
      <c r="C122" s="2130"/>
      <c r="D122" s="2130"/>
      <c r="E122" s="2130"/>
      <c r="F122" s="2130"/>
      <c r="G122" s="2130"/>
      <c r="H122" s="2130"/>
      <c r="I122" s="2130"/>
      <c r="J122" s="2130"/>
      <c r="K122" s="2130"/>
      <c r="L122" s="2130"/>
      <c r="M122" s="2130"/>
      <c r="N122" s="2130"/>
      <c r="O122" s="2130"/>
      <c r="P122" s="2130"/>
      <c r="Q122" s="2130"/>
      <c r="R122" s="2130"/>
      <c r="S122" s="2130"/>
      <c r="T122" s="2130"/>
      <c r="U122" s="2130"/>
    </row>
    <row r="123" spans="1:25" ht="30.75" customHeight="1">
      <c r="A123" s="1592" t="s">
        <v>2043</v>
      </c>
      <c r="B123" s="1592"/>
      <c r="C123" s="1592"/>
      <c r="D123" s="1592"/>
      <c r="E123" s="1592"/>
      <c r="F123" s="1592"/>
      <c r="G123" s="1592"/>
      <c r="H123" s="1592"/>
      <c r="I123" s="1592"/>
      <c r="J123" s="1592"/>
      <c r="K123" s="1592"/>
      <c r="L123" s="1592"/>
      <c r="M123" s="1592"/>
      <c r="N123" s="1592"/>
      <c r="O123" s="1592"/>
      <c r="P123" s="1592"/>
      <c r="Q123" s="1592"/>
      <c r="R123" s="1592"/>
      <c r="S123" s="1592"/>
      <c r="T123" s="1592"/>
      <c r="U123" s="1592"/>
      <c r="V123" s="1592"/>
      <c r="W123" s="1592"/>
      <c r="X123" s="1592"/>
    </row>
    <row r="124" spans="1:25" ht="12.75" customHeight="1">
      <c r="A124" s="2129" t="s">
        <v>1379</v>
      </c>
      <c r="B124" s="2129"/>
      <c r="C124" s="2129"/>
      <c r="D124" s="2129"/>
      <c r="E124" s="2129"/>
      <c r="F124" s="2129"/>
      <c r="G124" s="2129"/>
      <c r="H124" s="2129"/>
      <c r="I124" s="2129"/>
      <c r="J124" s="2129"/>
      <c r="K124" s="2129"/>
      <c r="L124" s="2129"/>
      <c r="M124" s="2129"/>
      <c r="N124" s="2129"/>
      <c r="O124" s="2129"/>
      <c r="P124" s="2129"/>
      <c r="Q124" s="2129"/>
      <c r="R124" s="2129"/>
      <c r="S124" s="2129"/>
      <c r="T124" s="2129"/>
      <c r="U124" s="2129"/>
      <c r="V124" s="2129"/>
      <c r="W124" s="2129"/>
      <c r="X124" s="2129"/>
    </row>
    <row r="125" spans="1:25" ht="12.75" customHeight="1">
      <c r="A125" s="2129"/>
      <c r="B125" s="2129"/>
      <c r="C125" s="2129"/>
      <c r="D125" s="2129"/>
      <c r="E125" s="2129"/>
      <c r="F125" s="2129"/>
      <c r="G125" s="2129"/>
      <c r="H125" s="2129"/>
      <c r="I125" s="2129"/>
      <c r="J125" s="2129"/>
      <c r="K125" s="2129"/>
      <c r="L125" s="2129"/>
      <c r="M125" s="2129"/>
      <c r="N125" s="2129"/>
      <c r="O125" s="2129"/>
      <c r="P125" s="2129"/>
      <c r="Q125" s="2129"/>
      <c r="R125" s="2129"/>
      <c r="S125" s="2129"/>
      <c r="T125" s="2129"/>
      <c r="U125" s="2129"/>
      <c r="V125" s="2129"/>
      <c r="W125" s="2129"/>
      <c r="X125" s="2129"/>
    </row>
    <row r="126" spans="1:25" ht="14.25" customHeight="1">
      <c r="A126" s="2129" t="s">
        <v>2041</v>
      </c>
      <c r="B126" s="2129"/>
      <c r="C126" s="2129"/>
      <c r="D126" s="2129"/>
      <c r="E126" s="2129"/>
      <c r="F126" s="2129"/>
      <c r="G126" s="2129"/>
      <c r="H126" s="2129"/>
      <c r="I126" s="2129"/>
      <c r="J126" s="2129"/>
      <c r="K126" s="2129"/>
      <c r="L126" s="2129"/>
      <c r="M126" s="2129"/>
      <c r="N126" s="2129"/>
      <c r="O126" s="2129"/>
      <c r="P126" s="2129"/>
      <c r="Q126" s="2129"/>
      <c r="R126" s="2129"/>
      <c r="S126" s="2129"/>
      <c r="T126" s="2129"/>
      <c r="U126" s="2129"/>
      <c r="V126" s="2129"/>
      <c r="W126" s="2129"/>
      <c r="X126" s="2129"/>
    </row>
    <row r="127" spans="1:25" ht="14.25" customHeight="1">
      <c r="A127" s="2129" t="s">
        <v>1942</v>
      </c>
      <c r="B127" s="2129"/>
      <c r="C127" s="2129"/>
      <c r="D127" s="2129"/>
      <c r="E127" s="2129"/>
      <c r="F127" s="2129"/>
      <c r="G127" s="2129"/>
      <c r="H127" s="2129"/>
      <c r="I127" s="2129"/>
      <c r="J127" s="2129"/>
      <c r="K127" s="2129"/>
      <c r="L127" s="2129"/>
      <c r="M127" s="2129"/>
      <c r="N127" s="2129"/>
      <c r="O127" s="2129"/>
      <c r="P127" s="2129"/>
      <c r="Q127" s="2129"/>
      <c r="R127" s="2129"/>
      <c r="S127" s="2129"/>
      <c r="T127" s="2129"/>
      <c r="U127" s="2129"/>
      <c r="V127" s="2129"/>
      <c r="W127" s="2129"/>
      <c r="X127" s="2129"/>
    </row>
    <row r="128" spans="1:25" ht="14.25" customHeight="1">
      <c r="A128" s="2129" t="s">
        <v>2042</v>
      </c>
      <c r="B128" s="2129"/>
      <c r="C128" s="2129"/>
      <c r="D128" s="2129"/>
      <c r="E128" s="2129"/>
      <c r="F128" s="2129"/>
      <c r="G128" s="2129"/>
      <c r="H128" s="2129"/>
      <c r="I128" s="2129"/>
      <c r="J128" s="2129"/>
      <c r="K128" s="2129"/>
      <c r="L128" s="2129"/>
      <c r="M128" s="2129"/>
      <c r="N128" s="2129"/>
      <c r="O128" s="2129"/>
      <c r="P128" s="2129"/>
      <c r="Q128" s="2129"/>
      <c r="R128" s="2129"/>
      <c r="S128" s="2129"/>
      <c r="T128" s="2129"/>
      <c r="U128" s="2129"/>
      <c r="V128" s="2129"/>
      <c r="W128" s="2129"/>
      <c r="X128" s="2129"/>
    </row>
    <row r="129" spans="1:24" ht="14.25" customHeight="1">
      <c r="A129" s="2129" t="s">
        <v>2044</v>
      </c>
      <c r="B129" s="2129"/>
      <c r="C129" s="2129"/>
      <c r="D129" s="2129"/>
      <c r="E129" s="2129"/>
      <c r="F129" s="2129"/>
      <c r="G129" s="2129"/>
      <c r="H129" s="2129"/>
      <c r="I129" s="2129"/>
      <c r="J129" s="2129"/>
      <c r="K129" s="2129"/>
      <c r="L129" s="2129"/>
      <c r="M129" s="2129"/>
      <c r="N129" s="2129"/>
      <c r="O129" s="2129"/>
      <c r="P129" s="2129"/>
      <c r="Q129" s="2129"/>
      <c r="R129" s="2129"/>
      <c r="S129" s="2129"/>
      <c r="T129" s="2129"/>
      <c r="U129" s="2129"/>
      <c r="V129" s="2129"/>
      <c r="W129" s="2129"/>
      <c r="X129" s="2129"/>
    </row>
    <row r="130" spans="1:24" ht="14.25">
      <c r="A130" s="2129" t="s">
        <v>2144</v>
      </c>
      <c r="B130" s="2129"/>
      <c r="C130" s="2129"/>
      <c r="D130" s="2129"/>
      <c r="E130" s="2129"/>
      <c r="F130" s="2129"/>
      <c r="G130" s="2129"/>
      <c r="H130" s="2129"/>
      <c r="I130" s="2129"/>
      <c r="J130" s="2129"/>
      <c r="K130" s="2129"/>
      <c r="L130" s="2129"/>
      <c r="M130" s="2129"/>
      <c r="N130" s="2129"/>
      <c r="O130" s="2129"/>
      <c r="P130" s="2129"/>
      <c r="Q130" s="2129"/>
      <c r="R130" s="2129"/>
      <c r="S130" s="2129"/>
      <c r="T130" s="2129"/>
      <c r="U130" s="2129"/>
      <c r="V130" s="2129"/>
      <c r="W130" s="2129"/>
      <c r="X130" s="2129"/>
    </row>
    <row r="131" spans="1:24" ht="14.25">
      <c r="A131" s="2129" t="s">
        <v>2146</v>
      </c>
      <c r="B131" s="2129"/>
      <c r="C131" s="2129"/>
      <c r="D131" s="2129"/>
      <c r="E131" s="2129"/>
      <c r="F131" s="2129"/>
      <c r="G131" s="2129"/>
      <c r="H131" s="2129"/>
      <c r="I131" s="2129"/>
      <c r="J131" s="2129"/>
      <c r="K131" s="2129"/>
      <c r="L131" s="2129"/>
      <c r="M131" s="2129"/>
      <c r="N131" s="2129"/>
      <c r="O131" s="2129"/>
      <c r="P131" s="2129"/>
      <c r="Q131" s="2129"/>
      <c r="R131" s="2129"/>
      <c r="S131" s="2129"/>
      <c r="T131" s="2129"/>
      <c r="U131" s="2129"/>
      <c r="V131" s="2129"/>
      <c r="W131" s="2129"/>
      <c r="X131" s="2129"/>
    </row>
    <row r="132" spans="1:24" ht="14.25">
      <c r="A132" s="2129"/>
      <c r="B132" s="2129"/>
      <c r="C132" s="2129"/>
      <c r="D132" s="2129"/>
      <c r="E132" s="2129"/>
      <c r="F132" s="2129"/>
      <c r="G132" s="2129"/>
      <c r="H132" s="2129"/>
      <c r="I132" s="2129"/>
      <c r="J132" s="2129"/>
      <c r="K132" s="2129"/>
      <c r="L132" s="2129"/>
      <c r="M132" s="2129"/>
      <c r="N132" s="2129"/>
      <c r="O132" s="2129"/>
      <c r="P132" s="2129"/>
      <c r="Q132" s="2129"/>
      <c r="R132" s="2129"/>
      <c r="S132" s="2129"/>
      <c r="T132" s="2129"/>
      <c r="U132" s="2129"/>
      <c r="V132" s="2129"/>
      <c r="W132" s="2129"/>
      <c r="X132" s="2129"/>
    </row>
    <row r="133" spans="1:24" ht="14.25">
      <c r="A133" s="2129"/>
      <c r="B133" s="2129"/>
      <c r="C133" s="2129"/>
      <c r="D133" s="2129"/>
      <c r="E133" s="2129"/>
      <c r="F133" s="2129"/>
      <c r="G133" s="2129"/>
      <c r="H133" s="2129"/>
      <c r="I133" s="2129"/>
      <c r="J133" s="2129"/>
      <c r="K133" s="2129"/>
      <c r="L133" s="2129"/>
      <c r="M133" s="2129"/>
      <c r="N133" s="2129"/>
      <c r="O133" s="2129"/>
      <c r="P133" s="2129"/>
      <c r="Q133" s="2129"/>
      <c r="R133" s="2129"/>
      <c r="S133" s="2129"/>
      <c r="T133" s="2129"/>
      <c r="U133" s="2129"/>
      <c r="V133" s="2129"/>
      <c r="W133" s="2129"/>
      <c r="X133" s="2129"/>
    </row>
    <row r="134" spans="1:24" ht="14.25">
      <c r="A134" s="2129"/>
      <c r="B134" s="2129"/>
      <c r="C134" s="2129"/>
      <c r="D134" s="2129"/>
      <c r="E134" s="2129"/>
      <c r="F134" s="2129"/>
      <c r="G134" s="2129"/>
      <c r="H134" s="2129"/>
      <c r="I134" s="2129"/>
      <c r="J134" s="2129"/>
      <c r="K134" s="2129"/>
      <c r="L134" s="2129"/>
      <c r="M134" s="2129"/>
      <c r="N134" s="2129"/>
      <c r="O134" s="2129"/>
      <c r="P134" s="2129"/>
      <c r="Q134" s="2129"/>
      <c r="R134" s="2129"/>
      <c r="S134" s="2129"/>
      <c r="T134" s="2129"/>
      <c r="U134" s="2129"/>
      <c r="V134" s="2129"/>
      <c r="W134" s="2129"/>
      <c r="X134" s="2129"/>
    </row>
    <row r="135" spans="1:24" ht="14.25">
      <c r="A135" s="2129"/>
      <c r="B135" s="2129"/>
      <c r="C135" s="2129"/>
      <c r="D135" s="2129"/>
      <c r="E135" s="2129"/>
      <c r="F135" s="2129"/>
      <c r="G135" s="2129"/>
      <c r="H135" s="2129"/>
      <c r="I135" s="2129"/>
      <c r="J135" s="2129"/>
      <c r="K135" s="2129"/>
      <c r="L135" s="2129"/>
      <c r="M135" s="2129"/>
      <c r="N135" s="2129"/>
      <c r="O135" s="2129"/>
      <c r="P135" s="2129"/>
      <c r="Q135" s="2129"/>
      <c r="R135" s="2129"/>
      <c r="S135" s="2129"/>
      <c r="T135" s="2129"/>
      <c r="U135" s="2129"/>
      <c r="V135" s="2129"/>
      <c r="W135" s="2129"/>
      <c r="X135" s="2129"/>
    </row>
    <row r="846" spans="6:6">
      <c r="F846" s="459" t="s">
        <v>1395</v>
      </c>
    </row>
  </sheetData>
  <protectedRanges>
    <protectedRange sqref="T6:T10" name="Range1_2_1"/>
  </protectedRanges>
  <mergeCells count="53">
    <mergeCell ref="R62:R63"/>
    <mergeCell ref="S62:S63"/>
    <mergeCell ref="T62:T63"/>
    <mergeCell ref="U62:U63"/>
    <mergeCell ref="R29:R30"/>
    <mergeCell ref="S29:S30"/>
    <mergeCell ref="T29:T30"/>
    <mergeCell ref="U29:U30"/>
    <mergeCell ref="R48:R49"/>
    <mergeCell ref="S48:S49"/>
    <mergeCell ref="T48:T49"/>
    <mergeCell ref="U48:U49"/>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115:N115"/>
    <mergeCell ref="V115:W115"/>
    <mergeCell ref="A119:U119"/>
    <mergeCell ref="A120:U120"/>
    <mergeCell ref="A121:U121"/>
    <mergeCell ref="A122:U122"/>
    <mergeCell ref="A123:X123"/>
    <mergeCell ref="A124:X125"/>
    <mergeCell ref="A126:X126"/>
    <mergeCell ref="A132:X132"/>
    <mergeCell ref="A133:X133"/>
    <mergeCell ref="A134:X134"/>
    <mergeCell ref="A135:X135"/>
    <mergeCell ref="A127:X127"/>
    <mergeCell ref="A128:X128"/>
    <mergeCell ref="A129:X129"/>
    <mergeCell ref="A130:X130"/>
    <mergeCell ref="A131:X131"/>
  </mergeCells>
  <pageMargins left="0.7" right="0.7" top="0.75" bottom="0.75" header="0.3" footer="0.3"/>
  <pageSetup paperSize="5" scale="34" fitToHeight="5" orientation="landscape" r:id="rId1"/>
  <headerFooter>
    <oddFooter>&amp;RPage &amp;P of &amp;N</oddFooter>
  </headerFooter>
  <rowBreaks count="2" manualBreakCount="2">
    <brk id="49" max="23" man="1"/>
    <brk id="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2012-09-17T04:00:00+00:00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44C85406-86D9-475B-9D6A-DD76083669C2}"/>
</file>

<file path=customXml/itemProps2.xml><?xml version="1.0" encoding="utf-8"?>
<ds:datastoreItem xmlns:ds="http://schemas.openxmlformats.org/officeDocument/2006/customXml" ds:itemID="{993F9F98-3EBE-4EE5-AB96-2E7D5C53A2AB}"/>
</file>

<file path=customXml/itemProps3.xml><?xml version="1.0" encoding="utf-8"?>
<ds:datastoreItem xmlns:ds="http://schemas.openxmlformats.org/officeDocument/2006/customXml" ds:itemID="{64F636E8-A76A-4611-AB29-B4B07DF2A2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2012-09-19T17:44:27Z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218700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